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<sst xmlns="http://schemas.openxmlformats.org/spreadsheetml/2006/main" count="10392" uniqueCount="2782">
  <si>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</si>
  <si>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</si>
  <si>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</si>
  <si>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</si>
  <si>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</si>
  <si>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</si>
  <si>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</si>
  <si>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</si>
  <si>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</si>
  <si>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</si>
  <si>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</si>
  <si>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</si>
  <si>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</si>
  <si>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</si>
  <si>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</si>
  <si>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</si>
  <si>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</si>
  <si>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</si>
  <si>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</si>
  <si>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</si>
  <si>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</si>
  <si>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</si>
  <si>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</si>
  <si>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</si>
  <si>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</si>
  <si>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</si>
  <si>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</si>
  <si>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</si>
  <si>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</si>
  <si>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</si>
  <si>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</si>
  <si>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</si>
  <si>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</si>
  <si>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</si>
  <si>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</si>
  <si>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</si>
  <si>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</si>
  <si>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</si>
  <si>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</si>
  <si>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</si>
  <si>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</si>
  <si>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</si>
  <si>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</si>
  <si>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</si>
  <si>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</si>
  <si>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</si>
  <si>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</si>
  <si>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</si>
  <si>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</si>
  <si>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</si>
  <si>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</si>
  <si>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</si>
  <si>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</si>
  <si>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</si>
  <si>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</si>
  <si>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</si>
  <si>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</si>
  <si>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</si>
  <si>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</si>
  <si>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</si>
  <si>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</si>
  <si>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</si>
  <si>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</si>
  <si>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</si>
  <si>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</si>
  <si>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</si>
  <si>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</si>
  <si>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</si>
  <si>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</si>
  <si>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</si>
  <si>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</si>
  <si>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</si>
  <si>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</si>
  <si>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</si>
  <si>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Кривоногов Юрий Петрович</t>
  </si>
  <si>
    <t>Должность</t>
  </si>
  <si>
    <t>Инженер ПТО СП "Биробиджанская ТЭЦ"</t>
  </si>
  <si>
    <t>Контактный телефон</t>
  </si>
  <si>
    <t>8 (42622) 9-28-66</t>
  </si>
  <si>
    <t>E-mail</t>
  </si>
  <si>
    <t>krivonogov-yp@dgk.ru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</si>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</sst>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F407B-AF31-78F7-DCA4-1BC5B622F4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A42615-5457-7E8B-49C8-0BC5D088D328}"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2" width="1.00390625" customWidth="1"/>
    <col min="5" max="6" style="5382" width="55.00390625" customWidth="1"/>
    <col min="7" max="7" style="5457" width="1.00390625" customWidth="1"/>
    <col min="8" max="8" style="5382" width="18.00390625" hidden="1" customWidth="1"/>
    <col min="9" max="9" style="5458" width="59.00390625" customWidth="1"/>
    <col min="10" max="10" style="5459"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5401"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75D3E4-7251-15E7-4168-8624B318A6EC}"/>
    <hyperlink ref="H17" location="Титульный!H9" display="Как заполнить?" tooltip="Помощь по работе с полями отчётной формы" xr:uid="{2E68FC68-CFA7-C363-D7A7-BA53C0817217}"/>
    <hyperlink ref="H39" location="Титульный!H9" display="Как заполнить?" tooltip="Помощь по работе с полями отчётной формы" xr:uid="{5E477CAB-30A3-72A9-D1D3-83B8A70DB1F6}"/>
    <hyperlink ref="H62" location="Титульный!H9" display="Как заполнить?" tooltip="Помощь по работе с полями отчётной формы" xr:uid="{8681EA02-9B23-044E-18C7-6663DDCE05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8198B-19D5-924D-2D09-3763AC01FA0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2" width="8.00390625" hidden="1" customWidth="1"/>
    <col min="2" max="2" style="5459" width="6.00390625" hidden="1" customWidth="1"/>
    <col min="3" max="3" style="5382" width="3.00390625" customWidth="1"/>
    <col min="4" max="4" style="5548"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2" width="9.140625" hidden="1"/>
    <col min="28" max="28" style="5382" width="8.00390625" customWidth="1"/>
    <col min="29" max="29" style="5382" width="9.140625" hidden="1"/>
  </cols>
  <sheetData>
    <row s="5460"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5"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5"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AD5AB-6CF4-A93F-1BDB-88F7A66F98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6"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98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86" customFormat="1" customHeight="1" ht="15.75">
      <c r="A13" s="406"/>
      <c r="B13" s="406"/>
      <c r="C13" s="639"/>
      <c r="D13" s="2221" t="s">
        <v>108</v>
      </c>
      <c r="E13" s="2222" t="str">
        <f>INDEX(VD_NAME_LIST,MATCH("4189702",VD_ID_LIST,0))</f>
        <v>Горячее водоснабжение</v>
      </c>
      <c r="F13" s="2225" t="s">
        <v>65</v>
      </c>
      <c r="G13" s="2226"/>
      <c r="H13" s="2227">
        <v>1</v>
      </c>
      <c r="I13" s="2218" t="str">
        <f>IF(U13="","",INDEX(TERRITORY_MR_LIST,MATCH(U13,TERRITORY_LIST_ID,0)))</f>
        <v>Территория 1</v>
      </c>
      <c r="J13" s="2220" t="s">
        <v>65</v>
      </c>
      <c r="K13" s="715"/>
      <c r="L13" s="640" t="s">
        <v>108</v>
      </c>
      <c r="M13" s="3060" t="s">
        <v>115</v>
      </c>
      <c r="N13" s="925"/>
      <c r="O13" s="1529" t="s">
        <v>116</v>
      </c>
      <c r="P13" s="1526" t="str">
        <f>$E$13</f>
        <v>Горячее водоснабжение</v>
      </c>
      <c r="Q13" s="1526" t="str">
        <f>IF($F$13="нет","без дифференциации",$I$13)</f>
        <v>Территория 1</v>
      </c>
      <c r="R13" s="1526" t="str">
        <f>IF($J$13="нет","без дифференциации",M13)</f>
        <v>Биробиджанская ТЭЦ</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F63DC-A562-F528-AD8B-4629D5D5509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hidden="1" customWidth="1"/>
    <col min="21" max="21" style="5586" width="5.7109375" hidden="1" customWidth="1"/>
    <col min="22" max="22" style="5586" width="34.421875" hidden="1"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104</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107</v>
      </c>
      <c r="L10" s="2240" t="s">
        <v>87</v>
      </c>
      <c r="M10" s="2240"/>
      <c r="N10" s="223" t="s">
        <v>129</v>
      </c>
      <c r="O10" s="223" t="s">
        <v>107</v>
      </c>
      <c r="P10" s="2240" t="s">
        <v>87</v>
      </c>
      <c r="Q10" s="2240"/>
      <c r="R10" s="223" t="s">
        <v>129</v>
      </c>
      <c r="S10" s="396" t="s">
        <v>107</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9" customFormat="1" customHeight="1" ht="12" hidden="1">
      <c r="D11" s="1362" t="s">
        <v>108</v>
      </c>
      <c r="E11" s="1362" t="s">
        <v>109</v>
      </c>
      <c r="F11" s="1362"/>
      <c r="G11" s="1362" t="s">
        <v>89</v>
      </c>
      <c r="H11" s="2269" t="s">
        <v>110</v>
      </c>
      <c r="I11" s="2269"/>
      <c r="J11" s="1362" t="s">
        <v>91</v>
      </c>
      <c r="K11" s="1362" t="s">
        <v>92</v>
      </c>
      <c r="L11" s="2269" t="s">
        <v>98</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E6B91-5EE1-935B-039D-A82A06DF0D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122</v>
      </c>
      <c r="G8" s="2306"/>
      <c r="H8" s="2305" t="s">
        <v>87</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88</v>
      </c>
      <c r="G9" s="2288" t="s">
        <v>128</v>
      </c>
      <c r="H9" s="2307"/>
      <c r="I9" s="2308"/>
      <c r="J9" s="2214"/>
      <c r="K9" s="1672"/>
      <c r="L9" s="2240" t="s">
        <v>286</v>
      </c>
      <c r="M9" s="2214"/>
      <c r="N9" s="2305" t="s">
        <v>87</v>
      </c>
      <c r="O9" s="2306"/>
      <c r="P9" s="2240" t="s">
        <v>129</v>
      </c>
      <c r="Q9" s="1669"/>
      <c r="R9" s="2240" t="s">
        <v>286</v>
      </c>
      <c r="S9" s="2214"/>
      <c r="T9" s="2305" t="s">
        <v>87</v>
      </c>
      <c r="U9" s="2306"/>
      <c r="V9" s="2240" t="s">
        <v>129</v>
      </c>
      <c r="W9" s="1669"/>
      <c r="X9" s="2240" t="s">
        <v>286</v>
      </c>
      <c r="Y9" s="2214"/>
      <c r="Z9" s="2305" t="s">
        <v>87</v>
      </c>
      <c r="AA9" s="2306"/>
      <c r="AB9" s="2240" t="s">
        <v>287</v>
      </c>
      <c r="AC9" s="1669"/>
      <c r="AD9" s="2240" t="s">
        <v>286</v>
      </c>
      <c r="AE9" s="2214"/>
      <c r="AF9" s="2305" t="s">
        <v>87</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108</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596AA-8B27-921B-22C8-68034A81FF1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297</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87</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Еврейская автономная область</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1434031363</v>
      </c>
      <c r="G14" s="1125" t="s">
        <v>307</v>
      </c>
      <c r="H14" s="588"/>
      <c r="J14" s="568">
        <v>0</v>
      </c>
    </row>
    <row customHeight="1" ht="22.5" hidden="1">
      <c r="A15" s="570"/>
      <c r="B15" s="615"/>
      <c r="C15" s="570"/>
      <c r="D15" s="1122" t="s">
        <v>308</v>
      </c>
      <c r="E15" s="1123" t="s">
        <v>309</v>
      </c>
      <c r="F15" s="1124" t="str">
        <f>IF(kpp="","",kpp)</f>
        <v>790145002</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7" customFormat="1" customHeight="1" ht="24.75" hidden="1">
      <c r="A25" s="570"/>
      <c r="B25" s="615"/>
      <c r="C25" s="615"/>
      <c r="D25" s="1119" t="s">
        <v>89</v>
      </c>
      <c r="E25" s="1121" t="s">
        <v>321</v>
      </c>
      <c r="F25" s="1126" t="s">
        <v>304</v>
      </c>
      <c r="G25" s="1121"/>
      <c r="J25" s="614">
        <v>0</v>
      </c>
    </row>
    <row s="5887" customFormat="1" customHeight="1" ht="11.25" hidden="1">
      <c r="A26" s="570"/>
      <c r="B26" s="615"/>
      <c r="C26" s="615"/>
      <c r="D26" s="1119" t="s">
        <v>322</v>
      </c>
      <c r="E26" s="1120" t="s">
        <v>323</v>
      </c>
      <c r="F26" s="1126" t="s">
        <v>304</v>
      </c>
      <c r="G26" s="1121"/>
      <c r="J26" s="614">
        <v>0</v>
      </c>
    </row>
    <row s="5887"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330</v>
      </c>
      <c r="E30" s="1120" t="s">
        <v>331</v>
      </c>
      <c r="F30" s="1128"/>
      <c r="G30" s="1121"/>
      <c r="J30" s="614">
        <v>0</v>
      </c>
    </row>
    <row s="5887" customFormat="1" customHeight="1" ht="11.25" hidden="1">
      <c r="A31" s="570"/>
      <c r="B31" s="615"/>
      <c r="C31" s="615"/>
      <c r="D31" s="1119" t="s">
        <v>332</v>
      </c>
      <c r="E31" s="1120" t="s">
        <v>333</v>
      </c>
      <c r="F31" s="1128"/>
      <c r="G31" s="1121"/>
      <c r="J31" s="614">
        <v>0</v>
      </c>
    </row>
    <row s="5887"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8F40F-83AF-C4EA-AFE5-5E6F55AFB5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8"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customWidth="1"/>
    <col min="30" max="30" style="5382" width="1.7109375" hidden="1" customWidth="1"/>
    <col min="31" max="33" style="5382" width="103.7109375" hidden="1" customWidth="1"/>
    <col min="34" max="34" style="5382" width="103.7109375"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2"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5"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7B61-91F8-9022-15E8-F3F7D5673AD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8"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2" width="10.57421875" hidden="1"/>
  </cols>
  <sheetData>
    <row customHeight="1" ht="22.5" hidden="1">
      <c r="E1" s="525"/>
      <c r="F1" s="525"/>
      <c r="G1" s="525"/>
      <c r="H1" s="2330" t="s">
        <v>350</v>
      </c>
      <c r="I1" s="2330"/>
      <c r="V1" s="1720" t="s">
        <v>14</v>
      </c>
    </row>
    <row s="5382"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2"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87</v>
      </c>
      <c r="E11" s="2336" t="s">
        <v>104</v>
      </c>
      <c r="F11" s="2305" t="s">
        <v>87</v>
      </c>
      <c r="G11" s="2306"/>
      <c r="H11" s="2288" t="s">
        <v>383</v>
      </c>
      <c r="I11" s="2288" t="s">
        <v>384</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8C3B-A71B-38FA-D105-A40D69DFE2F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6" width="9.140625" hidden="1" customWidth="1"/>
    <col min="2" max="3" style="5382" width="9.140625" hidden="1" customWidth="1"/>
    <col min="4" max="4" style="5548"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5" width="7.00390625" customWidth="1"/>
    <col min="14" max="22" style="5382" width="10.00390625" customWidth="1"/>
    <col min="23" max="23" style="5382" width="10.57421875" hidden="1"/>
  </cols>
  <sheetData>
    <row s="5460" customFormat="1" customHeight="1" ht="5.25" hidden="1">
      <c r="C1" s="624"/>
      <c r="D1" s="607"/>
      <c r="F1" s="624"/>
      <c r="G1" s="602" t="s">
        <v>82</v>
      </c>
      <c r="H1" s="602" t="s">
        <v>83</v>
      </c>
      <c r="I1" s="602" t="s">
        <v>84</v>
      </c>
      <c r="P1" s="602" t="s">
        <v>82</v>
      </c>
      <c r="Q1" s="602" t="s">
        <v>83</v>
      </c>
      <c r="R1" s="602" t="s">
        <v>84</v>
      </c>
      <c r="W1" s="602" t="s">
        <v>14</v>
      </c>
    </row>
    <row s="5460"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2"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87</v>
      </c>
      <c r="F8" s="936"/>
      <c r="G8" s="578" t="s">
        <v>85</v>
      </c>
      <c r="H8" s="578" t="s">
        <v>86</v>
      </c>
      <c r="I8" s="527" t="s">
        <v>84</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F3B9C-3538-FFE9-7A5E-07AD6455A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48D39-7DAD-E674-77A7-5D395F2ADB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1DF5-E564-4483-D3A7-5276EB8EAE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2E4F-1A8F-425E-5868-077E20D001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F099D-CDAD-E811-52B1-20EB25E30E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8"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52F8-BE89-DB36-6254-2F078D00E6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952E-7B6B-A1CC-6D5E-89EAB892BE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E224B-1EFA-7B88-9E0B-AB7AB416AA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0"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D870D-3A78-6D57-0706-2949F20F0C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60"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87</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60"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F4872-060C-CD31-3CFF-94CAC5BC113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60"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87</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60"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24E87-FF77-3B04-0A46-6E51F4940F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DECC3-B789-8228-DAEB-C6B1CE7F53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8DE01-300B-EA35-6746-48D0F7E3B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4302-8CEB-54C7-B343-6C3B406F9F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DC4CE-E379-275E-ADDD-7E0AF6790F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87</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60"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3DA43-B22E-FB67-8284-B842CD1C69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F3323-F4C3-C71D-3BEA-5861C510A7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69FA-CB88-A0E2-2647-22DD74E8F5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0"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D5EDA-BCB9-6846-58FE-3329B21F84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60"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4FEC-284B-9B98-03E5-D6FFA6A7E2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99C97-F29B-B503-BEB6-B12B44EDF4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0"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ADEBF-317E-16FD-AF1D-B1308F04D4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0"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60"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2FC28-4FD8-E816-02F8-38C81FE3C1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60"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Горячее водоснабжение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Биробиджанская ТЭЦ</v>
      </c>
      <c r="J27" s="2240"/>
      <c r="AF27" s="1744">
        <v>11</v>
      </c>
    </row>
    <row customHeight="1" ht="11.549999999999999">
      <c r="E28" s="2482" t="s">
        <v>298</v>
      </c>
      <c r="F28" s="2483"/>
      <c r="G28" s="2483"/>
      <c r="H28" s="1758"/>
      <c r="I28" s="1758"/>
      <c r="J28" s="2240"/>
      <c r="AF28" s="1744">
        <v>11</v>
      </c>
    </row>
    <row customHeight="1" ht="24">
      <c r="E29" s="1759" t="s">
        <v>87</v>
      </c>
      <c r="F29" s="1766" t="s">
        <v>300</v>
      </c>
      <c r="G29" s="1766" t="s">
        <v>564</v>
      </c>
      <c r="H29" s="1766" t="s">
        <v>301</v>
      </c>
      <c r="I29" s="1766" t="s">
        <v>301</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550</v>
      </c>
      <c r="H32" s="670"/>
      <c r="I32" s="670"/>
      <c r="J32" s="402" t="str">
        <f>FHD_NOTE_P_3</f>
        <v/>
      </c>
      <c r="K32" s="1749" t="str">
        <f>IF((LEN(E32)-LEN(SUBSTITUTE(E32,".","")))/LEN(".")=1,"p","")</f>
        <v>p</v>
      </c>
      <c r="AF32" s="1744">
        <v>11</v>
      </c>
    </row>
    <row customHeight="1" ht="11.25" hidden="1">
      <c r="A33" s="2484"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6"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hidden="1">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568</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550</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550</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550</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9" customFormat="1" customHeight="1" ht="11.549999999999999">
      <c r="A46" s="1100"/>
      <c r="C46" s="1749"/>
      <c r="D46" s="687"/>
      <c r="E46" s="659" t="str">
        <f>FHD_NUM_P_10</f>
        <v>2.5.2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9" customFormat="1" customHeight="1" ht="18.75" hidden="1">
      <c r="A48" s="1102" t="s">
        <v>572</v>
      </c>
      <c r="C48" s="1749"/>
      <c r="D48" s="1751"/>
      <c r="E48" s="659" t="str">
        <f>FHD_NUM_P_12</f>
        <v/>
      </c>
      <c r="F48" s="1637" t="str">
        <f>FHD_P_12</f>
        <v/>
      </c>
      <c r="G48" s="1991" t="s">
        <v>550</v>
      </c>
      <c r="H48" s="690"/>
      <c r="I48" s="690"/>
      <c r="J48" s="402" t="str">
        <f>FHD_NOTE_P_12</f>
        <v/>
      </c>
      <c r="K48" s="1749" t="str">
        <f>IF((LEN(E48)-LEN(SUBSTITUTE(E48,".","")))/LEN(".")=1,"p","")</f>
        <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c r="A67" s="2484" t="s">
        <v>574</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9"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2.14.0</v>
      </c>
      <c r="F70" s="1104"/>
      <c r="G70" s="1126"/>
      <c r="H70" s="1105"/>
      <c r="I70" s="1105"/>
      <c r="J70" s="1106"/>
      <c r="K70" s="1749" t="str">
        <f>IF((LEN(E70)-LEN(SUBSTITUTE(E70,".","")))/LEN(".")=1,"p","")</f>
        <v/>
      </c>
      <c r="AF70" s="1749">
        <v>1</v>
      </c>
    </row>
    <row s="5459"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9" customFormat="1" customHeight="1" ht="18.75" hidden="1">
      <c r="A72" s="1102" t="s">
        <v>576</v>
      </c>
      <c r="C72" s="1749"/>
      <c r="D72" s="1751"/>
      <c r="E72" s="659" t="str">
        <f>FHD_NUM_P_34</f>
        <v/>
      </c>
      <c r="F72" s="1993" t="str">
        <f>FHD_P_34</f>
        <v/>
      </c>
      <c r="G72" s="1991" t="s">
        <v>550</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4</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4.2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9" customFormat="1" customHeight="1" ht="19.95">
      <c r="A80" s="1102" t="s">
        <v>577</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550</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c r="A91" s="2486" t="s">
        <v>580</v>
      </c>
      <c r="C91" s="848"/>
      <c r="D91" s="846"/>
      <c r="E91" s="659" t="str">
        <f>FHD_NUM_P_53</f>
        <v>7</v>
      </c>
      <c r="F91" s="1993" t="str">
        <f>FHD_P_53</f>
        <v>Объём приобретаемой холодной воды, используемой для горячего водоснабжения</v>
      </c>
      <c r="G91" s="1994" t="s">
        <v>579</v>
      </c>
      <c r="H91" s="1090"/>
      <c r="I91" s="690"/>
      <c r="J91" s="402" t="str">
        <f>FHD_NOTE_P_53</f>
        <v/>
      </c>
      <c r="K91" s="847"/>
      <c r="L91" s="848"/>
      <c r="M91" s="848"/>
      <c r="R91" s="848"/>
      <c r="U91" s="849"/>
      <c r="AA91" s="850"/>
      <c r="AB91" s="850"/>
      <c r="AC91" s="850"/>
      <c r="AD91" s="850"/>
      <c r="AE91" s="850"/>
      <c r="AF91" s="1023">
        <v>0</v>
      </c>
    </row>
    <row s="5459"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579</v>
      </c>
      <c r="H92" s="1090"/>
      <c r="I92" s="690"/>
      <c r="J92" s="402" t="str">
        <f>FHD_NOTE_P_54</f>
        <v/>
      </c>
      <c r="K92" s="847"/>
      <c r="L92" s="848"/>
      <c r="M92" s="848"/>
      <c r="R92" s="848"/>
      <c r="U92" s="849"/>
      <c r="AA92" s="850"/>
      <c r="AB92" s="850"/>
      <c r="AC92" s="850"/>
      <c r="AD92" s="850"/>
      <c r="AE92" s="850"/>
      <c r="AF92" s="1023">
        <v>0</v>
      </c>
    </row>
    <row s="5459"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59"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581</v>
      </c>
      <c r="H94" s="1090"/>
      <c r="I94" s="690"/>
      <c r="J94" s="402" t="str">
        <f>FHD_NOTE_P_56</f>
        <v/>
      </c>
      <c r="K94" s="847"/>
      <c r="L94" s="848"/>
      <c r="M94" s="848"/>
      <c r="R94" s="848"/>
      <c r="U94" s="849"/>
      <c r="AA94" s="850"/>
      <c r="AB94" s="850"/>
      <c r="AC94" s="850"/>
      <c r="AD94" s="850"/>
      <c r="AE94" s="850"/>
      <c r="AF94" s="1023">
        <v>0</v>
      </c>
    </row>
    <row s="5382" customFormat="1" customHeight="1" ht="18.75">
      <c r="A95" s="2486"/>
      <c r="B95" s="1023"/>
      <c r="C95" s="848"/>
      <c r="D95" s="846"/>
      <c r="E95" s="659" t="str">
        <f>FHD_NUM_P_57</f>
        <v>11</v>
      </c>
      <c r="F95" s="1993" t="str">
        <f>FHD_P_57</f>
        <v>Потери горячей воды в сетях (процентов)</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9" customFormat="1" customHeight="1" ht="18.75" hidden="1">
      <c r="A99" s="2484" t="s">
        <v>583</v>
      </c>
      <c r="C99" s="1749"/>
      <c r="D99" s="1751"/>
      <c r="E99" s="659" t="str">
        <f>FHD_NUM_P_61</f>
        <v/>
      </c>
      <c r="F99" s="1993" t="str">
        <f>FHD_P_61</f>
        <v/>
      </c>
      <c r="G99" s="1991" t="s">
        <v>554</v>
      </c>
      <c r="H99" s="1092"/>
      <c r="I99" s="855"/>
      <c r="J99" s="402" t="str">
        <f>FHD_NOTE_P_61</f>
        <v/>
      </c>
      <c r="K99" s="656"/>
      <c r="L99" s="1749"/>
      <c r="M99" s="1749"/>
      <c r="R99" s="1749"/>
      <c r="U99" s="657"/>
      <c r="AA99" s="1745"/>
      <c r="AB99" s="1745"/>
      <c r="AC99" s="1745"/>
      <c r="AD99" s="1745"/>
      <c r="AE99" s="1745"/>
      <c r="AF99" s="1273">
        <v>0</v>
      </c>
    </row>
    <row s="5460"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584</v>
      </c>
      <c r="G101" s="685"/>
      <c r="H101" s="686"/>
      <c r="I101" s="686"/>
      <c r="J101" s="1117" t="s">
        <v>585</v>
      </c>
      <c r="K101" s="656"/>
      <c r="AF101" s="1744">
        <v>0</v>
      </c>
    </row>
    <row s="5459" customFormat="1" customHeight="1" ht="18.75" hidden="1">
      <c r="A102" s="2484"/>
      <c r="C102" s="1749"/>
      <c r="D102" s="1751"/>
      <c r="E102" s="659" t="str">
        <f>FHD_NUM_P_62</f>
        <v/>
      </c>
      <c r="F102" s="1993" t="str">
        <f>FHD_P_62</f>
        <v/>
      </c>
      <c r="G102" s="1990" t="s">
        <v>554</v>
      </c>
      <c r="H102" s="670"/>
      <c r="I102" s="670"/>
      <c r="J102" s="402" t="str">
        <f>FHD_NOTE_P_62</f>
        <v/>
      </c>
      <c r="K102" s="656"/>
      <c r="L102" s="1749"/>
      <c r="M102" s="1749"/>
      <c r="R102" s="1749"/>
      <c r="U102" s="657"/>
      <c r="AA102" s="1745"/>
      <c r="AB102" s="1745"/>
      <c r="AC102" s="1745"/>
      <c r="AD102" s="1745"/>
      <c r="AE102" s="1745"/>
      <c r="AF102" s="1273">
        <v>0</v>
      </c>
    </row>
    <row s="5459" customFormat="1" customHeight="1" ht="18.75" hidden="1">
      <c r="A103" s="2484"/>
      <c r="C103" s="1749"/>
      <c r="D103" s="1751"/>
      <c r="E103" s="659" t="str">
        <f>FHD_NUM_P_63</f>
        <v/>
      </c>
      <c r="F103" s="1993" t="str">
        <f>FHD_P_63</f>
        <v/>
      </c>
      <c r="G103" s="1990" t="s">
        <v>581</v>
      </c>
      <c r="H103" s="690"/>
      <c r="I103" s="690"/>
      <c r="J103" s="402" t="str">
        <f>FHD_NOTE_P_63</f>
        <v/>
      </c>
      <c r="K103" s="656"/>
      <c r="L103" s="1749"/>
      <c r="M103" s="1749"/>
      <c r="R103" s="1749"/>
      <c r="U103" s="657"/>
      <c r="AA103" s="1745"/>
      <c r="AB103" s="1745"/>
      <c r="AC103" s="1745"/>
      <c r="AD103" s="1745"/>
      <c r="AE103" s="1745"/>
      <c r="AF103" s="1273">
        <v>0</v>
      </c>
    </row>
    <row s="5459" customFormat="1" customHeight="1" ht="18.75" hidden="1">
      <c r="A104" s="2484"/>
      <c r="C104" s="1749" t="s">
        <v>586</v>
      </c>
      <c r="D104" s="1751"/>
      <c r="E104" s="659" t="str">
        <f>FHD_NUM_P_64</f>
        <v/>
      </c>
      <c r="F104" s="1993" t="str">
        <f>FHD_P_64</f>
        <v/>
      </c>
      <c r="G104" s="1990" t="s">
        <v>581</v>
      </c>
      <c r="H104" s="658"/>
      <c r="I104" s="658"/>
      <c r="J104" s="402" t="str">
        <f>FHD_NOTE_P_64</f>
        <v/>
      </c>
      <c r="K104" s="656"/>
      <c r="L104" s="1749"/>
      <c r="M104" s="1749"/>
      <c r="R104" s="1749"/>
      <c r="U104" s="657"/>
      <c r="AA104" s="1745"/>
      <c r="AB104" s="1745"/>
      <c r="AC104" s="1745"/>
      <c r="AD104" s="1745"/>
      <c r="AE104" s="1745"/>
      <c r="AF104" s="1273">
        <v>0</v>
      </c>
    </row>
    <row s="5459" customFormat="1" customHeight="1" ht="18.75" hidden="1">
      <c r="A105" s="2484"/>
      <c r="C105" s="1749"/>
      <c r="D105" s="1751"/>
      <c r="E105" s="659" t="str">
        <f>FHD_NUM_P_65</f>
        <v/>
      </c>
      <c r="F105" s="1993" t="str">
        <f>FHD_P_65</f>
        <v/>
      </c>
      <c r="G105" s="1990" t="s">
        <v>581</v>
      </c>
      <c r="H105" s="690"/>
      <c r="I105" s="690"/>
      <c r="J105" s="402" t="str">
        <f>FHD_NOTE_P_65</f>
        <v/>
      </c>
      <c r="K105" s="656"/>
      <c r="L105" s="1749"/>
      <c r="M105" s="1749"/>
      <c r="R105" s="1749"/>
      <c r="U105" s="657"/>
      <c r="AA105" s="1745"/>
      <c r="AB105" s="1745"/>
      <c r="AC105" s="1745"/>
      <c r="AD105" s="1745"/>
      <c r="AE105" s="1745"/>
      <c r="AF105" s="1273">
        <v>0</v>
      </c>
    </row>
    <row s="5459" customFormat="1" customHeight="1" ht="18.75" hidden="1">
      <c r="A106" s="2484"/>
      <c r="C106" s="1749"/>
      <c r="D106" s="1751"/>
      <c r="E106" s="659" t="str">
        <f>FHD_NUM_P_66</f>
        <v/>
      </c>
      <c r="F106" s="1637" t="str">
        <f>FHD_P_66</f>
        <v/>
      </c>
      <c r="G106" s="1990" t="s">
        <v>581</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hidden="1">
      <c r="A107" s="2484"/>
      <c r="C107" s="1749"/>
      <c r="D107" s="1751"/>
      <c r="E107" s="659" t="str">
        <f>FHD_NUM_P_67</f>
        <v/>
      </c>
      <c r="F107" s="1763" t="str">
        <f>FHD_P_67</f>
        <v/>
      </c>
      <c r="G107" s="1990" t="s">
        <v>581</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hidden="1">
      <c r="A108" s="2484"/>
      <c r="C108" s="1749"/>
      <c r="D108" s="1751"/>
      <c r="E108" s="659" t="str">
        <f>FHD_NUM_P_68</f>
        <v/>
      </c>
      <c r="F108" s="1637" t="str">
        <f>FHD_P_68</f>
        <v/>
      </c>
      <c r="G108" s="1990" t="s">
        <v>581</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hidden="1">
      <c r="A109" s="2484"/>
      <c r="C109" s="1749"/>
      <c r="D109" s="1751"/>
      <c r="E109" s="659" t="str">
        <f>FHD_NUM_P_69</f>
        <v/>
      </c>
      <c r="F109" s="1637" t="str">
        <f>FHD_P_69</f>
        <v/>
      </c>
      <c r="G109" s="1990" t="s">
        <v>581</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hidden="1">
      <c r="A110" s="2484"/>
      <c r="C110" s="1749"/>
      <c r="D110" s="1751"/>
      <c r="E110" s="659" t="str">
        <f>FHD_NUM_P_70</f>
        <v/>
      </c>
      <c r="F110" s="1993" t="str">
        <f>FHD_P_70</f>
        <v/>
      </c>
      <c r="G110" s="1990" t="s">
        <v>587</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hidden="1">
      <c r="A111" s="2484"/>
      <c r="C111" s="1749"/>
      <c r="D111" s="1751"/>
      <c r="E111" s="659" t="str">
        <f>FHD_NUM_P_71</f>
        <v/>
      </c>
      <c r="F111" s="1993" t="str">
        <f>FHD_P_71</f>
        <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hidden="1">
      <c r="A113" s="1102" t="s">
        <v>589</v>
      </c>
      <c r="D113" s="1751"/>
      <c r="E113" s="659" t="str">
        <f>FHD_NUM_P_73</f>
        <v/>
      </c>
      <c r="F113" s="1993" t="str">
        <f>FHD_P_73</f>
        <v/>
      </c>
      <c r="G113" s="1083" t="s">
        <v>588</v>
      </c>
      <c r="H113" s="1081"/>
      <c r="I113" s="1081"/>
      <c r="J113" s="402" t="str">
        <f>FHD_NOTE_P_73</f>
        <v/>
      </c>
      <c r="K113" s="656"/>
      <c r="AF113" s="1744">
        <v>0</v>
      </c>
    </row>
    <row customHeight="1" ht="33.75">
      <c r="A114" s="1102" t="s">
        <v>590</v>
      </c>
      <c r="D114" s="1751"/>
      <c r="E114" s="659" t="str">
        <f>FHD_NUM_P_74</f>
        <v>13</v>
      </c>
      <c r="F114" s="1993" t="str">
        <f>FHD_P_74</f>
        <v>Удельный расход электрической энергии на подачу воды в сеть</v>
      </c>
      <c r="G114" s="1989" t="s">
        <v>591</v>
      </c>
      <c r="H114" s="690"/>
      <c r="I114" s="690"/>
      <c r="J114" s="402" t="str">
        <f>FHD_NOTE_P_74</f>
        <v/>
      </c>
      <c r="K114" s="656"/>
      <c r="AF114" s="1744">
        <v>0</v>
      </c>
    </row>
    <row s="5382"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595</v>
      </c>
      <c r="D120" s="1751"/>
      <c r="E120" s="659" t="str">
        <f>FHD_NUM_P_78</f>
        <v/>
      </c>
      <c r="F120" s="1993" t="str">
        <f>FHD_P_78</f>
        <v/>
      </c>
      <c r="G120" s="1990" t="s">
        <v>558</v>
      </c>
      <c r="H120" s="690"/>
      <c r="I120" s="690"/>
      <c r="J120" s="402" t="str">
        <f>FHD_NOTE_P_78</f>
        <v/>
      </c>
      <c r="K120" s="656"/>
      <c r="AF120" s="1744">
        <v>0</v>
      </c>
    </row>
    <row s="5460"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584</v>
      </c>
      <c r="G122" s="685"/>
      <c r="H122" s="686"/>
      <c r="I122" s="686"/>
      <c r="J122" s="1117" t="s">
        <v>596</v>
      </c>
      <c r="K122" s="656"/>
      <c r="AF122" s="1744">
        <v>0</v>
      </c>
    </row>
    <row customHeight="1" ht="22.5" hidden="1">
      <c r="A123" s="2484"/>
      <c r="D123" s="1751"/>
      <c r="E123" s="659" t="str">
        <f>FHD_NUM_P_79</f>
        <v/>
      </c>
      <c r="F123" s="1993" t="str">
        <f>FHD_P_79</f>
        <v/>
      </c>
      <c r="G123" s="1991" t="s">
        <v>560</v>
      </c>
      <c r="H123" s="690"/>
      <c r="I123" s="690"/>
      <c r="J123" s="402" t="str">
        <f>FHD_NOTE_P_79</f>
        <v/>
      </c>
      <c r="K123" s="656"/>
      <c r="AF123" s="1744">
        <v>0</v>
      </c>
    </row>
    <row s="5460"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584</v>
      </c>
      <c r="G125" s="685"/>
      <c r="H125" s="686"/>
      <c r="I125" s="686"/>
      <c r="J125" s="1117" t="s">
        <v>597</v>
      </c>
      <c r="K125" s="656"/>
      <c r="AF125" s="1744">
        <v>0</v>
      </c>
    </row>
    <row customHeight="1" ht="22.5" hidden="1">
      <c r="A126" s="2484"/>
      <c r="D126" s="1751"/>
      <c r="E126" s="659" t="str">
        <f>FHD_NUM_P_80</f>
        <v/>
      </c>
      <c r="F126" s="1993" t="str">
        <f>FHD_P_80</f>
        <v/>
      </c>
      <c r="G126" s="1991" t="s">
        <v>598</v>
      </c>
      <c r="H126" s="670"/>
      <c r="I126" s="670"/>
      <c r="J126" s="402" t="str">
        <f>FHD_NOTE_P_80</f>
        <v/>
      </c>
      <c r="K126" s="656"/>
      <c r="AF126" s="1744">
        <v>0</v>
      </c>
    </row>
    <row customHeight="1" ht="18.75" hidden="1">
      <c r="A127" s="2484"/>
      <c r="D127" s="1751"/>
      <c r="E127" s="659" t="str">
        <f>FHD_NUM_P_81</f>
        <v/>
      </c>
      <c r="F127" s="1993" t="str">
        <f>FHD_P_81</f>
        <v/>
      </c>
      <c r="G127" s="1991" t="s">
        <v>599</v>
      </c>
      <c r="H127" s="670"/>
      <c r="I127" s="670"/>
      <c r="J127" s="402" t="str">
        <f>FHD_NOTE_P_81</f>
        <v/>
      </c>
      <c r="K127" s="656"/>
      <c r="AF127" s="1744">
        <v>0</v>
      </c>
    </row>
    <row customHeight="1" ht="18.75" hidden="1">
      <c r="A128" s="2484"/>
      <c r="C128" s="1749" t="s">
        <v>586</v>
      </c>
      <c r="D128" s="1751"/>
      <c r="E128" s="659" t="str">
        <f>FHD_NUM_P_82</f>
        <v/>
      </c>
      <c r="F128" s="1993" t="str">
        <f>FHD_P_82</f>
        <v/>
      </c>
      <c r="G128" s="1991" t="s">
        <v>304</v>
      </c>
      <c r="H128" s="514"/>
      <c r="I128" s="514"/>
      <c r="J128" s="402" t="str">
        <f>FHD_NOTE_P_82</f>
        <v/>
      </c>
      <c r="K128" s="656"/>
      <c r="AF128" s="1744">
        <v>0</v>
      </c>
    </row>
    <row customHeight="1" ht="18.75" hidden="1">
      <c r="A129" s="2484"/>
      <c r="C129" s="1749" t="s">
        <v>586</v>
      </c>
      <c r="D129" s="1751"/>
      <c r="E129" s="659" t="str">
        <f>FHD_NUM_P_83</f>
        <v/>
      </c>
      <c r="F129" s="1637" t="str">
        <f>FHD_P_83</f>
        <v/>
      </c>
      <c r="G129" s="1991" t="s">
        <v>304</v>
      </c>
      <c r="H129" s="514"/>
      <c r="I129" s="514"/>
      <c r="J129" s="402" t="str">
        <f>FHD_NOTE_P_83</f>
        <v/>
      </c>
      <c r="K129" s="656"/>
      <c r="AF129" s="1744">
        <v>0</v>
      </c>
    </row>
    <row customHeight="1" ht="18.75" hidden="1">
      <c r="A130" s="2484"/>
      <c r="C130" s="1749" t="s">
        <v>586</v>
      </c>
      <c r="D130" s="1751"/>
      <c r="E130" s="659" t="str">
        <f>FHD_NUM_P_84</f>
        <v/>
      </c>
      <c r="F130" s="1637" t="str">
        <f>FHD_P_84</f>
        <v/>
      </c>
      <c r="G130" s="1991" t="s">
        <v>304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39737-8A3B-A669-18FF-43A34526B35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0"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60" width="10.00390625" customWidth="1"/>
    <col min="22" max="22" style="5460"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87</v>
      </c>
      <c r="E10" s="2240" t="s">
        <v>87</v>
      </c>
      <c r="F10" s="2240"/>
      <c r="G10" s="634" t="s">
        <v>300</v>
      </c>
      <c r="H10" s="2240" t="s">
        <v>87</v>
      </c>
      <c r="I10" s="2240"/>
      <c r="J10" s="634" t="s">
        <v>600</v>
      </c>
      <c r="K10" s="634" t="s">
        <v>601</v>
      </c>
      <c r="L10" s="2240" t="s">
        <v>87</v>
      </c>
      <c r="M10" s="2240"/>
      <c r="N10" s="634" t="s">
        <v>602</v>
      </c>
      <c r="O10" s="634" t="s">
        <v>603</v>
      </c>
      <c r="P10" s="634" t="s">
        <v>604</v>
      </c>
      <c r="Q10" s="634" t="s">
        <v>605</v>
      </c>
      <c r="R10" s="634" t="s">
        <v>606</v>
      </c>
      <c r="S10" s="2240"/>
      <c r="T10" s="447"/>
      <c r="CF10" s="618">
        <v>46</v>
      </c>
    </row>
    <row s="5460" customFormat="1" customHeight="1" ht="15" hidden="1">
      <c r="A11" s="1165"/>
      <c r="D11" s="1138" t="s">
        <v>108</v>
      </c>
      <c r="E11" s="1138"/>
      <c r="F11" s="1138" t="s">
        <v>109</v>
      </c>
      <c r="G11" s="1138" t="s">
        <v>89</v>
      </c>
      <c r="H11" s="1138"/>
      <c r="I11" s="1138" t="s">
        <v>90</v>
      </c>
      <c r="J11" s="1138" t="s">
        <v>110</v>
      </c>
      <c r="K11" s="1138" t="s">
        <v>91</v>
      </c>
      <c r="L11" s="1138"/>
      <c r="M11" s="1138" t="s">
        <v>92</v>
      </c>
      <c r="N11" s="1138" t="s">
        <v>98</v>
      </c>
      <c r="O11" s="1138" t="s">
        <v>148</v>
      </c>
      <c r="P11" s="1138" t="s">
        <v>149</v>
      </c>
      <c r="Q11" s="1138" t="s">
        <v>150</v>
      </c>
      <c r="R11" s="1138" t="s">
        <v>151</v>
      </c>
      <c r="S11" s="1138" t="s">
        <v>152</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116</v>
      </c>
      <c r="B14" s="737"/>
      <c r="C14" s="737"/>
      <c r="D14" s="2493" t="s">
        <v>108</v>
      </c>
      <c r="E14" s="2490" t="s">
        <v>104</v>
      </c>
      <c r="F14" s="2491"/>
      <c r="G14" s="2492"/>
      <c r="H14" s="2496" t="str">
        <f>IF(A14="","",INDEX(DIFFERENTIATION_UNMERGE_VD,MATCH(A14,DIFFERENTIATION_ID_DIFF,0)))</f>
        <v>Горячее водоснабжение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563</v>
      </c>
      <c r="F16" s="2491"/>
      <c r="G16" s="2492"/>
      <c r="H16" s="2496" t="str">
        <f>IF(A14="","",INDEX(DIFFERENTIATION_UNMERGE_SYSTEM,MATCH(A14,DIFFERENTIATION_ID_DIFF,0)))</f>
        <v>Биробиджанская ТЭЦ</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EA3D-3AE9-5A8A-F8AE-F679670992C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9" width="9.7109375" hidden="1" customWidth="1"/>
    <col min="15" max="15" style="5382"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6" width="8.00390625" customWidth="1"/>
    <col min="37" max="37" style="5382"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116</v>
      </c>
      <c r="AK9" s="1749">
        <v>1</v>
      </c>
    </row>
    <row customHeight="1" ht="11.549999999999999">
      <c r="E10" s="2163" t="s">
        <v>618</v>
      </c>
      <c r="I10" s="824"/>
      <c r="J10" s="2480" t="s">
        <v>104</v>
      </c>
      <c r="K10" s="2481"/>
      <c r="L10" s="2142" t="str">
        <f>IF(L9="","",INDEX(DIFFERENTIATION_UNMERGE_VD,MATCH(L9,DIFFERENTIATION_ID_DIFF,0)))</f>
        <v/>
      </c>
      <c r="M10" s="2142" t="str">
        <f>IF(M9="","",INDEX(DIFFERENTIATION_UNMERGE_VD,MATCH(M9,DIFFERENTIATION_ID_DIFF,0)))</f>
        <v>Горячее водоснабжение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Биробиджанская ТЭЦ</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87</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60" customFormat="1" customHeight="1" ht="17.25" hidden="1">
      <c r="A17" s="1280"/>
      <c r="B17" s="1280"/>
      <c r="C17" s="1280"/>
      <c r="D17" s="1280"/>
      <c r="E17" s="1280"/>
      <c r="H17" s="1437"/>
      <c r="I17" s="1126" t="s">
        <v>634</v>
      </c>
      <c r="J17" s="1104"/>
      <c r="K17" s="1126"/>
      <c r="L17" s="1105"/>
      <c r="M17" s="1105"/>
      <c r="O17" s="1498"/>
      <c r="AK17" s="1749">
        <v>1</v>
      </c>
    </row>
    <row s="5459"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9"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2F932-5376-B24F-A26D-16F36F72CF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2" width="10.57421875" hidden="1"/>
    <col min="5" max="5" style="6222" width="9.140625" hidden="1" customWidth="1"/>
    <col min="6" max="7" style="5459" width="9.140625" hidden="1" customWidth="1"/>
    <col min="8" max="8" style="6223"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49"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87</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108</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89</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C0181-7AC1-55C1-A3A4-68CB5F9D71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Горячее водоснабжение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Биробиджанская ТЭЦ</v>
      </c>
      <c r="J12" s="2240"/>
      <c r="AF12" s="1744">
        <v>1</v>
      </c>
    </row>
    <row customHeight="1" ht="11.549999999999999">
      <c r="E13" s="2482" t="s">
        <v>298</v>
      </c>
      <c r="F13" s="2483"/>
      <c r="G13" s="2483"/>
      <c r="H13" s="1664"/>
      <c r="I13" s="1664"/>
      <c r="J13" s="2240"/>
      <c r="AF13" s="1744">
        <v>11</v>
      </c>
    </row>
    <row customHeight="1" ht="24">
      <c r="E14" s="1752" t="s">
        <v>87</v>
      </c>
      <c r="F14" s="1747" t="s">
        <v>300</v>
      </c>
      <c r="G14" s="1747" t="s">
        <v>564</v>
      </c>
      <c r="H14" s="1747" t="s">
        <v>301</v>
      </c>
      <c r="I14" s="1747" t="s">
        <v>301</v>
      </c>
      <c r="J14" s="2240"/>
      <c r="AF14" s="1744">
        <v>23</v>
      </c>
    </row>
    <row customHeight="1" ht="19.95">
      <c r="D15" s="1751"/>
      <c r="E15" s="1743" t="s">
        <v>108</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9"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9" customFormat="1" customHeight="1" ht="24">
      <c r="A36" s="1102" t="s">
        <v>576</v>
      </c>
      <c r="C36" s="1749"/>
      <c r="D36" s="1751"/>
      <c r="E36" s="1777" t="s">
        <v>89</v>
      </c>
      <c r="F36" s="820" t="s">
        <v>747</v>
      </c>
      <c r="G36" s="1756" t="s">
        <v>550</v>
      </c>
      <c r="H36" s="670"/>
      <c r="I36" s="670"/>
      <c r="J36" s="402" t="s">
        <v>748</v>
      </c>
      <c r="K36" s="656"/>
      <c r="L36" s="1749"/>
      <c r="M36" s="1749"/>
      <c r="R36" s="1749"/>
      <c r="U36" s="657"/>
      <c r="AA36" s="1745"/>
      <c r="AB36" s="1745"/>
      <c r="AC36" s="1745"/>
      <c r="AD36" s="1745"/>
      <c r="AE36" s="1745"/>
      <c r="AF36" s="1273">
        <v>23</v>
      </c>
    </row>
    <row s="5459"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90</v>
      </c>
      <c r="F38" s="820" t="s">
        <v>750</v>
      </c>
      <c r="G38" s="1756" t="s">
        <v>550</v>
      </c>
      <c r="H38" s="670"/>
      <c r="I38" s="670"/>
      <c r="J38" s="402" t="s">
        <v>751</v>
      </c>
      <c r="K38" s="656"/>
      <c r="L38" s="1749"/>
      <c r="M38" s="1749"/>
      <c r="R38" s="1749"/>
      <c r="U38" s="657"/>
      <c r="AA38" s="1745"/>
      <c r="AB38" s="1745"/>
      <c r="AC38" s="1745"/>
      <c r="AD38" s="1745"/>
      <c r="AE38" s="1745"/>
      <c r="AF38" s="1273">
        <v>19</v>
      </c>
    </row>
    <row s="5459"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9"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9"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9"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9"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59" customFormat="1" customHeight="1" ht="35.699999999999996">
      <c r="A44" s="1100"/>
      <c r="C44" s="1749"/>
      <c r="D44" s="1751"/>
      <c r="E44" s="1777" t="s">
        <v>91</v>
      </c>
      <c r="F44" s="820" t="s">
        <v>766</v>
      </c>
      <c r="G44" s="1756" t="s">
        <v>767</v>
      </c>
      <c r="H44" s="658"/>
      <c r="I44" s="658"/>
      <c r="J44" s="402" t="s">
        <v>768</v>
      </c>
      <c r="K44" s="656"/>
      <c r="L44" s="1749"/>
      <c r="M44" s="1749"/>
      <c r="R44" s="1749"/>
      <c r="U44" s="657"/>
      <c r="AA44" s="1745"/>
      <c r="AB44" s="1745"/>
      <c r="AC44" s="1745"/>
      <c r="AD44" s="1745"/>
      <c r="AE44" s="1745"/>
      <c r="AF44" s="1273">
        <v>34</v>
      </c>
    </row>
    <row s="5459" customFormat="1" customHeight="1" ht="24">
      <c r="A45" s="1100"/>
      <c r="C45" s="1749"/>
      <c r="D45" s="1751"/>
      <c r="E45" s="1777" t="s">
        <v>92</v>
      </c>
      <c r="F45" s="820" t="s">
        <v>769</v>
      </c>
      <c r="G45" s="1767" t="s">
        <v>770</v>
      </c>
      <c r="H45" s="658"/>
      <c r="I45" s="658"/>
      <c r="J45" s="402" t="s">
        <v>771</v>
      </c>
      <c r="K45" s="656"/>
      <c r="L45" s="1749"/>
      <c r="M45" s="1749"/>
      <c r="R45" s="1749"/>
      <c r="U45" s="657"/>
      <c r="AA45" s="1745"/>
      <c r="AB45" s="1745"/>
      <c r="AC45" s="1745"/>
      <c r="AD45" s="1745"/>
      <c r="AE45" s="1745"/>
      <c r="AF45" s="1273">
        <v>23</v>
      </c>
    </row>
    <row s="5459" customFormat="1" customHeight="1" ht="19.95">
      <c r="A46" s="1100"/>
      <c r="C46" s="1749"/>
      <c r="D46" s="1751"/>
      <c r="E46" s="1777" t="s">
        <v>98</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218E7-4C7E-29A3-6BF8-B75CEB9CA57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6" width="8.00390625" customWidth="1"/>
    <col min="32" max="32" style="5382"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Горячее водоснабжение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Биробиджанская ТЭЦ</v>
      </c>
      <c r="J12" s="2240"/>
      <c r="AF12" s="1744">
        <v>0</v>
      </c>
    </row>
    <row customHeight="1" ht="11.549999999999999">
      <c r="E13" s="2482" t="s">
        <v>298</v>
      </c>
      <c r="F13" s="2483"/>
      <c r="G13" s="2483"/>
      <c r="H13" s="1769"/>
      <c r="I13" s="1769"/>
      <c r="J13" s="2240"/>
      <c r="AF13" s="1744">
        <v>11</v>
      </c>
    </row>
    <row customHeight="1" ht="24">
      <c r="E14" s="1770" t="s">
        <v>87</v>
      </c>
      <c r="F14" s="1773" t="s">
        <v>300</v>
      </c>
      <c r="G14" s="1773" t="s">
        <v>564</v>
      </c>
      <c r="H14" s="1773" t="s">
        <v>301</v>
      </c>
      <c r="I14" s="1773" t="s">
        <v>301</v>
      </c>
      <c r="J14" s="2240"/>
      <c r="AF14" s="1744">
        <v>23</v>
      </c>
    </row>
    <row customHeight="1" ht="19.95">
      <c r="D15" s="1751"/>
      <c r="E15" s="1743" t="s">
        <v>108</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9"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9" customFormat="1" customHeight="1" ht="24">
      <c r="A30" s="1100"/>
      <c r="C30" s="1749"/>
      <c r="D30" s="1751"/>
      <c r="E30" s="1777" t="s">
        <v>89</v>
      </c>
      <c r="F30" s="1774" t="s">
        <v>790</v>
      </c>
      <c r="G30" s="1767" t="s">
        <v>550</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90</v>
      </c>
      <c r="F31" s="1774" t="s">
        <v>791</v>
      </c>
      <c r="G31" s="1767" t="s">
        <v>550</v>
      </c>
      <c r="H31" s="670"/>
      <c r="I31" s="670"/>
      <c r="J31" s="402" t="s">
        <v>792</v>
      </c>
      <c r="K31" s="656"/>
      <c r="L31" s="1749"/>
      <c r="M31" s="1749"/>
      <c r="R31" s="1749"/>
      <c r="U31" s="657"/>
      <c r="AA31" s="1745"/>
      <c r="AB31" s="1745"/>
      <c r="AC31" s="1745"/>
      <c r="AD31" s="1745"/>
      <c r="AE31" s="1745"/>
      <c r="AF31" s="1273">
        <v>34</v>
      </c>
    </row>
    <row s="5459"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9"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9"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9"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59" customFormat="1" customHeight="1" ht="35.699999999999996">
      <c r="A36" s="1100"/>
      <c r="C36" s="1749"/>
      <c r="D36" s="1751"/>
      <c r="E36" s="1777" t="s">
        <v>91</v>
      </c>
      <c r="F36" s="1774" t="s">
        <v>800</v>
      </c>
      <c r="G36" s="1767" t="s">
        <v>767</v>
      </c>
      <c r="H36" s="658"/>
      <c r="I36" s="658"/>
      <c r="J36" s="402" t="s">
        <v>768</v>
      </c>
      <c r="K36" s="656"/>
      <c r="L36" s="1749"/>
      <c r="M36" s="1749"/>
      <c r="R36" s="1749"/>
      <c r="U36" s="657"/>
      <c r="AA36" s="1745"/>
      <c r="AB36" s="1745"/>
      <c r="AC36" s="1745"/>
      <c r="AD36" s="1745"/>
      <c r="AE36" s="1745"/>
      <c r="AF36" s="1273">
        <v>34</v>
      </c>
    </row>
    <row s="5459" customFormat="1" customHeight="1" ht="24">
      <c r="A37" s="1100"/>
      <c r="C37" s="1749"/>
      <c r="D37" s="1751"/>
      <c r="E37" s="1777" t="s">
        <v>92</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6"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9F416-679C-F7D8-AC14-99A07E0F8D5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69" width="9.140625" hidden="1" customWidth="1"/>
    <col min="2" max="2" style="5460"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Горячее водоснабжение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Биробиджанская ТЭЦ</v>
      </c>
      <c r="J9" s="2507"/>
      <c r="K9" s="2312"/>
      <c r="L9" s="622"/>
      <c r="X9" s="618">
        <v>11</v>
      </c>
    </row>
    <row s="5382" customFormat="1" customHeight="1" ht="11.549999999999999">
      <c r="A10" s="1134"/>
      <c r="B10" s="624"/>
      <c r="D10" s="2214" t="s">
        <v>298</v>
      </c>
      <c r="E10" s="2215"/>
      <c r="F10" s="2215"/>
      <c r="G10" s="2215"/>
      <c r="H10" s="2215"/>
      <c r="I10" s="2215"/>
      <c r="J10" s="2216"/>
      <c r="K10" s="2312"/>
      <c r="L10" s="622"/>
      <c r="X10" s="871">
        <v>11</v>
      </c>
    </row>
    <row s="5382" customFormat="1" customHeight="1" ht="24">
      <c r="A11" s="2498"/>
      <c r="B11" s="2498"/>
      <c r="C11" s="770"/>
      <c r="D11" s="816" t="s">
        <v>87</v>
      </c>
      <c r="E11" s="818" t="s">
        <v>805</v>
      </c>
      <c r="F11" s="818" t="s">
        <v>564</v>
      </c>
      <c r="G11" s="578" t="s">
        <v>301</v>
      </c>
      <c r="H11" s="578" t="s">
        <v>388</v>
      </c>
      <c r="I11" s="920" t="s">
        <v>301</v>
      </c>
      <c r="J11" s="921" t="s">
        <v>388</v>
      </c>
      <c r="K11" s="2345"/>
      <c r="L11" s="771"/>
      <c r="X11" s="622">
        <v>23</v>
      </c>
    </row>
    <row s="5460"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806</v>
      </c>
      <c r="D13" s="1066" t="s">
        <v>108</v>
      </c>
      <c r="E13" s="392" t="s">
        <v>807</v>
      </c>
      <c r="F13" s="773" t="s">
        <v>808</v>
      </c>
      <c r="G13" s="670"/>
      <c r="H13" s="774"/>
      <c r="I13" s="670"/>
      <c r="J13" s="774"/>
      <c r="K13" s="402" t="s">
        <v>809</v>
      </c>
      <c r="L13" s="833"/>
      <c r="X13" s="618">
        <v>0</v>
      </c>
    </row>
    <row customHeight="1" ht="22.5" hidden="1">
      <c r="A14" s="2505"/>
      <c r="D14" s="652" t="s">
        <v>109</v>
      </c>
      <c r="E14" s="392" t="s">
        <v>810</v>
      </c>
      <c r="F14" s="773" t="s">
        <v>811</v>
      </c>
      <c r="G14" s="670"/>
      <c r="H14" s="775"/>
      <c r="I14" s="670"/>
      <c r="J14" s="775"/>
      <c r="K14" s="402" t="s">
        <v>812</v>
      </c>
      <c r="L14" s="833"/>
      <c r="X14" s="618">
        <v>0</v>
      </c>
    </row>
    <row s="5382" customFormat="1" customHeight="1" ht="78.75" hidden="1">
      <c r="A15" s="2505"/>
      <c r="B15" s="624"/>
      <c r="D15" s="1066" t="s">
        <v>89</v>
      </c>
      <c r="E15" s="820" t="s">
        <v>813</v>
      </c>
      <c r="F15" s="1063" t="s">
        <v>304</v>
      </c>
      <c r="G15" s="1063" t="s">
        <v>304</v>
      </c>
      <c r="H15" s="219"/>
      <c r="I15" s="1063" t="s">
        <v>304</v>
      </c>
      <c r="J15" s="219"/>
      <c r="K15" s="402" t="s">
        <v>814</v>
      </c>
      <c r="L15" s="833"/>
      <c r="X15" s="871">
        <v>0</v>
      </c>
    </row>
    <row s="5382" customFormat="1" customHeight="1" ht="22.5" hidden="1">
      <c r="A16" s="2505"/>
      <c r="B16" s="624"/>
      <c r="D16" s="1066" t="s">
        <v>322</v>
      </c>
      <c r="E16" s="1067" t="s">
        <v>815</v>
      </c>
      <c r="F16" s="1063" t="s">
        <v>816</v>
      </c>
      <c r="G16" s="930"/>
      <c r="H16" s="219"/>
      <c r="I16" s="930"/>
      <c r="J16" s="219"/>
      <c r="K16" s="402"/>
      <c r="L16" s="833"/>
      <c r="X16" s="871">
        <v>0</v>
      </c>
    </row>
    <row s="5382" customFormat="1" customHeight="1" ht="22.5" hidden="1">
      <c r="A17" s="2505"/>
      <c r="B17" s="624"/>
      <c r="D17" s="1066" t="s">
        <v>330</v>
      </c>
      <c r="E17" s="1067" t="s">
        <v>817</v>
      </c>
      <c r="F17" s="1063" t="s">
        <v>818</v>
      </c>
      <c r="G17" s="930"/>
      <c r="H17" s="219"/>
      <c r="I17" s="930"/>
      <c r="J17" s="219"/>
      <c r="K17" s="402"/>
      <c r="L17" s="833"/>
      <c r="X17" s="871">
        <v>0</v>
      </c>
    </row>
    <row s="5382" customFormat="1" customHeight="1" ht="33.75" hidden="1">
      <c r="A18" s="2505"/>
      <c r="B18" s="624"/>
      <c r="D18" s="1066" t="s">
        <v>332</v>
      </c>
      <c r="E18" s="1067" t="s">
        <v>819</v>
      </c>
      <c r="F18" s="1063" t="s">
        <v>569</v>
      </c>
      <c r="G18" s="793"/>
      <c r="H18" s="219"/>
      <c r="I18" s="793"/>
      <c r="J18" s="219"/>
      <c r="K18" s="402"/>
      <c r="L18" s="833"/>
      <c r="X18" s="871">
        <v>0</v>
      </c>
    </row>
    <row customHeight="1" ht="101.25" hidden="1">
      <c r="A19" s="2505"/>
      <c r="D19" s="1066" t="s">
        <v>90</v>
      </c>
      <c r="E19" s="392" t="s">
        <v>820</v>
      </c>
      <c r="F19" s="773" t="s">
        <v>544</v>
      </c>
      <c r="G19" s="776"/>
      <c r="H19" s="775"/>
      <c r="I19" s="1068"/>
      <c r="J19" s="775"/>
      <c r="K19" s="402" t="s">
        <v>821</v>
      </c>
      <c r="L19" s="833"/>
      <c r="X19" s="618">
        <v>0</v>
      </c>
    </row>
    <row s="5382" customFormat="1" customHeight="1" ht="18.75" hidden="1">
      <c r="A20" s="2505"/>
      <c r="C20" s="1069"/>
      <c r="D20" s="1066" t="s">
        <v>752</v>
      </c>
      <c r="E20" s="1067" t="s">
        <v>822</v>
      </c>
      <c r="F20" s="1063" t="s">
        <v>304</v>
      </c>
      <c r="G20" s="1063" t="s">
        <v>304</v>
      </c>
      <c r="H20" s="1062" t="s">
        <v>304</v>
      </c>
      <c r="I20" s="1063" t="s">
        <v>304</v>
      </c>
      <c r="J20" s="1062" t="s">
        <v>304</v>
      </c>
      <c r="K20" s="1061"/>
      <c r="L20" s="833"/>
      <c r="W20" s="788"/>
      <c r="X20" s="871">
        <v>0</v>
      </c>
    </row>
    <row s="5382" customFormat="1" customHeight="1" ht="33.75" hidden="1">
      <c r="A21" s="2505"/>
      <c r="C21" s="1069"/>
      <c r="D21" s="1066" t="s">
        <v>755</v>
      </c>
      <c r="E21" s="689" t="s">
        <v>823</v>
      </c>
      <c r="F21" s="1063" t="s">
        <v>824</v>
      </c>
      <c r="G21" s="793"/>
      <c r="H21" s="219"/>
      <c r="I21" s="793"/>
      <c r="J21" s="219"/>
      <c r="K21" s="1061"/>
      <c r="L21" s="833"/>
      <c r="W21" s="788"/>
      <c r="X21" s="871">
        <v>0</v>
      </c>
    </row>
    <row s="5382" customFormat="1" customHeight="1" ht="33.75" hidden="1">
      <c r="A22" s="2505"/>
      <c r="C22" s="1069"/>
      <c r="D22" s="1066" t="s">
        <v>758</v>
      </c>
      <c r="E22" s="689" t="s">
        <v>825</v>
      </c>
      <c r="F22" s="1063" t="s">
        <v>826</v>
      </c>
      <c r="G22" s="793"/>
      <c r="H22" s="219"/>
      <c r="I22" s="793"/>
      <c r="J22" s="219"/>
      <c r="K22" s="1061"/>
      <c r="L22" s="833"/>
      <c r="W22" s="788"/>
      <c r="X22" s="871">
        <v>0</v>
      </c>
    </row>
    <row s="5382" customFormat="1" customHeight="1" ht="22.5" hidden="1">
      <c r="A23" s="2505"/>
      <c r="C23" s="1069"/>
      <c r="D23" s="1066" t="s">
        <v>794</v>
      </c>
      <c r="E23" s="1067" t="s">
        <v>827</v>
      </c>
      <c r="F23" s="1063" t="s">
        <v>304</v>
      </c>
      <c r="G23" s="1063" t="s">
        <v>304</v>
      </c>
      <c r="H23" s="1062" t="s">
        <v>304</v>
      </c>
      <c r="I23" s="1063" t="s">
        <v>304</v>
      </c>
      <c r="J23" s="1062" t="s">
        <v>304</v>
      </c>
      <c r="K23" s="1061"/>
      <c r="L23" s="833"/>
      <c r="W23" s="788"/>
      <c r="X23" s="871">
        <v>0</v>
      </c>
    </row>
    <row s="5382" customFormat="1" customHeight="1" ht="22.5" hidden="1">
      <c r="A24" s="2505"/>
      <c r="C24" s="1069"/>
      <c r="D24" s="1066" t="s">
        <v>828</v>
      </c>
      <c r="E24" s="689" t="s">
        <v>829</v>
      </c>
      <c r="F24" s="1063" t="s">
        <v>830</v>
      </c>
      <c r="G24" s="793"/>
      <c r="H24" s="799"/>
      <c r="I24" s="793"/>
      <c r="J24" s="799"/>
      <c r="K24" s="1061"/>
      <c r="L24" s="833"/>
      <c r="W24" s="788"/>
      <c r="X24" s="871">
        <v>0</v>
      </c>
    </row>
    <row s="5382" customFormat="1" customHeight="1" ht="22.5" hidden="1">
      <c r="A25" s="2505"/>
      <c r="C25" s="1069"/>
      <c r="D25" s="1066" t="s">
        <v>831</v>
      </c>
      <c r="E25" s="689" t="s">
        <v>832</v>
      </c>
      <c r="F25" s="1063" t="s">
        <v>304</v>
      </c>
      <c r="G25" s="1063" t="s">
        <v>304</v>
      </c>
      <c r="H25" s="1062" t="s">
        <v>304</v>
      </c>
      <c r="I25" s="1063" t="s">
        <v>304</v>
      </c>
      <c r="J25" s="1062" t="s">
        <v>304</v>
      </c>
      <c r="K25" s="1061"/>
      <c r="L25" s="833"/>
      <c r="W25" s="788"/>
      <c r="X25" s="871">
        <v>0</v>
      </c>
    </row>
    <row s="5382" customFormat="1" customHeight="1" ht="18.75" hidden="1">
      <c r="A26" s="2505"/>
      <c r="C26" s="1069"/>
      <c r="D26" s="1066" t="s">
        <v>833</v>
      </c>
      <c r="E26" s="666" t="s">
        <v>834</v>
      </c>
      <c r="F26" s="1063" t="s">
        <v>835</v>
      </c>
      <c r="G26" s="793"/>
      <c r="H26" s="799"/>
      <c r="I26" s="793"/>
      <c r="J26" s="799"/>
      <c r="K26" s="1061"/>
      <c r="L26" s="833"/>
      <c r="W26" s="788"/>
      <c r="X26" s="871">
        <v>0</v>
      </c>
    </row>
    <row s="5382" customFormat="1" customHeight="1" ht="18.75" hidden="1">
      <c r="A27" s="2505"/>
      <c r="C27" s="1069"/>
      <c r="D27" s="1066" t="s">
        <v>836</v>
      </c>
      <c r="E27" s="666" t="s">
        <v>837</v>
      </c>
      <c r="F27" s="1063" t="s">
        <v>838</v>
      </c>
      <c r="G27" s="793"/>
      <c r="H27" s="799"/>
      <c r="I27" s="793"/>
      <c r="J27" s="799"/>
      <c r="K27" s="1061"/>
      <c r="L27" s="833"/>
      <c r="W27" s="788"/>
      <c r="X27" s="871">
        <v>0</v>
      </c>
    </row>
    <row s="5382" customFormat="1" customHeight="1" ht="18.75" hidden="1">
      <c r="A28" s="2505"/>
      <c r="C28" s="1069"/>
      <c r="D28" s="1066" t="s">
        <v>839</v>
      </c>
      <c r="E28" s="689" t="s">
        <v>840</v>
      </c>
      <c r="F28" s="1063" t="s">
        <v>304</v>
      </c>
      <c r="G28" s="1063" t="s">
        <v>304</v>
      </c>
      <c r="H28" s="1062" t="s">
        <v>304</v>
      </c>
      <c r="I28" s="1063" t="s">
        <v>304</v>
      </c>
      <c r="J28" s="1062" t="s">
        <v>304</v>
      </c>
      <c r="K28" s="1061"/>
      <c r="L28" s="833"/>
      <c r="W28" s="788"/>
      <c r="X28" s="871">
        <v>0</v>
      </c>
    </row>
    <row s="5382" customFormat="1" customHeight="1" ht="18.75" hidden="1">
      <c r="A29" s="2505"/>
      <c r="C29" s="1069"/>
      <c r="D29" s="1066" t="s">
        <v>841</v>
      </c>
      <c r="E29" s="666" t="s">
        <v>834</v>
      </c>
      <c r="F29" s="1063" t="s">
        <v>842</v>
      </c>
      <c r="G29" s="793"/>
      <c r="H29" s="799"/>
      <c r="I29" s="793"/>
      <c r="J29" s="799"/>
      <c r="K29" s="1061"/>
      <c r="L29" s="833"/>
      <c r="W29" s="788"/>
      <c r="X29" s="871">
        <v>0</v>
      </c>
    </row>
    <row s="5382" customFormat="1" customHeight="1" ht="18.75" hidden="1">
      <c r="A30" s="2505"/>
      <c r="C30" s="1069"/>
      <c r="D30" s="1066" t="s">
        <v>843</v>
      </c>
      <c r="E30" s="666" t="s">
        <v>844</v>
      </c>
      <c r="F30" s="1063" t="s">
        <v>845</v>
      </c>
      <c r="G30" s="793"/>
      <c r="H30" s="799"/>
      <c r="I30" s="793"/>
      <c r="J30" s="799"/>
      <c r="K30" s="1061"/>
      <c r="L30" s="833"/>
      <c r="W30" s="788"/>
      <c r="X30" s="871">
        <v>0</v>
      </c>
    </row>
    <row customHeight="1" ht="126.75" hidden="1">
      <c r="A31" s="2505"/>
      <c r="D31" s="1066" t="s">
        <v>110</v>
      </c>
      <c r="E31" s="392" t="s">
        <v>846</v>
      </c>
      <c r="F31" s="773" t="s">
        <v>556</v>
      </c>
      <c r="G31" s="670"/>
      <c r="H31" s="775"/>
      <c r="I31" s="670"/>
      <c r="J31" s="775"/>
      <c r="K31" s="402" t="s">
        <v>847</v>
      </c>
      <c r="L31" s="833"/>
      <c r="X31" s="618">
        <v>0</v>
      </c>
    </row>
    <row customHeight="1" ht="56.25" hidden="1">
      <c r="A32" s="2505"/>
      <c r="D32" s="1066" t="s">
        <v>91</v>
      </c>
      <c r="E32" s="392" t="s">
        <v>848</v>
      </c>
      <c r="F32" s="652" t="s">
        <v>818</v>
      </c>
      <c r="G32" s="670"/>
      <c r="H32" s="775"/>
      <c r="I32" s="670"/>
      <c r="J32" s="775"/>
      <c r="K32" s="402" t="s">
        <v>849</v>
      </c>
      <c r="L32" s="833"/>
      <c r="X32" s="618">
        <v>0</v>
      </c>
    </row>
    <row customHeight="1" ht="11.25" hidden="1">
      <c r="A33" s="2505"/>
      <c r="E33" s="777"/>
      <c r="F33" s="294"/>
      <c r="G33" s="294"/>
      <c r="H33" s="294"/>
      <c r="I33" s="294"/>
      <c r="J33" s="294"/>
      <c r="K33" s="294"/>
      <c r="X33" s="618">
        <v>0</v>
      </c>
    </row>
    <row customHeight="1" ht="12.75" hidden="1">
      <c r="A34" s="2505"/>
      <c r="D34" s="178">
        <v>1</v>
      </c>
      <c r="E34" s="448" t="s">
        <v>850</v>
      </c>
      <c r="X34" s="618">
        <v>0</v>
      </c>
    </row>
    <row customHeight="1" ht="11.25" hidden="1">
      <c r="A35" s="2505"/>
      <c r="D35" s="482"/>
      <c r="E35" s="448" t="s">
        <v>851</v>
      </c>
      <c r="X35" s="618">
        <v>0</v>
      </c>
    </row>
    <row s="5382" customFormat="1" customHeight="1" ht="11.549999999999999">
      <c r="A36" s="1146"/>
      <c r="B36" s="631"/>
      <c r="D36" s="1147"/>
      <c r="E36" s="1148"/>
      <c r="X36" s="622">
        <v>11</v>
      </c>
    </row>
    <row s="5382" customFormat="1" customHeight="1" ht="22.5" hidden="1">
      <c r="A37" s="2505" t="s">
        <v>852</v>
      </c>
      <c r="B37" s="624"/>
      <c r="D37" s="1066">
        <v>1</v>
      </c>
      <c r="E37" s="820" t="s">
        <v>853</v>
      </c>
      <c r="F37" s="773" t="s">
        <v>808</v>
      </c>
      <c r="G37" s="670"/>
      <c r="H37" s="632"/>
      <c r="I37" s="670"/>
      <c r="J37" s="632"/>
      <c r="K37" s="402" t="s">
        <v>854</v>
      </c>
      <c r="X37" s="871">
        <v>0</v>
      </c>
    </row>
    <row s="5382" customFormat="1" customHeight="1" ht="22.5" hidden="1">
      <c r="A38" s="2505"/>
      <c r="B38" s="624"/>
      <c r="D38" s="782" t="s">
        <v>109</v>
      </c>
      <c r="E38" s="1145" t="s">
        <v>855</v>
      </c>
      <c r="F38" s="1149" t="s">
        <v>544</v>
      </c>
      <c r="G38" s="1149" t="s">
        <v>544</v>
      </c>
      <c r="H38" s="1143"/>
      <c r="I38" s="1149" t="s">
        <v>544</v>
      </c>
      <c r="J38" s="1143"/>
      <c r="K38" s="1144"/>
      <c r="X38" s="871">
        <v>0</v>
      </c>
    </row>
    <row s="5382" customFormat="1" customHeight="1" ht="33.75" hidden="1">
      <c r="A39" s="2505"/>
      <c r="B39" s="624"/>
      <c r="D39" s="778" t="s">
        <v>710</v>
      </c>
      <c r="E39" s="836" t="s">
        <v>856</v>
      </c>
      <c r="F39" s="773" t="s">
        <v>857</v>
      </c>
      <c r="G39" s="781"/>
      <c r="H39" s="1136"/>
      <c r="I39" s="781"/>
      <c r="J39" s="1136"/>
      <c r="K39" s="402" t="s">
        <v>858</v>
      </c>
      <c r="X39" s="871">
        <v>0</v>
      </c>
    </row>
    <row s="5382" customFormat="1" customHeight="1" ht="33.75" hidden="1">
      <c r="A40" s="2505"/>
      <c r="B40" s="624"/>
      <c r="D40" s="778" t="s">
        <v>713</v>
      </c>
      <c r="E40" s="836" t="s">
        <v>859</v>
      </c>
      <c r="F40" s="1140" t="s">
        <v>860</v>
      </c>
      <c r="G40" s="854"/>
      <c r="H40" s="1136"/>
      <c r="I40" s="854"/>
      <c r="J40" s="1136"/>
      <c r="K40" s="402" t="s">
        <v>861</v>
      </c>
      <c r="X40" s="871">
        <v>0</v>
      </c>
    </row>
    <row s="5382" customFormat="1" customHeight="1" ht="22.5" hidden="1">
      <c r="A41" s="2505"/>
      <c r="B41" s="624"/>
      <c r="D41" s="778" t="s">
        <v>89</v>
      </c>
      <c r="E41" s="835" t="s">
        <v>862</v>
      </c>
      <c r="F41" s="773" t="s">
        <v>544</v>
      </c>
      <c r="G41" s="773" t="s">
        <v>544</v>
      </c>
      <c r="H41" s="1137"/>
      <c r="I41" s="773" t="s">
        <v>544</v>
      </c>
      <c r="J41" s="1137"/>
      <c r="K41" s="415"/>
      <c r="X41" s="871">
        <v>0</v>
      </c>
    </row>
    <row s="5382" customFormat="1" customHeight="1" ht="45" hidden="1">
      <c r="A42" s="2505"/>
      <c r="B42" s="624"/>
      <c r="D42" s="778" t="s">
        <v>322</v>
      </c>
      <c r="E42" s="836" t="s">
        <v>863</v>
      </c>
      <c r="F42" s="773" t="s">
        <v>556</v>
      </c>
      <c r="G42" s="670"/>
      <c r="H42" s="1137"/>
      <c r="I42" s="670"/>
      <c r="J42" s="1137"/>
      <c r="K42" s="415" t="s">
        <v>864</v>
      </c>
      <c r="X42" s="871">
        <v>0</v>
      </c>
    </row>
    <row s="5382" customFormat="1" customHeight="1" ht="45" hidden="1">
      <c r="A43" s="2505"/>
      <c r="B43" s="624"/>
      <c r="D43" s="778" t="s">
        <v>330</v>
      </c>
      <c r="E43" s="780" t="s">
        <v>865</v>
      </c>
      <c r="F43" s="1141" t="s">
        <v>556</v>
      </c>
      <c r="G43" s="855"/>
      <c r="H43" s="1136"/>
      <c r="I43" s="855"/>
      <c r="J43" s="1136"/>
      <c r="K43" s="415" t="s">
        <v>866</v>
      </c>
      <c r="X43" s="871">
        <v>0</v>
      </c>
    </row>
    <row s="5382" customFormat="1" customHeight="1" ht="11.25" hidden="1">
      <c r="A44" s="2505"/>
      <c r="B44" s="624"/>
      <c r="D44" s="778" t="s">
        <v>90</v>
      </c>
      <c r="E44" s="779" t="s">
        <v>867</v>
      </c>
      <c r="F44" s="773" t="s">
        <v>857</v>
      </c>
      <c r="G44" s="781"/>
      <c r="H44" s="1136"/>
      <c r="I44" s="781"/>
      <c r="J44" s="1136"/>
      <c r="K44" s="402"/>
      <c r="X44" s="871">
        <v>0</v>
      </c>
    </row>
    <row s="5382" customFormat="1" customHeight="1" ht="11.25" hidden="1">
      <c r="A45" s="2505"/>
      <c r="B45" s="624"/>
      <c r="D45" s="778" t="s">
        <v>752</v>
      </c>
      <c r="E45" s="780" t="s">
        <v>868</v>
      </c>
      <c r="F45" s="773" t="s">
        <v>857</v>
      </c>
      <c r="G45" s="781"/>
      <c r="H45" s="1136"/>
      <c r="I45" s="781"/>
      <c r="J45" s="1136"/>
      <c r="K45" s="402"/>
      <c r="X45" s="871">
        <v>0</v>
      </c>
    </row>
    <row s="5382" customFormat="1" customHeight="1" ht="11.25" hidden="1">
      <c r="A46" s="2505"/>
      <c r="B46" s="624"/>
      <c r="D46" s="778" t="s">
        <v>794</v>
      </c>
      <c r="E46" s="780" t="s">
        <v>869</v>
      </c>
      <c r="F46" s="773" t="s">
        <v>857</v>
      </c>
      <c r="G46" s="781"/>
      <c r="H46" s="1136"/>
      <c r="I46" s="781"/>
      <c r="J46" s="1136"/>
      <c r="K46" s="402"/>
      <c r="X46" s="871">
        <v>0</v>
      </c>
    </row>
    <row s="5382" customFormat="1" customHeight="1" ht="11.25" hidden="1">
      <c r="A47" s="2505"/>
      <c r="B47" s="624"/>
      <c r="D47" s="778" t="s">
        <v>797</v>
      </c>
      <c r="E47" s="780" t="s">
        <v>870</v>
      </c>
      <c r="F47" s="773" t="s">
        <v>857</v>
      </c>
      <c r="G47" s="781"/>
      <c r="H47" s="1136"/>
      <c r="I47" s="781"/>
      <c r="J47" s="1136"/>
      <c r="K47" s="402"/>
      <c r="X47" s="871">
        <v>0</v>
      </c>
    </row>
    <row s="5382" customFormat="1" customHeight="1" ht="11.25" hidden="1">
      <c r="A48" s="2505"/>
      <c r="B48" s="624"/>
      <c r="D48" s="778" t="s">
        <v>871</v>
      </c>
      <c r="E48" s="784" t="s">
        <v>872</v>
      </c>
      <c r="F48" s="773" t="s">
        <v>857</v>
      </c>
      <c r="G48" s="781"/>
      <c r="H48" s="1136"/>
      <c r="I48" s="781"/>
      <c r="J48" s="1136"/>
      <c r="K48" s="402"/>
      <c r="X48" s="871">
        <v>0</v>
      </c>
    </row>
    <row s="5382" customFormat="1" customHeight="1" ht="11.25" hidden="1">
      <c r="A49" s="2505"/>
      <c r="B49" s="624"/>
      <c r="D49" s="778" t="s">
        <v>873</v>
      </c>
      <c r="E49" s="784" t="s">
        <v>874</v>
      </c>
      <c r="F49" s="773" t="s">
        <v>857</v>
      </c>
      <c r="G49" s="781"/>
      <c r="H49" s="1136"/>
      <c r="I49" s="781"/>
      <c r="J49" s="1136"/>
      <c r="K49" s="402"/>
      <c r="X49" s="871">
        <v>0</v>
      </c>
    </row>
    <row s="5382" customFormat="1" customHeight="1" ht="11.25" hidden="1">
      <c r="A50" s="2505"/>
      <c r="B50" s="624"/>
      <c r="D50" s="778" t="s">
        <v>875</v>
      </c>
      <c r="E50" s="780" t="s">
        <v>876</v>
      </c>
      <c r="F50" s="773" t="s">
        <v>857</v>
      </c>
      <c r="G50" s="781"/>
      <c r="H50" s="1136"/>
      <c r="I50" s="781"/>
      <c r="J50" s="1136"/>
      <c r="K50" s="402"/>
      <c r="X50" s="871">
        <v>0</v>
      </c>
    </row>
    <row s="5382" customFormat="1" customHeight="1" ht="11.25" hidden="1">
      <c r="A51" s="2505"/>
      <c r="B51" s="624"/>
      <c r="D51" s="778" t="s">
        <v>877</v>
      </c>
      <c r="E51" s="780" t="s">
        <v>878</v>
      </c>
      <c r="F51" s="773" t="s">
        <v>857</v>
      </c>
      <c r="G51" s="781"/>
      <c r="H51" s="1136"/>
      <c r="I51" s="781"/>
      <c r="J51" s="1136"/>
      <c r="K51" s="402"/>
      <c r="X51" s="871">
        <v>0</v>
      </c>
    </row>
    <row s="5382" customFormat="1" customHeight="1" ht="45" hidden="1">
      <c r="A52" s="2505"/>
      <c r="B52" s="624"/>
      <c r="D52" s="778" t="s">
        <v>110</v>
      </c>
      <c r="E52" s="779" t="s">
        <v>879</v>
      </c>
      <c r="F52" s="773" t="s">
        <v>857</v>
      </c>
      <c r="G52" s="781"/>
      <c r="H52" s="1136"/>
      <c r="I52" s="781"/>
      <c r="J52" s="1136"/>
      <c r="K52" s="402"/>
      <c r="X52" s="871">
        <v>0</v>
      </c>
    </row>
    <row s="5382" customFormat="1" customHeight="1" ht="11.25" hidden="1">
      <c r="A53" s="2505"/>
      <c r="B53" s="624"/>
      <c r="D53" s="778" t="s">
        <v>311</v>
      </c>
      <c r="E53" s="780" t="s">
        <v>868</v>
      </c>
      <c r="F53" s="773" t="s">
        <v>857</v>
      </c>
      <c r="G53" s="781"/>
      <c r="H53" s="1136"/>
      <c r="I53" s="781"/>
      <c r="J53" s="1136"/>
      <c r="K53" s="402"/>
      <c r="X53" s="871">
        <v>0</v>
      </c>
    </row>
    <row s="5382" customFormat="1" customHeight="1" ht="11.25" hidden="1">
      <c r="A54" s="2505"/>
      <c r="B54" s="624"/>
      <c r="D54" s="778" t="s">
        <v>880</v>
      </c>
      <c r="E54" s="780" t="s">
        <v>869</v>
      </c>
      <c r="F54" s="773" t="s">
        <v>857</v>
      </c>
      <c r="G54" s="781"/>
      <c r="H54" s="1136"/>
      <c r="I54" s="781"/>
      <c r="J54" s="1136"/>
      <c r="K54" s="402"/>
      <c r="X54" s="871">
        <v>0</v>
      </c>
    </row>
    <row s="5382" customFormat="1" customHeight="1" ht="11.25" hidden="1">
      <c r="A55" s="2505"/>
      <c r="B55" s="624"/>
      <c r="D55" s="778" t="s">
        <v>881</v>
      </c>
      <c r="E55" s="780" t="s">
        <v>870</v>
      </c>
      <c r="F55" s="773" t="s">
        <v>857</v>
      </c>
      <c r="G55" s="781"/>
      <c r="H55" s="1136"/>
      <c r="I55" s="781"/>
      <c r="J55" s="1136"/>
      <c r="K55" s="402"/>
      <c r="X55" s="871">
        <v>0</v>
      </c>
    </row>
    <row s="5382" customFormat="1" customHeight="1" ht="11.25" hidden="1">
      <c r="A56" s="2505"/>
      <c r="B56" s="624"/>
      <c r="D56" s="778" t="s">
        <v>882</v>
      </c>
      <c r="E56" s="784" t="s">
        <v>872</v>
      </c>
      <c r="F56" s="773" t="s">
        <v>857</v>
      </c>
      <c r="G56" s="781"/>
      <c r="H56" s="1136"/>
      <c r="I56" s="781"/>
      <c r="J56" s="1136"/>
      <c r="K56" s="402"/>
      <c r="X56" s="871">
        <v>0</v>
      </c>
    </row>
    <row s="5382" customFormat="1" customHeight="1" ht="11.25" hidden="1">
      <c r="A57" s="2505"/>
      <c r="B57" s="624"/>
      <c r="D57" s="778" t="s">
        <v>883</v>
      </c>
      <c r="E57" s="784" t="s">
        <v>874</v>
      </c>
      <c r="F57" s="773" t="s">
        <v>857</v>
      </c>
      <c r="G57" s="781"/>
      <c r="H57" s="1136"/>
      <c r="I57" s="781"/>
      <c r="J57" s="1136"/>
      <c r="K57" s="402"/>
      <c r="X57" s="871">
        <v>0</v>
      </c>
    </row>
    <row s="5382" customFormat="1" customHeight="1" ht="11.25" hidden="1">
      <c r="A58" s="2505"/>
      <c r="B58" s="624"/>
      <c r="D58" s="778" t="s">
        <v>884</v>
      </c>
      <c r="E58" s="780" t="s">
        <v>876</v>
      </c>
      <c r="F58" s="773" t="s">
        <v>857</v>
      </c>
      <c r="G58" s="781"/>
      <c r="H58" s="1136"/>
      <c r="I58" s="781"/>
      <c r="J58" s="1136"/>
      <c r="K58" s="402"/>
      <c r="X58" s="871">
        <v>0</v>
      </c>
    </row>
    <row s="5382" customFormat="1" customHeight="1" ht="11.25" hidden="1">
      <c r="A59" s="2505"/>
      <c r="B59" s="624"/>
      <c r="D59" s="778" t="s">
        <v>885</v>
      </c>
      <c r="E59" s="780" t="s">
        <v>878</v>
      </c>
      <c r="F59" s="773" t="s">
        <v>857</v>
      </c>
      <c r="G59" s="781"/>
      <c r="H59" s="1136"/>
      <c r="I59" s="781"/>
      <c r="J59" s="1136"/>
      <c r="K59" s="402"/>
      <c r="X59" s="871">
        <v>0</v>
      </c>
    </row>
    <row s="5382" customFormat="1" customHeight="1" ht="33.75" hidden="1">
      <c r="A60" s="2505"/>
      <c r="B60" s="624"/>
      <c r="D60" s="778" t="s">
        <v>91</v>
      </c>
      <c r="E60" s="779" t="s">
        <v>886</v>
      </c>
      <c r="F60" s="834" t="s">
        <v>556</v>
      </c>
      <c r="G60" s="855"/>
      <c r="H60" s="1136"/>
      <c r="I60" s="855"/>
      <c r="J60" s="1136"/>
      <c r="K60" s="415" t="s">
        <v>887</v>
      </c>
      <c r="X60" s="871">
        <v>0</v>
      </c>
    </row>
    <row s="5382" customFormat="1" customHeight="1" ht="33.75" hidden="1">
      <c r="A61" s="2505"/>
      <c r="B61" s="624"/>
      <c r="D61" s="778" t="s">
        <v>92</v>
      </c>
      <c r="E61" s="779" t="s">
        <v>888</v>
      </c>
      <c r="F61" s="839" t="s">
        <v>818</v>
      </c>
      <c r="G61" s="781"/>
      <c r="H61" s="1136"/>
      <c r="I61" s="781"/>
      <c r="J61" s="1136"/>
      <c r="K61" s="402"/>
      <c r="X61" s="871">
        <v>0</v>
      </c>
    </row>
    <row s="5382" customFormat="1" customHeight="1" ht="22.5" hidden="1">
      <c r="A62" s="2505"/>
      <c r="B62" s="624" t="s">
        <v>586</v>
      </c>
      <c r="D62" s="778" t="s">
        <v>98</v>
      </c>
      <c r="E62" s="779" t="s">
        <v>889</v>
      </c>
      <c r="F62" s="839" t="s">
        <v>304</v>
      </c>
      <c r="G62" s="495"/>
      <c r="H62" s="1136"/>
      <c r="I62" s="495"/>
      <c r="J62" s="1136"/>
      <c r="K62" s="402" t="s">
        <v>629</v>
      </c>
      <c r="X62" s="871">
        <v>0</v>
      </c>
    </row>
    <row s="5382" customFormat="1" customHeight="1" ht="45" hidden="1">
      <c r="A63" s="2505"/>
      <c r="B63" s="624" t="s">
        <v>586</v>
      </c>
      <c r="D63" s="778" t="s">
        <v>890</v>
      </c>
      <c r="E63" s="780" t="s">
        <v>891</v>
      </c>
      <c r="F63" s="834" t="s">
        <v>304</v>
      </c>
      <c r="G63" s="495"/>
      <c r="H63" s="1136"/>
      <c r="I63" s="495"/>
      <c r="J63" s="1136"/>
      <c r="K63" s="402" t="s">
        <v>629</v>
      </c>
      <c r="X63" s="871">
        <v>0</v>
      </c>
    </row>
    <row s="5382" customFormat="1" customHeight="1" ht="11.549999999999999">
      <c r="A64" s="1146"/>
      <c r="B64" s="631"/>
      <c r="D64" s="1147"/>
      <c r="E64" s="1148"/>
      <c r="X64" s="622">
        <v>11</v>
      </c>
    </row>
    <row s="5382" customFormat="1" customHeight="1" ht="22.5">
      <c r="A65" s="2505" t="s">
        <v>892</v>
      </c>
      <c r="B65" s="624"/>
      <c r="D65" s="778">
        <v>1</v>
      </c>
      <c r="E65" s="857" t="s">
        <v>893</v>
      </c>
      <c r="F65" s="853" t="s">
        <v>808</v>
      </c>
      <c r="G65" s="854"/>
      <c r="H65" s="1142"/>
      <c r="I65" s="854"/>
      <c r="J65" s="1142"/>
      <c r="K65" s="414" t="s">
        <v>894</v>
      </c>
      <c r="X65" s="871">
        <v>0</v>
      </c>
    </row>
    <row s="5382" customFormat="1" customHeight="1" ht="56.25">
      <c r="A66" s="2505"/>
      <c r="B66" s="624"/>
      <c r="D66" s="856" t="s">
        <v>109</v>
      </c>
      <c r="E66" s="820" t="s">
        <v>895</v>
      </c>
      <c r="F66" s="773" t="s">
        <v>544</v>
      </c>
      <c r="G66" s="773" t="s">
        <v>544</v>
      </c>
      <c r="H66" s="632"/>
      <c r="I66" s="773" t="s">
        <v>544</v>
      </c>
      <c r="J66" s="632"/>
      <c r="K66" s="402"/>
      <c r="X66" s="871">
        <v>0</v>
      </c>
    </row>
    <row s="5382" customFormat="1" customHeight="1" ht="33.75">
      <c r="A67" s="2505"/>
      <c r="B67" s="624"/>
      <c r="D67" s="856" t="s">
        <v>707</v>
      </c>
      <c r="E67" s="1067" t="s">
        <v>896</v>
      </c>
      <c r="F67" s="773" t="s">
        <v>860</v>
      </c>
      <c r="G67" s="840"/>
      <c r="H67" s="632"/>
      <c r="I67" s="840"/>
      <c r="J67" s="632"/>
      <c r="K67" s="402"/>
      <c r="X67" s="871">
        <v>0</v>
      </c>
    </row>
    <row s="5382" customFormat="1" customHeight="1" ht="22.5">
      <c r="A68" s="2505"/>
      <c r="B68" s="624"/>
      <c r="D68" s="856" t="s">
        <v>305</v>
      </c>
      <c r="E68" s="1067" t="s">
        <v>897</v>
      </c>
      <c r="F68" s="773" t="s">
        <v>860</v>
      </c>
      <c r="G68" s="840"/>
      <c r="H68" s="632"/>
      <c r="I68" s="840"/>
      <c r="J68" s="632"/>
      <c r="K68" s="402"/>
      <c r="X68" s="871">
        <v>0</v>
      </c>
    </row>
    <row s="5382" customFormat="1" customHeight="1" ht="22.5">
      <c r="A69" s="2505"/>
      <c r="B69" s="624"/>
      <c r="D69" s="856" t="s">
        <v>308</v>
      </c>
      <c r="E69" s="1067" t="s">
        <v>898</v>
      </c>
      <c r="F69" s="834" t="s">
        <v>556</v>
      </c>
      <c r="G69" s="855"/>
      <c r="H69" s="632"/>
      <c r="I69" s="855"/>
      <c r="J69" s="632"/>
      <c r="K69" s="402"/>
      <c r="X69" s="871">
        <v>0</v>
      </c>
    </row>
    <row s="5382" customFormat="1" customHeight="1" ht="22.5">
      <c r="A70" s="2505"/>
      <c r="B70" s="624"/>
      <c r="D70" s="856" t="s">
        <v>727</v>
      </c>
      <c r="E70" s="1067" t="s">
        <v>899</v>
      </c>
      <c r="F70" s="834" t="s">
        <v>556</v>
      </c>
      <c r="G70" s="855"/>
      <c r="H70" s="632"/>
      <c r="I70" s="855"/>
      <c r="J70" s="632"/>
      <c r="K70" s="402"/>
      <c r="X70" s="871">
        <v>0</v>
      </c>
    </row>
    <row s="5382" customFormat="1" customHeight="1" ht="22.5">
      <c r="A71" s="2505"/>
      <c r="B71" s="624"/>
      <c r="D71" s="778" t="s">
        <v>89</v>
      </c>
      <c r="E71" s="779" t="s">
        <v>900</v>
      </c>
      <c r="F71" s="773" t="s">
        <v>860</v>
      </c>
      <c r="G71" s="670"/>
      <c r="H71" s="1143"/>
      <c r="I71" s="670"/>
      <c r="J71" s="1143"/>
      <c r="K71" s="415"/>
      <c r="X71" s="871">
        <v>0</v>
      </c>
    </row>
    <row s="5382" customFormat="1" customHeight="1" ht="56.25">
      <c r="A72" s="2505"/>
      <c r="B72" s="624"/>
      <c r="D72" s="778" t="s">
        <v>90</v>
      </c>
      <c r="E72" s="779" t="s">
        <v>901</v>
      </c>
      <c r="F72" s="834" t="s">
        <v>556</v>
      </c>
      <c r="G72" s="855"/>
      <c r="H72" s="1136"/>
      <c r="I72" s="855"/>
      <c r="J72" s="1136"/>
      <c r="K72" s="415"/>
      <c r="X72" s="871">
        <v>0</v>
      </c>
    </row>
    <row s="5382" customFormat="1" customHeight="1" ht="33.75">
      <c r="A73" s="2505"/>
      <c r="B73" s="624"/>
      <c r="D73" s="778" t="s">
        <v>110</v>
      </c>
      <c r="E73" s="779" t="s">
        <v>902</v>
      </c>
      <c r="F73" s="839" t="s">
        <v>818</v>
      </c>
      <c r="G73" s="781"/>
      <c r="H73" s="1136"/>
      <c r="I73" s="781"/>
      <c r="J73" s="1136"/>
      <c r="K73" s="402"/>
      <c r="X73" s="871">
        <v>0</v>
      </c>
    </row>
    <row s="5382" customFormat="1" customHeight="1" ht="22.5">
      <c r="A74" s="2505"/>
      <c r="B74" s="624" t="s">
        <v>586</v>
      </c>
      <c r="D74" s="778" t="s">
        <v>91</v>
      </c>
      <c r="E74" s="779" t="s">
        <v>903</v>
      </c>
      <c r="F74" s="839" t="s">
        <v>304</v>
      </c>
      <c r="G74" s="495"/>
      <c r="H74" s="1136"/>
      <c r="I74" s="495"/>
      <c r="J74" s="1136"/>
      <c r="K74" s="402" t="s">
        <v>629</v>
      </c>
      <c r="X74" s="871">
        <v>0</v>
      </c>
    </row>
    <row s="5382" customFormat="1" customHeight="1" ht="45">
      <c r="A75" s="2505"/>
      <c r="B75" s="624" t="s">
        <v>586</v>
      </c>
      <c r="D75" s="778" t="s">
        <v>650</v>
      </c>
      <c r="E75" s="780" t="s">
        <v>904</v>
      </c>
      <c r="F75" s="834" t="s">
        <v>304</v>
      </c>
      <c r="G75" s="495"/>
      <c r="H75" s="1136"/>
      <c r="I75" s="495"/>
      <c r="J75" s="1136"/>
      <c r="K75" s="402" t="s">
        <v>629</v>
      </c>
      <c r="X75" s="871">
        <v>0</v>
      </c>
    </row>
    <row s="5382" customFormat="1" customHeight="1" ht="11.549999999999999">
      <c r="A76" s="1146"/>
      <c r="B76" s="631"/>
      <c r="D76" s="1147"/>
      <c r="E76" s="1148"/>
      <c r="X76" s="622">
        <v>11</v>
      </c>
    </row>
    <row s="5382" customFormat="1" customHeight="1" ht="11.25" hidden="1">
      <c r="A77" s="2505" t="s">
        <v>905</v>
      </c>
      <c r="B77" s="624"/>
      <c r="D77" s="778">
        <v>1</v>
      </c>
      <c r="E77" s="779" t="s">
        <v>906</v>
      </c>
      <c r="F77" s="834" t="s">
        <v>808</v>
      </c>
      <c r="G77" s="837"/>
      <c r="H77" s="1136"/>
      <c r="I77" s="837"/>
      <c r="J77" s="1136"/>
      <c r="K77" s="402" t="s">
        <v>907</v>
      </c>
      <c r="X77" s="871">
        <v>0</v>
      </c>
    </row>
    <row s="5382" customFormat="1" customHeight="1" ht="11.25" hidden="1">
      <c r="A78" s="2505"/>
      <c r="B78" s="624"/>
      <c r="D78" s="778" t="s">
        <v>109</v>
      </c>
      <c r="E78" s="779" t="s">
        <v>908</v>
      </c>
      <c r="F78" s="834" t="s">
        <v>808</v>
      </c>
      <c r="G78" s="837"/>
      <c r="H78" s="1136"/>
      <c r="I78" s="837"/>
      <c r="J78" s="1136"/>
      <c r="K78" s="402" t="s">
        <v>909</v>
      </c>
      <c r="X78" s="871">
        <v>0</v>
      </c>
    </row>
    <row s="5382" customFormat="1" customHeight="1" ht="22.5" hidden="1">
      <c r="A79" s="2505"/>
      <c r="B79" s="624"/>
      <c r="D79" s="778" t="s">
        <v>89</v>
      </c>
      <c r="E79" s="835" t="s">
        <v>910</v>
      </c>
      <c r="F79" s="773" t="s">
        <v>857</v>
      </c>
      <c r="G79" s="837"/>
      <c r="H79" s="1136"/>
      <c r="I79" s="837"/>
      <c r="J79" s="1136"/>
      <c r="K79" s="402" t="s">
        <v>911</v>
      </c>
      <c r="X79" s="871">
        <v>0</v>
      </c>
    </row>
    <row s="5382" customFormat="1" customHeight="1" ht="11.25" hidden="1">
      <c r="A80" s="2505"/>
      <c r="B80" s="624"/>
      <c r="D80" s="778" t="s">
        <v>322</v>
      </c>
      <c r="E80" s="836" t="s">
        <v>912</v>
      </c>
      <c r="F80" s="773" t="s">
        <v>857</v>
      </c>
      <c r="G80" s="837"/>
      <c r="H80" s="1136"/>
      <c r="I80" s="837"/>
      <c r="J80" s="1136"/>
      <c r="K80" s="402"/>
      <c r="X80" s="871">
        <v>0</v>
      </c>
    </row>
    <row s="5382" customFormat="1" customHeight="1" ht="11.25" hidden="1">
      <c r="A81" s="2505"/>
      <c r="B81" s="624"/>
      <c r="D81" s="778" t="s">
        <v>330</v>
      </c>
      <c r="E81" s="836" t="s">
        <v>913</v>
      </c>
      <c r="F81" s="773" t="s">
        <v>857</v>
      </c>
      <c r="G81" s="837"/>
      <c r="H81" s="1136"/>
      <c r="I81" s="837"/>
      <c r="J81" s="1136"/>
      <c r="K81" s="402"/>
      <c r="X81" s="871">
        <v>0</v>
      </c>
    </row>
    <row s="5382" customFormat="1" customHeight="1" ht="11.25" hidden="1">
      <c r="A82" s="2505"/>
      <c r="B82" s="624"/>
      <c r="D82" s="778" t="s">
        <v>332</v>
      </c>
      <c r="E82" s="836" t="s">
        <v>914</v>
      </c>
      <c r="F82" s="773" t="s">
        <v>857</v>
      </c>
      <c r="G82" s="837"/>
      <c r="H82" s="1136"/>
      <c r="I82" s="837"/>
      <c r="J82" s="1136"/>
      <c r="K82" s="402"/>
      <c r="X82" s="871">
        <v>0</v>
      </c>
    </row>
    <row s="5382" customFormat="1" customHeight="1" ht="11.25" hidden="1">
      <c r="A83" s="2505"/>
      <c r="B83" s="624"/>
      <c r="D83" s="778" t="s">
        <v>334</v>
      </c>
      <c r="E83" s="836" t="s">
        <v>915</v>
      </c>
      <c r="F83" s="773" t="s">
        <v>857</v>
      </c>
      <c r="G83" s="837"/>
      <c r="H83" s="1136"/>
      <c r="I83" s="837"/>
      <c r="J83" s="1136"/>
      <c r="K83" s="402"/>
      <c r="X83" s="871">
        <v>0</v>
      </c>
    </row>
    <row s="5382" customFormat="1" customHeight="1" ht="11.25" hidden="1">
      <c r="A84" s="2505"/>
      <c r="B84" s="624"/>
      <c r="D84" s="778" t="s">
        <v>916</v>
      </c>
      <c r="E84" s="836" t="s">
        <v>917</v>
      </c>
      <c r="F84" s="773" t="s">
        <v>857</v>
      </c>
      <c r="G84" s="837"/>
      <c r="H84" s="1136"/>
      <c r="I84" s="837"/>
      <c r="J84" s="1136"/>
      <c r="K84" s="402"/>
      <c r="X84" s="871">
        <v>0</v>
      </c>
    </row>
    <row s="5382" customFormat="1" customHeight="1" ht="11.25" hidden="1">
      <c r="A85" s="2505"/>
      <c r="B85" s="624"/>
      <c r="D85" s="778" t="s">
        <v>918</v>
      </c>
      <c r="E85" s="836" t="s">
        <v>919</v>
      </c>
      <c r="F85" s="773" t="s">
        <v>857</v>
      </c>
      <c r="G85" s="837"/>
      <c r="H85" s="1136"/>
      <c r="I85" s="837"/>
      <c r="J85" s="1136"/>
      <c r="K85" s="402"/>
      <c r="X85" s="871">
        <v>0</v>
      </c>
    </row>
    <row s="5382" customFormat="1" customHeight="1" ht="11.25" hidden="1">
      <c r="A86" s="2505"/>
      <c r="B86" s="624"/>
      <c r="D86" s="778" t="s">
        <v>920</v>
      </c>
      <c r="E86" s="836" t="s">
        <v>921</v>
      </c>
      <c r="F86" s="773" t="s">
        <v>857</v>
      </c>
      <c r="G86" s="837"/>
      <c r="H86" s="1136"/>
      <c r="I86" s="837"/>
      <c r="J86" s="1136"/>
      <c r="K86" s="402"/>
      <c r="X86" s="871">
        <v>0</v>
      </c>
    </row>
    <row s="5382" customFormat="1" customHeight="1" ht="45" hidden="1">
      <c r="A87" s="2505"/>
      <c r="B87" s="624"/>
      <c r="D87" s="778" t="s">
        <v>90</v>
      </c>
      <c r="E87" s="779" t="s">
        <v>922</v>
      </c>
      <c r="F87" s="773" t="s">
        <v>857</v>
      </c>
      <c r="G87" s="837"/>
      <c r="H87" s="1136"/>
      <c r="I87" s="837"/>
      <c r="J87" s="1136"/>
      <c r="K87" s="402" t="s">
        <v>923</v>
      </c>
      <c r="X87" s="871">
        <v>0</v>
      </c>
    </row>
    <row s="5382" customFormat="1" customHeight="1" ht="11.25" hidden="1">
      <c r="A88" s="2505"/>
      <c r="B88" s="624"/>
      <c r="D88" s="778" t="s">
        <v>752</v>
      </c>
      <c r="E88" s="836" t="s">
        <v>912</v>
      </c>
      <c r="F88" s="773" t="s">
        <v>857</v>
      </c>
      <c r="G88" s="837"/>
      <c r="H88" s="1136"/>
      <c r="I88" s="837"/>
      <c r="J88" s="1136"/>
      <c r="K88" s="402"/>
      <c r="X88" s="871">
        <v>0</v>
      </c>
    </row>
    <row s="5382" customFormat="1" customHeight="1" ht="11.25" hidden="1">
      <c r="A89" s="2505"/>
      <c r="B89" s="624"/>
      <c r="D89" s="778" t="s">
        <v>794</v>
      </c>
      <c r="E89" s="836" t="s">
        <v>913</v>
      </c>
      <c r="F89" s="773" t="s">
        <v>857</v>
      </c>
      <c r="G89" s="837"/>
      <c r="H89" s="1136"/>
      <c r="I89" s="837"/>
      <c r="J89" s="1136"/>
      <c r="K89" s="402"/>
      <c r="X89" s="871">
        <v>0</v>
      </c>
    </row>
    <row s="5382" customFormat="1" customHeight="1" ht="11.25" hidden="1">
      <c r="A90" s="2505"/>
      <c r="B90" s="624"/>
      <c r="D90" s="778" t="s">
        <v>797</v>
      </c>
      <c r="E90" s="836" t="s">
        <v>914</v>
      </c>
      <c r="F90" s="773" t="s">
        <v>857</v>
      </c>
      <c r="G90" s="837"/>
      <c r="H90" s="1136"/>
      <c r="I90" s="837"/>
      <c r="J90" s="1136"/>
      <c r="K90" s="402"/>
      <c r="X90" s="871">
        <v>0</v>
      </c>
    </row>
    <row s="5382" customFormat="1" customHeight="1" ht="11.25" hidden="1">
      <c r="A91" s="2505"/>
      <c r="B91" s="624"/>
      <c r="D91" s="778" t="s">
        <v>875</v>
      </c>
      <c r="E91" s="836" t="s">
        <v>915</v>
      </c>
      <c r="F91" s="773" t="s">
        <v>857</v>
      </c>
      <c r="G91" s="837"/>
      <c r="H91" s="1136"/>
      <c r="I91" s="837"/>
      <c r="J91" s="1136"/>
      <c r="K91" s="402"/>
      <c r="X91" s="871">
        <v>0</v>
      </c>
    </row>
    <row s="5382" customFormat="1" customHeight="1" ht="11.25" hidden="1">
      <c r="A92" s="2505"/>
      <c r="B92" s="624"/>
      <c r="D92" s="778" t="s">
        <v>877</v>
      </c>
      <c r="E92" s="836" t="s">
        <v>917</v>
      </c>
      <c r="F92" s="773" t="s">
        <v>857</v>
      </c>
      <c r="G92" s="837"/>
      <c r="H92" s="1136"/>
      <c r="I92" s="837"/>
      <c r="J92" s="1136"/>
      <c r="K92" s="402"/>
      <c r="X92" s="871">
        <v>0</v>
      </c>
    </row>
    <row s="5382" customFormat="1" customHeight="1" ht="11.25" hidden="1">
      <c r="A93" s="2505"/>
      <c r="B93" s="624"/>
      <c r="D93" s="778" t="s">
        <v>924</v>
      </c>
      <c r="E93" s="836" t="s">
        <v>919</v>
      </c>
      <c r="F93" s="773" t="s">
        <v>857</v>
      </c>
      <c r="G93" s="837"/>
      <c r="H93" s="1136"/>
      <c r="I93" s="837"/>
      <c r="J93" s="1136"/>
      <c r="K93" s="402"/>
      <c r="X93" s="871">
        <v>0</v>
      </c>
    </row>
    <row s="5382" customFormat="1" customHeight="1" ht="11.25" hidden="1">
      <c r="A94" s="2505"/>
      <c r="B94" s="624"/>
      <c r="D94" s="778" t="s">
        <v>925</v>
      </c>
      <c r="E94" s="836" t="s">
        <v>921</v>
      </c>
      <c r="F94" s="773" t="s">
        <v>857</v>
      </c>
      <c r="G94" s="837"/>
      <c r="H94" s="1136"/>
      <c r="I94" s="837"/>
      <c r="J94" s="1136"/>
      <c r="K94" s="402"/>
      <c r="X94" s="871">
        <v>0</v>
      </c>
    </row>
    <row s="5382" customFormat="1" customHeight="1" ht="24.75" hidden="1">
      <c r="A95" s="2505"/>
      <c r="B95" s="624"/>
      <c r="D95" s="778" t="s">
        <v>110</v>
      </c>
      <c r="E95" s="779" t="s">
        <v>926</v>
      </c>
      <c r="F95" s="838" t="s">
        <v>556</v>
      </c>
      <c r="G95" s="840"/>
      <c r="H95" s="1136"/>
      <c r="I95" s="840"/>
      <c r="J95" s="1136"/>
      <c r="K95" s="402" t="s">
        <v>927</v>
      </c>
      <c r="X95" s="871">
        <v>0</v>
      </c>
    </row>
    <row s="5382" customFormat="1" customHeight="1" ht="33.75" hidden="1">
      <c r="A96" s="2505"/>
      <c r="B96" s="624"/>
      <c r="D96" s="778" t="s">
        <v>91</v>
      </c>
      <c r="E96" s="779" t="s">
        <v>928</v>
      </c>
      <c r="F96" s="839" t="s">
        <v>818</v>
      </c>
      <c r="G96" s="841"/>
      <c r="H96" s="1136"/>
      <c r="I96" s="841"/>
      <c r="J96" s="1136"/>
      <c r="K96" s="402"/>
      <c r="X96" s="871">
        <v>0</v>
      </c>
    </row>
    <row s="5382" customFormat="1" customHeight="1" ht="22.5" hidden="1">
      <c r="A97" s="2505"/>
      <c r="B97" s="624" t="s">
        <v>586</v>
      </c>
      <c r="D97" s="778" t="s">
        <v>92</v>
      </c>
      <c r="E97" s="779" t="s">
        <v>929</v>
      </c>
      <c r="F97" s="839" t="s">
        <v>304</v>
      </c>
      <c r="G97" s="498"/>
      <c r="H97" s="1136"/>
      <c r="I97" s="498"/>
      <c r="J97" s="1136"/>
      <c r="K97" s="402" t="s">
        <v>629</v>
      </c>
      <c r="X97" s="871">
        <v>0</v>
      </c>
    </row>
    <row s="5382" customFormat="1" customHeight="1" ht="45" hidden="1">
      <c r="A98" s="2505"/>
      <c r="B98" s="624" t="s">
        <v>586</v>
      </c>
      <c r="D98" s="778" t="s">
        <v>930</v>
      </c>
      <c r="E98" s="780" t="s">
        <v>931</v>
      </c>
      <c r="F98" s="834" t="s">
        <v>304</v>
      </c>
      <c r="G98" s="498"/>
      <c r="H98" s="1136"/>
      <c r="I98" s="498"/>
      <c r="J98" s="1136"/>
      <c r="K98" s="402" t="s">
        <v>629</v>
      </c>
      <c r="X98" s="871">
        <v>0</v>
      </c>
    </row>
    <row s="5382" customFormat="1" customHeight="1" ht="95.25" hidden="1">
      <c r="A99" s="2505"/>
      <c r="B99" s="624" t="s">
        <v>586</v>
      </c>
      <c r="D99" s="778" t="s">
        <v>98</v>
      </c>
      <c r="E99" s="779" t="s">
        <v>932</v>
      </c>
      <c r="F99" s="834" t="s">
        <v>304</v>
      </c>
      <c r="G99" s="498"/>
      <c r="H99" s="1136"/>
      <c r="I99" s="498"/>
      <c r="J99" s="1136"/>
      <c r="K99" s="402" t="s">
        <v>629</v>
      </c>
      <c r="X99" s="871">
        <v>0</v>
      </c>
    </row>
    <row s="5382" customFormat="1" customHeight="1" ht="22.5" hidden="1">
      <c r="A100" s="2505"/>
      <c r="B100" s="624" t="s">
        <v>586</v>
      </c>
      <c r="D100" s="778" t="s">
        <v>148</v>
      </c>
      <c r="E100" s="779" t="s">
        <v>933</v>
      </c>
      <c r="F100" s="834" t="s">
        <v>304</v>
      </c>
      <c r="G100" s="498"/>
      <c r="H100" s="1136"/>
      <c r="I100" s="498"/>
      <c r="J100" s="1136"/>
      <c r="K100" s="402" t="s">
        <v>629</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760D-8823-7A73-F5B8-E6494FB86F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9" width="93.00390625" customWidth="1"/>
    <col min="12" max="20" style="5382" width="10.00390625" customWidth="1"/>
    <col min="21" max="21" style="6899" width="10.00390625" customWidth="1"/>
    <col min="22" max="22" style="5382"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9"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9"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59"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Горячее водоснабжение</v>
      </c>
      <c r="J26" s="2509"/>
      <c r="K26" s="2288" t="s">
        <v>299</v>
      </c>
      <c r="V26" s="618">
        <v>15</v>
      </c>
    </row>
    <row s="5382"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Биробиджанская ТЭЦ</v>
      </c>
      <c r="J28" s="2509"/>
      <c r="K28" s="2308"/>
      <c r="U28" s="788"/>
      <c r="V28" s="871">
        <v>15</v>
      </c>
    </row>
    <row s="5382" customFormat="1" customHeight="1" ht="15.75">
      <c r="A29" s="872"/>
      <c r="C29" s="289"/>
      <c r="D29" s="2482" t="s">
        <v>298</v>
      </c>
      <c r="E29" s="2483"/>
      <c r="F29" s="2483"/>
      <c r="G29" s="1000"/>
      <c r="H29" s="1000"/>
      <c r="I29" s="1000"/>
      <c r="J29" s="1001"/>
      <c r="K29" s="2308"/>
      <c r="U29" s="788"/>
      <c r="V29" s="871">
        <v>15</v>
      </c>
    </row>
    <row customHeight="1" ht="35.699999999999996">
      <c r="C30" s="289"/>
      <c r="D30" s="874" t="s">
        <v>87</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0712-645C-7B62-FE5D-4BAFFE1FCDB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69" width="6.7109375" hidden="1" customWidth="1"/>
    <col min="4" max="4" style="5459"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9"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88</v>
      </c>
      <c r="R10" s="1028" t="s">
        <v>976</v>
      </c>
      <c r="S10" s="1028" t="s">
        <v>977</v>
      </c>
      <c r="T10" s="1029" t="s">
        <v>978</v>
      </c>
      <c r="U10" s="1028" t="s">
        <v>88</v>
      </c>
      <c r="V10" s="1028" t="s">
        <v>979</v>
      </c>
      <c r="W10" s="1028" t="s">
        <v>977</v>
      </c>
      <c r="X10" s="1029" t="s">
        <v>978</v>
      </c>
      <c r="Y10" s="414" t="s">
        <v>980</v>
      </c>
      <c r="Z10" s="2214" t="s">
        <v>87</v>
      </c>
      <c r="AA10" s="2216"/>
      <c r="AB10" s="1162" t="s">
        <v>981</v>
      </c>
      <c r="AE10" s="871">
        <v>41</v>
      </c>
    </row>
    <row s="5460"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CA0F-875B-1B7A-6E1D-DFAE4E90603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69" width="4.140625" hidden="1" customWidth="1"/>
    <col min="4" max="4" style="5459"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1005</v>
      </c>
      <c r="K12" s="2240"/>
      <c r="L12" s="2345"/>
      <c r="M12" s="2345"/>
      <c r="N12" s="2240"/>
      <c r="O12" s="2240"/>
      <c r="P12" s="2531"/>
      <c r="Q12" s="2531"/>
      <c r="R12" s="2531"/>
      <c r="S12" s="1247" t="s">
        <v>85</v>
      </c>
      <c r="T12" s="1247" t="s">
        <v>86</v>
      </c>
      <c r="U12" s="1247" t="s">
        <v>84</v>
      </c>
      <c r="V12" s="1247" t="s">
        <v>1006</v>
      </c>
      <c r="W12" s="1247" t="s">
        <v>84</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8859-1ADA-AA72-F822-1D666593585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69" width="4.140625" hidden="1" customWidth="1"/>
    <col min="4" max="4" style="5459"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9"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108</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9C6B5-F1A8-C47E-5D09-2676AFF933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4" width="4.7109375" hidden="1" customWidth="1"/>
    <col min="2" max="2" style="7080" width="4.7109375" hidden="1" customWidth="1"/>
    <col min="3" max="4" style="7074" width="4.7109375" hidden="1" customWidth="1"/>
    <col min="5" max="5" style="7074" width="3.00390625" customWidth="1"/>
    <col min="6" max="6" style="7074" width="6.00390625" customWidth="1"/>
    <col min="7" max="7" style="7074" width="18.00390625" customWidth="1"/>
    <col min="8" max="8" style="7074" width="27.00390625" customWidth="1"/>
    <col min="9" max="9" style="7074" width="18.00390625" customWidth="1"/>
    <col min="10" max="14" style="7074" width="0.8515625" hidden="1" customWidth="1"/>
    <col min="15" max="28" style="7074" width="21.7109375" hidden="1" customWidth="1"/>
    <col min="29" max="71" style="7074" width="0.8515625" hidden="1" customWidth="1"/>
    <col min="72" max="79" style="7074" width="21.7109375" customWidth="1"/>
    <col min="80" max="81" style="7074" width="29.140625" customWidth="1"/>
    <col min="82" max="89" style="7074" width="21.7109375" customWidth="1"/>
    <col min="90" max="102" style="7074" width="0.7109375" customWidth="1"/>
    <col min="103" max="114" style="7074" width="21.7109375" hidden="1" customWidth="1"/>
    <col min="115" max="178" style="7074" width="0.7109375" hidden="1" customWidth="1"/>
    <col min="179" max="179" style="7074" width="0.140625" customWidth="1"/>
    <col min="180" max="184" style="7074" width="8.00390625" customWidth="1"/>
    <col min="185" max="185" style="7074" width="9.140625" hidden="1"/>
  </cols>
  <sheetData>
    <row s="7004" customFormat="1" customHeight="1" ht="12" hidden="1">
      <c r="B1" s="1036"/>
      <c r="C1" s="1037"/>
      <c r="D1" s="1037"/>
      <c r="GC1" s="1035" t="s">
        <v>14</v>
      </c>
    </row>
    <row s="700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4"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9"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3"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3"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4"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4" customFormat="1" customHeight="1" ht="12.75">
      <c r="A22" s="1054"/>
      <c r="B22" s="1054"/>
      <c r="C22" s="1054"/>
      <c r="D22" s="1054"/>
      <c r="E22" s="1054"/>
      <c r="FX22" s="1054"/>
      <c r="FY22" s="1054"/>
      <c r="FZ22" s="1054"/>
      <c r="GA22" s="1054"/>
      <c r="GB22" s="1054"/>
      <c r="GC22" s="1035">
        <v>12</v>
      </c>
    </row>
    <row s="707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AF24D-B32A-236C-F341-EFFFE86DBC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9" width="93.00390625" customWidth="1"/>
    <col min="10" max="17" style="5382" width="10.00390625" customWidth="1"/>
    <col min="18" max="18" style="6899" width="10.00390625" customWidth="1"/>
    <col min="19" max="19" style="5382" width="10.57421875" hidden="1"/>
  </cols>
  <sheetData>
    <row s="5459" customFormat="1" customHeight="1" ht="15" hidden="1">
      <c r="C1" s="785"/>
      <c r="H1" s="530">
        <v>4</v>
      </c>
      <c r="R1" s="533"/>
      <c r="S1" s="530" t="s">
        <v>14</v>
      </c>
    </row>
    <row customHeight="1" ht="22.5" hidden="1">
      <c r="C2" s="2041" t="s">
        <v>687</v>
      </c>
      <c r="D2" s="652"/>
      <c r="E2" s="776"/>
      <c r="F2" s="1874" t="str">
        <f>IF(TEMPLATE_SPHERE="HEAT","Гкал/час","тыс. куб. м/сутки")</f>
        <v>тыс. куб. м/сутки</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Горячее водоснабжение</v>
      </c>
      <c r="I9" s="2240" t="s">
        <v>299</v>
      </c>
      <c r="S9" s="618">
        <v>15</v>
      </c>
    </row>
    <row s="5382"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Биробиджанская ТЭЦ</v>
      </c>
      <c r="I11" s="2240"/>
      <c r="R11" s="788"/>
      <c r="S11" s="871">
        <v>15</v>
      </c>
    </row>
    <row s="5382" customFormat="1" customHeight="1" ht="15.75">
      <c r="A12" s="872"/>
      <c r="C12" s="289"/>
      <c r="D12" s="2482" t="s">
        <v>298</v>
      </c>
      <c r="E12" s="2483"/>
      <c r="F12" s="2483"/>
      <c r="G12" s="1000"/>
      <c r="H12" s="1000"/>
      <c r="I12" s="2240"/>
      <c r="R12" s="788"/>
      <c r="S12" s="871">
        <v>15</v>
      </c>
    </row>
    <row customHeight="1" ht="35.699999999999996">
      <c r="C13" s="289"/>
      <c r="D13" s="874" t="s">
        <v>87</v>
      </c>
      <c r="E13" s="873" t="s">
        <v>300</v>
      </c>
      <c r="F13" s="873" t="s">
        <v>564</v>
      </c>
      <c r="G13" s="921" t="s">
        <v>301</v>
      </c>
      <c r="H13" s="867" t="s">
        <v>301</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1113</v>
      </c>
      <c r="G15" s="798"/>
      <c r="H15" s="798">
        <v>1</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1113</v>
      </c>
      <c r="G16" s="798"/>
      <c r="H16" s="798">
        <v>1</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1113</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12.3</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1114</v>
      </c>
      <c r="E20" s="801"/>
      <c r="F20" s="622"/>
      <c r="G20" s="622"/>
      <c r="H20" s="622"/>
      <c r="I20" s="1876"/>
      <c r="S20" s="618">
        <v>0</v>
      </c>
    </row>
    <row customHeight="1" ht="29.25">
      <c r="C21" s="564"/>
      <c r="D21" s="652" t="s">
        <v>311</v>
      </c>
      <c r="E21" s="783" t="s">
        <v>1115</v>
      </c>
      <c r="F21" s="1874" t="str">
        <f>IF(TEMPLATE_SPHERE="HEAT","Гкал/час","тыс. куб. м/сутки")</f>
        <v>тыс. куб. м/сутки</v>
      </c>
      <c r="G21" s="793"/>
      <c r="H21" s="793">
        <v>12.3</v>
      </c>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ADC8E-6ACA-D3AD-FA09-C3FCB72A88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2" width="6.00390625" customWidth="1"/>
    <col min="5" max="6" style="5382" width="64.00390625" customWidth="1"/>
    <col min="7" max="7" style="5382" width="140.00390625" customWidth="1"/>
    <col min="8" max="8" style="5382" width="10.00390625" customWidth="1"/>
    <col min="9" max="10" style="5549"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82"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87</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304</v>
      </c>
      <c r="G16" s="450"/>
      <c r="Q16" s="196">
        <v>14</v>
      </c>
    </row>
    <row customHeight="1" ht="14.699999999999998">
      <c r="A17" s="305"/>
      <c r="C17" s="209"/>
      <c r="D17" s="260" t="s">
        <v>1064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1118</v>
      </c>
      <c r="F18" s="451"/>
      <c r="G18" s="2284"/>
      <c r="I18" s="463"/>
      <c r="J18" s="463"/>
      <c r="Q18" s="455">
        <v>21</v>
      </c>
    </row>
    <row s="5382" customFormat="1" customHeight="1" ht="256.5" hidden="1">
      <c r="A19" s="456"/>
      <c r="B19" s="530"/>
      <c r="C19" s="489"/>
      <c r="D19" s="997" t="s">
        <v>1024</v>
      </c>
      <c r="E19" s="996" t="s">
        <v>1119</v>
      </c>
      <c r="F19" s="498"/>
      <c r="G19" s="450" t="s">
        <v>1120</v>
      </c>
      <c r="I19" s="613"/>
      <c r="J19" s="613"/>
      <c r="Q19" s="871">
        <v>0</v>
      </c>
    </row>
    <row s="5382" customFormat="1" customHeight="1" ht="14.699999999999998">
      <c r="A20" s="456"/>
      <c r="B20" s="259"/>
      <c r="C20" s="420"/>
      <c r="D20" s="998">
        <v>2</v>
      </c>
      <c r="E20" s="443" t="s">
        <v>1121</v>
      </c>
      <c r="F20" s="311" t="s">
        <v>304</v>
      </c>
      <c r="G20" s="450"/>
      <c r="I20" s="463"/>
      <c r="J20" s="463"/>
      <c r="Q20" s="455">
        <v>14</v>
      </c>
    </row>
    <row s="5382"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2" customFormat="1" customHeight="1" ht="22.5" hidden="1">
      <c r="A23" s="456"/>
      <c r="B23" s="1273"/>
      <c r="C23" s="489"/>
      <c r="D23" s="1786" t="s">
        <v>109</v>
      </c>
      <c r="E23" s="310" t="s">
        <v>1122</v>
      </c>
      <c r="F23" s="1783" t="s">
        <v>304</v>
      </c>
      <c r="G23" s="458"/>
      <c r="I23" s="1737"/>
      <c r="J23" s="1737"/>
      <c r="Q23" s="1744">
        <v>0</v>
      </c>
    </row>
    <row s="5382" customFormat="1" customHeight="1" ht="14.25" hidden="1">
      <c r="A24" s="456"/>
      <c r="B24" s="1273"/>
      <c r="C24" s="489"/>
      <c r="D24" s="1786" t="s">
        <v>707</v>
      </c>
      <c r="E24" s="1785" t="s">
        <v>1123</v>
      </c>
      <c r="F24" s="1783" t="s">
        <v>304</v>
      </c>
      <c r="G24" s="450"/>
      <c r="I24" s="1737"/>
      <c r="J24" s="1737"/>
      <c r="Q24" s="1744">
        <v>0</v>
      </c>
    </row>
    <row s="5382" customFormat="1" customHeight="1" ht="14.25" hidden="1">
      <c r="A25" s="456"/>
      <c r="B25" s="1273"/>
      <c r="C25" s="489"/>
      <c r="D25" s="1786" t="s">
        <v>710</v>
      </c>
      <c r="E25" s="308"/>
      <c r="F25" s="498"/>
      <c r="G25" s="2282" t="s">
        <v>1124</v>
      </c>
      <c r="I25" s="1737"/>
      <c r="J25" s="1737"/>
      <c r="Q25" s="1744">
        <v>0</v>
      </c>
    </row>
    <row s="5382"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F0A5-26EE-FE09-5A62-35C3248B3A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49" width="10.00390625" customWidth="1"/>
    <col min="13" max="13" style="5382" width="10.57421875" hidden="1"/>
  </cols>
  <sheetData>
    <row customHeight="1" ht="22.5" hidden="1">
      <c r="M1" s="196" t="s">
        <v>14</v>
      </c>
    </row>
    <row s="5382" customFormat="1" customHeight="1" ht="18.75" hidden="1">
      <c r="A2" s="1796"/>
      <c r="B2" s="1273"/>
      <c r="C2" s="1843" t="s">
        <v>687</v>
      </c>
      <c r="D2" s="1786"/>
      <c r="E2" s="312"/>
      <c r="F2" s="1783"/>
      <c r="G2" s="1783" t="s">
        <v>304</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687</v>
      </c>
      <c r="D4" s="1786"/>
      <c r="E4" s="318" t="s">
        <v>1126</v>
      </c>
      <c r="F4" s="1783"/>
      <c r="G4" s="370"/>
      <c r="H4" s="1783" t="s">
        <v>304</v>
      </c>
      <c r="K4" s="1737"/>
      <c r="L4" s="1737"/>
      <c r="M4" s="1744">
        <v>0</v>
      </c>
    </row>
    <row s="5382" customFormat="1" customHeight="1" ht="14.25" hidden="1">
      <c r="A5" s="1475"/>
      <c r="B5" s="1273"/>
      <c r="C5" s="457"/>
      <c r="K5" s="1737"/>
      <c r="L5" s="1737"/>
      <c r="M5" s="1744">
        <v>0</v>
      </c>
    </row>
    <row s="5382" customFormat="1" customHeight="1" ht="18.75" hidden="1">
      <c r="A6" s="1796"/>
      <c r="B6" s="1273"/>
      <c r="C6" s="1843" t="s">
        <v>687</v>
      </c>
      <c r="D6" s="1786"/>
      <c r="E6" s="319" t="s">
        <v>1127</v>
      </c>
      <c r="F6" s="1783"/>
      <c r="G6" s="370"/>
      <c r="H6" s="1783" t="s">
        <v>304</v>
      </c>
      <c r="K6" s="1737"/>
      <c r="L6" s="1737"/>
      <c r="M6" s="1744">
        <v>0</v>
      </c>
    </row>
    <row s="5382" customFormat="1" customHeight="1" ht="14.25" hidden="1">
      <c r="A7" s="1475"/>
      <c r="B7" s="1273"/>
      <c r="C7" s="457"/>
      <c r="K7" s="1737"/>
      <c r="L7" s="1737"/>
      <c r="M7" s="1744">
        <v>0</v>
      </c>
    </row>
    <row s="5382" customFormat="1" customHeight="1" ht="18.75" hidden="1">
      <c r="A8" s="1796"/>
      <c r="B8" s="1273"/>
      <c r="C8" s="1843" t="s">
        <v>687</v>
      </c>
      <c r="D8" s="1786"/>
      <c r="E8" s="319" t="s">
        <v>1128</v>
      </c>
      <c r="F8" s="1783"/>
      <c r="G8" s="370"/>
      <c r="H8" s="1783" t="s">
        <v>304</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687</v>
      </c>
      <c r="D10" s="1786"/>
      <c r="E10" s="319" t="s">
        <v>1129</v>
      </c>
      <c r="F10" s="1783"/>
      <c r="G10" s="1787"/>
      <c r="H10" s="1783" t="s">
        <v>304</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82"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87</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1020</v>
      </c>
      <c r="E22" s="307" t="s">
        <v>1132</v>
      </c>
      <c r="F22" s="311"/>
      <c r="G22" s="1850"/>
      <c r="H22" s="311" t="s">
        <v>304</v>
      </c>
      <c r="I22" s="264" t="s">
        <v>1133</v>
      </c>
      <c r="M22" s="196">
        <v>20</v>
      </c>
    </row>
    <row customHeight="1" ht="60">
      <c r="A23" s="1796"/>
      <c r="C23" s="209"/>
      <c r="D23" s="260" t="s">
        <v>1022</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82" t="s">
        <v>1136</v>
      </c>
      <c r="M26" s="196">
        <v>14</v>
      </c>
    </row>
    <row customHeight="1" ht="15.75">
      <c r="A27" s="1796" t="s">
        <v>108</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752</v>
      </c>
      <c r="E29" s="318" t="s">
        <v>1126</v>
      </c>
      <c r="F29" s="311"/>
      <c r="G29" s="370"/>
      <c r="H29" s="311" t="s">
        <v>304</v>
      </c>
      <c r="I29" s="2282" t="s">
        <v>1137</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1138</v>
      </c>
      <c r="E33" s="319" t="s">
        <v>1127</v>
      </c>
      <c r="F33" s="311"/>
      <c r="G33" s="370"/>
      <c r="H33" s="311" t="s">
        <v>304</v>
      </c>
      <c r="I33" s="2282" t="s">
        <v>1139</v>
      </c>
      <c r="M33" s="196">
        <v>14</v>
      </c>
    </row>
    <row customHeight="1" ht="15.75">
      <c r="A34" s="1796" t="s">
        <v>89</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1140</v>
      </c>
      <c r="E36" s="319" t="s">
        <v>1128</v>
      </c>
      <c r="F36" s="311"/>
      <c r="G36" s="370"/>
      <c r="H36" s="311" t="s">
        <v>304</v>
      </c>
      <c r="I36" s="2256" t="s">
        <v>1141</v>
      </c>
      <c r="M36" s="196">
        <v>14</v>
      </c>
    </row>
    <row customHeight="1" ht="15.75">
      <c r="A37" s="1796" t="s">
        <v>90</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882</v>
      </c>
      <c r="E39" s="319" t="s">
        <v>1129</v>
      </c>
      <c r="F39" s="311"/>
      <c r="G39" s="320"/>
      <c r="H39" s="311" t="s">
        <v>304</v>
      </c>
      <c r="I39" s="2282" t="s">
        <v>1142</v>
      </c>
      <c r="L39" s="268" t="s">
        <v>1130</v>
      </c>
      <c r="M39" s="196">
        <v>14</v>
      </c>
    </row>
    <row customHeight="1" ht="15.75">
      <c r="A40" s="1796" t="s">
        <v>110</v>
      </c>
      <c r="C40" s="209"/>
      <c r="D40" s="222"/>
      <c r="E40" s="317" t="s">
        <v>320</v>
      </c>
      <c r="F40" s="313"/>
      <c r="G40" s="313"/>
      <c r="H40" s="314"/>
      <c r="I40" s="2284"/>
      <c r="M40" s="196">
        <v>15</v>
      </c>
    </row>
    <row s="7157"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A1251-3A59-AF16-6043-4983CDDFDC7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6" width="25.140625" hidden="1" customWidth="1"/>
    <col min="3" max="3" style="7197" width="9.140625" hidden="1" customWidth="1"/>
    <col min="4" max="4" style="6223"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49"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2"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2"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87</v>
      </c>
      <c r="F20" s="2337" t="s">
        <v>122</v>
      </c>
      <c r="G20" s="2337" t="s">
        <v>123</v>
      </c>
      <c r="H20" s="2499" t="s">
        <v>1146</v>
      </c>
      <c r="I20" s="2500"/>
      <c r="J20" s="2546"/>
      <c r="K20" s="2337" t="s">
        <v>301</v>
      </c>
      <c r="L20" s="2337" t="s">
        <v>388</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2"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2"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2"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2"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2"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2"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2"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2"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2"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2"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2"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2"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2"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2"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2"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2"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2"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2"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2"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2"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2"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2"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2"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2"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2"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2"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2"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2"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2"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2"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2"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2"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2"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2"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2"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2"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2"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2"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2"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2"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2"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2"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2"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2"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2"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2"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2"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2"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2"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2"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2"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2"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2"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2"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2"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2"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2"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1150</v>
      </c>
      <c r="N85" s="447"/>
      <c r="AH85" s="487">
        <v>34</v>
      </c>
    </row>
    <row customHeight="1" ht="19.95">
      <c r="A86" s="1893"/>
      <c r="B86" s="1893"/>
      <c r="D86" s="489"/>
      <c r="E86" s="260" t="s">
        <v>89</v>
      </c>
      <c r="F86" s="2573" t="s">
        <v>1151</v>
      </c>
      <c r="G86" s="2573"/>
      <c r="H86" s="2573"/>
      <c r="I86" s="2573"/>
      <c r="J86" s="2573"/>
      <c r="K86" s="2573"/>
      <c r="L86" s="2573"/>
      <c r="M86" s="410"/>
      <c r="N86" s="447"/>
      <c r="AH86" s="487">
        <v>19</v>
      </c>
    </row>
    <row s="538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2"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2"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2"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2"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2"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2"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2"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2"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2"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2"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2"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2"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2"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2"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2"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2"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2"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2"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2"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2"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2"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2"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2"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2"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2"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2"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2"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2"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2"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2"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2"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2"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2"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2"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2"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2"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2"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2"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2"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2"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2"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2"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2"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2"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2"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2"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2"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2"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2"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2"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2"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2"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2"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2"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2"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2"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2"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2"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82"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2"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2"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2"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2"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2"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2"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2"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2"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2"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2"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2"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2"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2"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2"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2"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2"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2"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2"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2"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2"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2"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2"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2"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2"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2"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2"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2"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2"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2"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2"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2"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2"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2"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2"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2"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2"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2"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2"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2"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2"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2"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2"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2"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2"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2"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2"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2"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2"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2"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2"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2"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2"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2"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2"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2"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2"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2"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2"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2"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2"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2"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2"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2"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2"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2"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2"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2"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2"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2"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2"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2"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2"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2"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2"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2"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2"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2"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2"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2"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2"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2"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2"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2"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2"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2"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2"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2"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2"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2"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2"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2"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2"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2"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2"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2"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2"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2"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2"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2"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2"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2"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2"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2"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2"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2"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2"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2"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2"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2"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2"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2"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2"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2"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2"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2"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2"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2"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2"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2"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2"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2"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2"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2"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2"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2"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2"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2"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2"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2"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2"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2"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2"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2"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2"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2"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2"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2"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2"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2"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2"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2"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2"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2"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2"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2"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2"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2"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2"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2"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2"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2"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2"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2"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2"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2"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2"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2"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2"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2"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2"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2"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2"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2"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2"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2"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2"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2"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2"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2"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2"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2"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2"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2"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2"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8D9DA-FF8F-1BA3-30FF-102C3E6F83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49"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87</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1153</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95955-4B47-26FB-83D4-E28E643EB2F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8"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9" width="50.00390625" customWidth="1"/>
    <col min="12" max="20" style="5382" width="10.00390625" customWidth="1"/>
    <col min="21" max="21" style="6899" width="10.00390625" customWidth="1"/>
    <col min="22" max="22" style="5382" width="10.57421875" hidden="1"/>
  </cols>
  <sheetData>
    <row s="5459"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Горячее водоснабжение</v>
      </c>
      <c r="J9" s="2509"/>
      <c r="K9" s="2288" t="s">
        <v>299</v>
      </c>
      <c r="V9" s="618">
        <v>15</v>
      </c>
    </row>
    <row s="5382"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Биробиджанская ТЭЦ</v>
      </c>
      <c r="J11" s="2509"/>
      <c r="K11" s="2312"/>
      <c r="U11" s="788"/>
      <c r="V11" s="871">
        <v>15</v>
      </c>
    </row>
    <row s="5382" customFormat="1" customHeight="1" ht="15.75">
      <c r="A12" s="872"/>
      <c r="C12" s="289"/>
      <c r="D12" s="2482" t="s">
        <v>298</v>
      </c>
      <c r="E12" s="2483"/>
      <c r="F12" s="2483"/>
      <c r="G12" s="1000"/>
      <c r="H12" s="1000"/>
      <c r="I12" s="1000"/>
      <c r="J12" s="1000"/>
      <c r="K12" s="2312"/>
      <c r="U12" s="788"/>
      <c r="V12" s="871">
        <v>15</v>
      </c>
    </row>
    <row customHeight="1" ht="35.699999999999996">
      <c r="C13" s="289"/>
      <c r="D13" s="918" t="s">
        <v>87</v>
      </c>
      <c r="E13" s="920" t="s">
        <v>300</v>
      </c>
      <c r="F13" s="920" t="s">
        <v>564</v>
      </c>
      <c r="G13" s="921" t="s">
        <v>301</v>
      </c>
      <c r="H13" s="920" t="s">
        <v>388</v>
      </c>
      <c r="I13" s="921" t="s">
        <v>301</v>
      </c>
      <c r="J13" s="920" t="s">
        <v>388</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1155</v>
      </c>
      <c r="F17" s="634" t="s">
        <v>304</v>
      </c>
      <c r="G17" s="791"/>
      <c r="H17" s="791"/>
      <c r="I17" s="791"/>
      <c r="J17" s="791"/>
      <c r="K17" s="402" t="s">
        <v>1156</v>
      </c>
      <c r="V17" s="618">
        <v>0</v>
      </c>
    </row>
    <row customHeight="1" ht="48.29999999999999">
      <c r="A18" s="618"/>
      <c r="C18" s="639"/>
      <c r="D18" s="634">
        <v>3</v>
      </c>
      <c r="E18" s="392" t="s">
        <v>813</v>
      </c>
      <c r="F18" s="634" t="s">
        <v>304</v>
      </c>
      <c r="G18" s="922" t="s">
        <v>304</v>
      </c>
      <c r="H18" s="923" t="s">
        <v>304</v>
      </c>
      <c r="I18" s="634" t="s">
        <v>304</v>
      </c>
      <c r="J18" s="691" t="s">
        <v>304</v>
      </c>
      <c r="K18" s="402" t="s">
        <v>1157</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1158</v>
      </c>
      <c r="F22" s="634" t="s">
        <v>556</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B5E911-4919-FD33-CD78-43856FF4F85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4" width="32.57421875" customWidth="1"/>
    <col min="2" max="2" style="5520" width="11.00390625" customWidth="1"/>
    <col min="3" max="3" style="5520" width="9.140625"/>
    <col min="4" max="4" style="5520" width="26.57421875" customWidth="1"/>
    <col min="5" max="5" style="7157" width="36.8515625" customWidth="1"/>
    <col min="6" max="6" style="7157" width="23.57421875" customWidth="1"/>
    <col min="7" max="7" style="7157" width="31.421875" customWidth="1"/>
    <col min="8" max="8" style="7157" width="40.8515625" customWidth="1"/>
    <col min="9" max="9" style="7157" width="14.57421875" customWidth="1"/>
    <col min="10" max="10" style="7157" width="26.8515625" customWidth="1"/>
    <col min="11" max="11" style="7157" width="50.00390625" customWidth="1"/>
    <col min="12" max="12" style="7157" width="52.421875" customWidth="1"/>
    <col min="13" max="13" style="7157" width="10.7109375" customWidth="1"/>
    <col min="14" max="14" style="7157" width="55.140625" customWidth="1"/>
    <col min="15" max="15" style="7157" width="31.8515625" customWidth="1"/>
    <col min="16" max="16" style="7157" width="23.8515625" customWidth="1"/>
    <col min="17" max="17" style="7157" width="46.57421875" customWidth="1"/>
    <col min="18" max="18" style="7157" width="24.00390625" customWidth="1"/>
    <col min="19" max="19" style="7157" width="20.57421875" customWidth="1"/>
    <col min="20" max="20" style="7157" width="22.00390625" customWidth="1"/>
    <col min="21" max="22" style="7157" width="26.421875" customWidth="1"/>
    <col min="23" max="23" style="7157" width="8.28125" hidden="1" customWidth="1"/>
    <col min="24" max="24" style="7157" width="59.7109375" customWidth="1"/>
    <col min="25" max="25" style="7157" width="49.140625" customWidth="1"/>
    <col min="26" max="26" style="7157" width="11.140625" customWidth="1"/>
    <col min="27" max="30" style="7157" width="29.00390625" customWidth="1"/>
    <col min="31" max="31" style="7157" width="9.140625"/>
    <col min="32" max="32" style="7157" width="34.7109375" customWidth="1"/>
    <col min="33" max="33" style="7157" width="9.140625"/>
    <col min="34" max="35" style="7157" width="34.421875" customWidth="1"/>
    <col min="36" max="36" style="7157" width="9.140625"/>
    <col min="37" max="37" style="7157" width="24.57421875" customWidth="1"/>
    <col min="38" max="38" style="7157" width="9.140625"/>
    <col min="39" max="39" style="7157" width="26.140625" customWidth="1"/>
    <col min="40" max="40" style="7157" width="1.7109375" customWidth="1"/>
    <col min="41" max="41" style="7157" width="9.140625"/>
    <col min="42" max="43" style="7157" width="47.8515625" customWidth="1"/>
    <col min="44" max="44" style="7157" width="1.7109375" customWidth="1"/>
    <col min="45" max="45" style="7157" width="21.421875" customWidth="1"/>
    <col min="46" max="46" style="7157" width="1.7109375" customWidth="1"/>
    <col min="47" max="47" style="7157" width="31.28125" customWidth="1"/>
    <col min="48" max="48" style="7157" width="1.7109375" customWidth="1"/>
    <col min="49" max="50" style="7157" width="9.140625"/>
    <col min="51" max="51" style="7157" width="3.7109375" customWidth="1"/>
    <col min="52" max="52" style="7157" width="60.8515625" customWidth="1"/>
    <col min="53" max="53" style="7157" width="49.28125" customWidth="1"/>
    <col min="54" max="54" style="7157" width="35.140625" customWidth="1"/>
    <col min="55" max="55" style="7157" width="9.140625"/>
    <col min="56" max="56" style="7157" width="1.7109375" customWidth="1"/>
    <col min="57" max="57" style="7315" width="12.57421875" customWidth="1"/>
    <col min="58" max="58" style="7315" width="14.28125" customWidth="1"/>
    <col min="59" max="59" style="7157" width="30.7109375" customWidth="1"/>
    <col min="60" max="60" style="7316" width="40.7109375" customWidth="1"/>
    <col min="61" max="61" style="7316" width="15.00390625" customWidth="1"/>
    <col min="62" max="62" style="7316" width="40.7109375" customWidth="1"/>
    <col min="63" max="63" style="7316" width="2.7109375" customWidth="1"/>
    <col min="64" max="64" style="7316" width="44.7109375" customWidth="1"/>
    <col min="65" max="65" style="7316" width="2.7109375" customWidth="1"/>
    <col min="66" max="66" style="7316" width="40.7109375" customWidth="1"/>
    <col min="67" max="68" style="7157" width="9.140625"/>
    <col min="69" max="69" style="7157" width="18.140625" customWidth="1"/>
    <col min="70" max="70" style="7157" width="57.8515625" customWidth="1"/>
    <col min="71" max="71" style="7157" width="1.7109375" customWidth="1"/>
    <col min="72" max="72" style="7157" width="22.57421875" customWidth="1"/>
    <col min="73" max="73" style="7157" width="57.8515625" customWidth="1"/>
    <col min="74" max="74" style="7157" width="1.7109375" customWidth="1"/>
    <col min="75" max="75" style="7157" width="22.57421875" customWidth="1"/>
    <col min="76" max="76" style="7157" width="57.8515625" customWidth="1"/>
    <col min="77" max="77" style="7157" width="1.7109375" customWidth="1"/>
    <col min="78" max="78" style="7157" width="22.57421875" customWidth="1"/>
    <col min="79" max="79" style="7157" width="57.8515625" customWidth="1"/>
    <col min="80" max="81" style="7157" width="9.140625"/>
    <col min="82" max="82" style="7157" width="49.57421875" customWidth="1"/>
  </cols>
  <sheetData>
    <row s="7217"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806</v>
      </c>
      <c r="BI1" s="1183"/>
      <c r="BJ1" s="1184" t="s">
        <v>1203</v>
      </c>
      <c r="BK1" s="1183"/>
      <c r="BL1" s="1185" t="s">
        <v>905</v>
      </c>
      <c r="BM1" s="1183"/>
      <c r="BN1" s="1186" t="s">
        <v>1204</v>
      </c>
      <c r="BS1" s="1540"/>
    </row>
    <row customHeight="1" ht="11.25">
      <c r="A2" s="1187" t="s">
        <v>1205</v>
      </c>
      <c r="B2" s="1188">
        <v>2000</v>
      </c>
      <c r="C2" s="1188">
        <v>2022</v>
      </c>
      <c r="D2" s="1188" t="s">
        <v>65</v>
      </c>
      <c r="E2" s="1189" t="s">
        <v>1206</v>
      </c>
      <c r="F2" s="1189" t="s">
        <v>1207</v>
      </c>
      <c r="G2" s="1189" t="s">
        <v>1208</v>
      </c>
      <c r="H2" s="1190" t="s">
        <v>54</v>
      </c>
      <c r="I2" s="1189" t="s">
        <v>108</v>
      </c>
      <c r="J2" s="1189" t="s">
        <v>1209</v>
      </c>
      <c r="K2" s="1191" t="s">
        <v>1210</v>
      </c>
      <c r="L2" s="1192"/>
      <c r="M2" s="1191">
        <v>1</v>
      </c>
      <c r="N2" s="1275" t="s">
        <v>1211</v>
      </c>
      <c r="O2" s="1190" t="s">
        <v>1212</v>
      </c>
      <c r="P2" s="1193" t="s">
        <v>38</v>
      </c>
      <c r="Q2" s="1194" t="s">
        <v>1213</v>
      </c>
      <c r="R2" s="256" t="s">
        <v>1214</v>
      </c>
      <c r="S2" s="256" t="s">
        <v>1215</v>
      </c>
      <c r="T2" s="1195" t="s">
        <v>1216</v>
      </c>
      <c r="U2" s="1192" t="s">
        <v>1217</v>
      </c>
      <c r="V2" s="1196">
        <v>1</v>
      </c>
      <c r="W2" s="1197"/>
      <c r="X2" s="1197" t="s">
        <v>1218</v>
      </c>
      <c r="Y2" s="1188" t="s">
        <v>1219</v>
      </c>
      <c r="Z2" s="1198"/>
      <c r="AA2" s="1188" t="s">
        <v>1220</v>
      </c>
      <c r="AB2" s="1199" t="s">
        <v>1220</v>
      </c>
      <c r="AC2" s="1188" t="s">
        <v>1221</v>
      </c>
      <c r="AD2" s="1199" t="s">
        <v>1221</v>
      </c>
      <c r="AF2" s="1190" t="s">
        <v>1217</v>
      </c>
      <c r="AH2" s="1189" t="s">
        <v>1222</v>
      </c>
      <c r="AI2" s="1189" t="s">
        <v>1222</v>
      </c>
      <c r="AK2" s="1189" t="s">
        <v>1223</v>
      </c>
      <c r="AM2" s="1189" t="s">
        <v>1224</v>
      </c>
      <c r="AP2" s="1200" t="s">
        <v>1218</v>
      </c>
      <c r="AQ2" s="1201" t="s">
        <v>1218</v>
      </c>
      <c r="AS2" s="1188" t="s">
        <v>1225</v>
      </c>
      <c r="AU2" s="1233" t="s">
        <v>1226</v>
      </c>
      <c r="AW2" s="1233" t="s">
        <v>1227</v>
      </c>
      <c r="AX2" s="1233" t="s">
        <v>1227</v>
      </c>
      <c r="AZ2" s="1233" t="s">
        <v>1228</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109</v>
      </c>
      <c r="J3" s="1189" t="s">
        <v>554</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1219</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89</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1219</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90</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166</v>
      </c>
      <c r="Y5" s="1188" t="s">
        <v>1312</v>
      </c>
      <c r="Z5" s="1204">
        <v>1</v>
      </c>
      <c r="AF5" s="1190" t="s">
        <v>1313</v>
      </c>
      <c r="AH5" s="1189" t="s">
        <v>1314</v>
      </c>
      <c r="AK5" s="1189" t="s">
        <v>1315</v>
      </c>
      <c r="AM5" s="1189" t="s">
        <v>1316</v>
      </c>
      <c r="AP5" s="1200" t="s">
        <v>166</v>
      </c>
      <c r="AQ5" s="1201" t="s">
        <v>166</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1218</v>
      </c>
      <c r="BS5" s="1542"/>
      <c r="BT5" s="1394">
        <v>64236871</v>
      </c>
      <c r="BU5" s="1181" t="s">
        <v>227</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110</v>
      </c>
      <c r="J6" s="1180" t="s">
        <v>1330</v>
      </c>
      <c r="L6" s="1192">
        <f>SUM(kind_of_control_method_filter)</f>
        <v>0</v>
      </c>
      <c r="N6" s="1205" t="s">
        <v>1331</v>
      </c>
      <c r="O6" s="1189" t="s">
        <v>1332</v>
      </c>
      <c r="R6" s="256" t="s">
        <v>1213</v>
      </c>
      <c r="T6" s="1190" t="s">
        <v>1333</v>
      </c>
      <c r="U6" s="1192" t="s">
        <v>1313</v>
      </c>
      <c r="V6" s="1196">
        <v>5</v>
      </c>
      <c r="W6" s="1197"/>
      <c r="X6" s="1188" t="s">
        <v>172</v>
      </c>
      <c r="Y6" s="1188" t="s">
        <v>1334</v>
      </c>
      <c r="Z6" s="1204"/>
      <c r="AA6" s="1207"/>
      <c r="AH6" s="1189" t="s">
        <v>1335</v>
      </c>
      <c r="AK6" s="1189" t="s">
        <v>1336</v>
      </c>
      <c r="AM6" s="1189" t="s">
        <v>1337</v>
      </c>
      <c r="AP6" s="1200" t="s">
        <v>172</v>
      </c>
      <c r="AQ6" s="1201" t="s">
        <v>172</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232</v>
      </c>
      <c r="BV6" s="1183"/>
      <c r="BW6" s="1808">
        <v>4213768</v>
      </c>
      <c r="BX6" s="1806" t="s">
        <v>252</v>
      </c>
      <c r="BZ6" s="1394">
        <v>64237510</v>
      </c>
      <c r="CA6" s="1181" t="s">
        <v>1345</v>
      </c>
    </row>
    <row customHeight="1" ht="11.25">
      <c r="A7" s="1187" t="s">
        <v>1346</v>
      </c>
      <c r="B7" s="1188">
        <v>2005</v>
      </c>
      <c r="E7" s="1189" t="s">
        <v>1347</v>
      </c>
      <c r="F7" s="1206"/>
      <c r="H7" s="1190" t="s">
        <v>1348</v>
      </c>
      <c r="I7" s="1189" t="s">
        <v>91</v>
      </c>
      <c r="J7" s="1189" t="s">
        <v>1349</v>
      </c>
      <c r="N7" s="1209" t="s">
        <v>1350</v>
      </c>
      <c r="O7" s="1189" t="s">
        <v>1351</v>
      </c>
      <c r="U7" s="1192" t="s">
        <v>19</v>
      </c>
      <c r="V7" s="483" t="s">
        <v>91</v>
      </c>
      <c r="W7" s="1197"/>
      <c r="X7" s="1188" t="s">
        <v>178</v>
      </c>
      <c r="Y7" s="1188" t="s">
        <v>1312</v>
      </c>
      <c r="Z7" s="1204"/>
      <c r="AA7" s="1207"/>
      <c r="AH7" s="1189" t="s">
        <v>1352</v>
      </c>
      <c r="AK7" s="1189" t="s">
        <v>1353</v>
      </c>
      <c r="AM7" s="1189" t="s">
        <v>1354</v>
      </c>
      <c r="AP7" s="1200" t="s">
        <v>178</v>
      </c>
      <c r="AQ7" s="1201" t="s">
        <v>178</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237</v>
      </c>
      <c r="BV7" s="1183"/>
      <c r="BW7" s="1808">
        <v>4213769</v>
      </c>
      <c r="BX7" s="1806" t="s">
        <v>1362</v>
      </c>
      <c r="BZ7" s="1394">
        <v>64237511</v>
      </c>
      <c r="CA7" s="1181" t="s">
        <v>267</v>
      </c>
    </row>
    <row customHeight="1" ht="11.25">
      <c r="A8" s="1187" t="s">
        <v>1363</v>
      </c>
      <c r="B8" s="1188">
        <v>2006</v>
      </c>
      <c r="E8" s="1189" t="s">
        <v>1364</v>
      </c>
      <c r="F8" s="1206"/>
      <c r="H8" s="1190" t="s">
        <v>1365</v>
      </c>
      <c r="I8" s="1189" t="s">
        <v>92</v>
      </c>
      <c r="J8" s="1189" t="s">
        <v>1366</v>
      </c>
      <c r="N8" s="1276" t="s">
        <v>1367</v>
      </c>
      <c r="O8" s="1189" t="s">
        <v>1368</v>
      </c>
      <c r="V8" s="483" t="s">
        <v>92</v>
      </c>
      <c r="W8" s="1197"/>
      <c r="X8" s="1188" t="s">
        <v>184</v>
      </c>
      <c r="Y8" s="1188" t="s">
        <v>1312</v>
      </c>
      <c r="Z8" s="1204"/>
      <c r="AA8" s="1207"/>
      <c r="AK8" s="1189" t="s">
        <v>1369</v>
      </c>
      <c r="AP8" s="1200" t="s">
        <v>184</v>
      </c>
      <c r="AQ8" s="1201" t="s">
        <v>184</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166</v>
      </c>
      <c r="BS8" s="1542"/>
      <c r="BT8" s="1394">
        <v>64236874</v>
      </c>
      <c r="BU8" s="1408" t="s">
        <v>1378</v>
      </c>
      <c r="BV8" s="1183"/>
      <c r="BW8" s="1808">
        <v>4213770</v>
      </c>
      <c r="BX8" s="1809" t="s">
        <v>1379</v>
      </c>
      <c r="BZ8" s="1394">
        <v>64237512</v>
      </c>
      <c r="CA8" s="1181" t="s">
        <v>262</v>
      </c>
    </row>
    <row customHeight="1" ht="11.25">
      <c r="A9" s="1187" t="s">
        <v>1380</v>
      </c>
      <c r="B9" s="1188">
        <v>2007</v>
      </c>
      <c r="E9" s="1189" t="s">
        <v>1381</v>
      </c>
      <c r="F9" s="1206"/>
      <c r="G9" s="1180" t="s">
        <v>1382</v>
      </c>
      <c r="H9" s="1180" t="s">
        <v>1383</v>
      </c>
      <c r="I9" s="1189" t="s">
        <v>98</v>
      </c>
      <c r="O9" s="1189" t="s">
        <v>1384</v>
      </c>
      <c r="V9" s="483" t="s">
        <v>98</v>
      </c>
      <c r="W9" s="1197"/>
      <c r="X9" s="1188" t="s">
        <v>190</v>
      </c>
      <c r="Y9" s="1188" t="s">
        <v>1219</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172</v>
      </c>
      <c r="BS9" s="1542"/>
      <c r="BT9" s="1394">
        <v>64236875</v>
      </c>
      <c r="BU9" s="1181" t="s">
        <v>242</v>
      </c>
      <c r="BV9" s="1183"/>
      <c r="BW9" s="1803"/>
      <c r="BX9" s="1803"/>
    </row>
    <row customHeight="1" ht="11.25">
      <c r="A10" s="1187" t="s">
        <v>1394</v>
      </c>
      <c r="B10" s="1188">
        <v>2008</v>
      </c>
      <c r="E10" s="1189" t="s">
        <v>1395</v>
      </c>
      <c r="F10" s="1206"/>
      <c r="G10" s="1189" t="s">
        <v>1396</v>
      </c>
      <c r="H10" s="1189" t="s">
        <v>1397</v>
      </c>
      <c r="I10" s="1189" t="s">
        <v>148</v>
      </c>
      <c r="J10" s="1180" t="s">
        <v>1398</v>
      </c>
      <c r="K10" s="1180" t="s">
        <v>1399</v>
      </c>
      <c r="O10" s="1189" t="s">
        <v>1400</v>
      </c>
      <c r="V10" s="484" t="s">
        <v>148</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178</v>
      </c>
      <c r="BS10" s="1542"/>
      <c r="BT10" s="1394">
        <v>64236876</v>
      </c>
      <c r="BU10" s="1181" t="s">
        <v>222</v>
      </c>
      <c r="BV10" s="1183"/>
      <c r="BW10" s="1803"/>
      <c r="BX10" s="1803"/>
    </row>
    <row customHeight="1" ht="11.25">
      <c r="A11" s="1187" t="s">
        <v>1410</v>
      </c>
      <c r="B11" s="1188">
        <v>2009</v>
      </c>
      <c r="E11" s="1189" t="s">
        <v>1411</v>
      </c>
      <c r="F11" s="1206"/>
      <c r="G11" s="1189" t="s">
        <v>1412</v>
      </c>
      <c r="H11" s="1189" t="s">
        <v>1413</v>
      </c>
      <c r="I11" s="1189" t="s">
        <v>149</v>
      </c>
      <c r="J11" s="1190" t="s">
        <v>1414</v>
      </c>
      <c r="K11" s="1212" t="s">
        <v>1415</v>
      </c>
      <c r="O11" s="1190" t="s">
        <v>1416</v>
      </c>
      <c r="V11" s="483" t="s">
        <v>149</v>
      </c>
      <c r="W11" s="388"/>
      <c r="X11" s="1197" t="s">
        <v>1386</v>
      </c>
      <c r="Y11" s="1188" t="s">
        <v>1417</v>
      </c>
      <c r="Z11" s="1204"/>
      <c r="AP11" s="1200" t="s">
        <v>190</v>
      </c>
      <c r="AQ11" s="1202" t="s">
        <v>190</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184</v>
      </c>
      <c r="BS11" s="1542"/>
      <c r="BW11" s="1803"/>
      <c r="BX11" s="1803"/>
    </row>
    <row customHeight="1" ht="11.25">
      <c r="A12" s="1187" t="s">
        <v>1424</v>
      </c>
      <c r="B12" s="1188">
        <v>2010</v>
      </c>
      <c r="E12" s="1189" t="s">
        <v>1425</v>
      </c>
      <c r="F12" s="1206"/>
      <c r="G12" s="1189" t="s">
        <v>1413</v>
      </c>
      <c r="I12" s="1189" t="s">
        <v>150</v>
      </c>
      <c r="J12" s="1190" t="s">
        <v>1426</v>
      </c>
      <c r="K12" s="1212" t="s">
        <v>1427</v>
      </c>
      <c r="O12" s="1190" t="s">
        <v>1213</v>
      </c>
      <c r="V12" s="483" t="s">
        <v>150</v>
      </c>
      <c r="W12" s="1202"/>
      <c r="X12" s="1197" t="s">
        <v>1428</v>
      </c>
      <c r="Y12" s="1188" t="s">
        <v>1219</v>
      </c>
      <c r="AP12" s="1200"/>
      <c r="AW12" s="1233" t="s">
        <v>149</v>
      </c>
      <c r="AX12" s="1233" t="s">
        <v>149</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151</v>
      </c>
      <c r="K13" s="1212" t="s">
        <v>1385</v>
      </c>
      <c r="V13" s="483" t="s">
        <v>151</v>
      </c>
      <c r="W13" s="1202"/>
      <c r="X13" s="1202"/>
      <c r="Y13" s="1202"/>
      <c r="AW13" s="1233" t="s">
        <v>150</v>
      </c>
      <c r="AX13" s="1233" t="s">
        <v>150</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152</v>
      </c>
      <c r="J14" s="1180" t="s">
        <v>1443</v>
      </c>
      <c r="N14" s="1180" t="s">
        <v>1444</v>
      </c>
      <c r="V14" s="1196">
        <v>13</v>
      </c>
      <c r="W14" s="1197"/>
      <c r="X14" s="1197" t="s">
        <v>1252</v>
      </c>
      <c r="Y14" s="1188" t="s">
        <v>1219</v>
      </c>
      <c r="AW14" s="1233" t="s">
        <v>151</v>
      </c>
      <c r="AX14" s="1233" t="s">
        <v>151</v>
      </c>
      <c r="AZ14" s="1180" t="s">
        <v>1445</v>
      </c>
      <c r="BB14" s="1233" t="s">
        <v>1446</v>
      </c>
      <c r="BC14" s="1233" t="s">
        <v>1438</v>
      </c>
      <c r="BE14" s="1233">
        <v>2012</v>
      </c>
      <c r="BH14" s="1181" t="s">
        <v>1361</v>
      </c>
      <c r="BJ14" s="1330" t="s">
        <v>1447</v>
      </c>
      <c r="BL14" s="1330" t="s">
        <v>1447</v>
      </c>
      <c r="BN14" s="1181" t="s">
        <v>1448</v>
      </c>
      <c r="BQ14" s="1394">
        <v>4213782</v>
      </c>
      <c r="BR14" s="1181" t="s">
        <v>190</v>
      </c>
      <c r="BS14" s="1542"/>
      <c r="BT14" s="1183"/>
      <c r="BU14" s="1183"/>
      <c r="BV14" s="1183"/>
      <c r="BW14" s="1807"/>
      <c r="BX14" s="1803"/>
    </row>
    <row customHeight="1" ht="19.5">
      <c r="A15" s="1187" t="s">
        <v>1449</v>
      </c>
      <c r="B15" s="1188">
        <v>2013</v>
      </c>
      <c r="E15" s="1811" t="s">
        <v>1450</v>
      </c>
      <c r="G15" s="1180" t="s">
        <v>1451</v>
      </c>
      <c r="H15" s="1180" t="s">
        <v>1452</v>
      </c>
      <c r="I15" s="1191" t="s">
        <v>153</v>
      </c>
      <c r="J15" s="1202" t="s">
        <v>581</v>
      </c>
      <c r="N15" s="1271" t="s">
        <v>1453</v>
      </c>
      <c r="X15" s="1200"/>
      <c r="AW15" s="1233" t="s">
        <v>152</v>
      </c>
      <c r="AX15" s="1233" t="s">
        <v>152</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554</v>
      </c>
      <c r="N16" s="1271" t="s">
        <v>1462</v>
      </c>
      <c r="AW16" s="1233" t="s">
        <v>153</v>
      </c>
      <c r="AX16" s="1233" t="s">
        <v>153</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16</v>
      </c>
      <c r="B17" s="1188">
        <v>2015</v>
      </c>
      <c r="G17" s="1189" t="s">
        <v>1413</v>
      </c>
      <c r="H17" s="1189" t="s">
        <v>1413</v>
      </c>
      <c r="I17" s="1189" t="s">
        <v>1466</v>
      </c>
      <c r="N17" s="1271" t="s">
        <v>1467</v>
      </c>
      <c r="X17" s="1200"/>
      <c r="AW17" s="1233" t="s">
        <v>1461</v>
      </c>
      <c r="AX17" s="1233" t="s">
        <v>1461</v>
      </c>
      <c r="AZ17" s="1233" t="s">
        <v>1468</v>
      </c>
      <c r="BB17" s="1233" t="s">
        <v>1469</v>
      </c>
      <c r="BC17" s="1233" t="s">
        <v>1321</v>
      </c>
      <c r="BE17" s="1233">
        <v>2015</v>
      </c>
      <c r="BH17" s="1181" t="s">
        <v>1409</v>
      </c>
      <c r="BJ17" s="1330" t="s">
        <v>1470</v>
      </c>
      <c r="BL17" s="1330" t="s">
        <v>1470</v>
      </c>
      <c r="BN17" s="1181" t="s">
        <v>1471</v>
      </c>
      <c r="BR17" s="1180" t="s">
        <v>1263</v>
      </c>
      <c r="BS17" s="1541"/>
      <c r="BU17" s="1180" t="s">
        <v>1472</v>
      </c>
      <c r="BV17" s="1183"/>
      <c r="BW17" s="1803"/>
      <c r="BX17" s="1805" t="s">
        <v>1473</v>
      </c>
      <c r="CA17" s="1180" t="s">
        <v>1474</v>
      </c>
      <c r="CD17" s="1180" t="s">
        <v>1475</v>
      </c>
    </row>
    <row customHeight="1" ht="21">
      <c r="A18" s="1187" t="s">
        <v>1476</v>
      </c>
      <c r="B18" s="1188">
        <v>2016</v>
      </c>
      <c r="E18" s="2118" t="s">
        <v>1477</v>
      </c>
      <c r="I18" s="1189" t="s">
        <v>1478</v>
      </c>
      <c r="N18" s="1271" t="s">
        <v>1479</v>
      </c>
      <c r="X18" s="1200"/>
      <c r="AW18" s="1233" t="s">
        <v>1466</v>
      </c>
      <c r="AX18" s="1233" t="s">
        <v>1466</v>
      </c>
      <c r="BB18" s="1233" t="s">
        <v>1480</v>
      </c>
      <c r="BC18" s="1233" t="s">
        <v>1321</v>
      </c>
      <c r="BE18" s="1233">
        <v>2016</v>
      </c>
      <c r="BH18" s="1181" t="s">
        <v>1423</v>
      </c>
      <c r="BJ18" s="1330" t="s">
        <v>1481</v>
      </c>
      <c r="BL18" s="1330" t="s">
        <v>1481</v>
      </c>
      <c r="BN18" s="1181" t="s">
        <v>1482</v>
      </c>
      <c r="BQ18" s="1545" t="s">
        <v>1293</v>
      </c>
      <c r="BR18" s="1272" t="s">
        <v>1294</v>
      </c>
      <c r="BS18" s="387"/>
      <c r="BT18" s="1545" t="s">
        <v>1483</v>
      </c>
      <c r="BU18" s="1272" t="s">
        <v>1484</v>
      </c>
      <c r="BV18" s="1183"/>
      <c r="BW18" s="1810" t="s">
        <v>1485</v>
      </c>
      <c r="BX18" s="1804" t="s">
        <v>1486</v>
      </c>
      <c r="BZ18" s="1545" t="s">
        <v>1487</v>
      </c>
      <c r="CA18" s="1272" t="s">
        <v>1488</v>
      </c>
      <c r="CC18" s="1545" t="s">
        <v>1489</v>
      </c>
      <c r="CD18" s="1272" t="s">
        <v>1490</v>
      </c>
    </row>
    <row customHeight="1" ht="21">
      <c r="A19" s="1983" t="s">
        <v>1491</v>
      </c>
      <c r="B19" s="1188">
        <v>2017</v>
      </c>
      <c r="E19" s="1187" t="s">
        <v>165</v>
      </c>
      <c r="I19" s="1189" t="s">
        <v>1492</v>
      </c>
      <c r="N19" s="1271" t="s">
        <v>1493</v>
      </c>
      <c r="X19" s="1200"/>
      <c r="AW19" s="1233" t="s">
        <v>1478</v>
      </c>
      <c r="AX19" s="1233" t="s">
        <v>1478</v>
      </c>
      <c r="AZ19" s="1180" t="s">
        <v>1494</v>
      </c>
      <c r="BB19" s="1233" t="s">
        <v>1495</v>
      </c>
      <c r="BC19" s="1233" t="s">
        <v>1321</v>
      </c>
      <c r="BE19" s="1233">
        <v>2017</v>
      </c>
      <c r="BH19" s="1181" t="s">
        <v>1496</v>
      </c>
      <c r="BJ19" s="1330" t="s">
        <v>1497</v>
      </c>
      <c r="BL19" s="1330" t="s">
        <v>1497</v>
      </c>
      <c r="BQ19" s="1394">
        <v>4190064</v>
      </c>
      <c r="BR19" s="1181" t="s">
        <v>1498</v>
      </c>
      <c r="BS19" s="1542"/>
      <c r="BT19" s="1394">
        <v>4189671</v>
      </c>
      <c r="BU19" s="1181" t="s">
        <v>1499</v>
      </c>
      <c r="BV19" s="1183"/>
      <c r="BW19" s="1808">
        <v>4189706</v>
      </c>
      <c r="BX19" s="1806" t="s">
        <v>1500</v>
      </c>
      <c r="BZ19" s="1394">
        <v>4189714</v>
      </c>
      <c r="CA19" s="1181" t="s">
        <v>1501</v>
      </c>
      <c r="CC19" s="1394">
        <v>4189708</v>
      </c>
      <c r="CD19" s="1181" t="s">
        <v>1502</v>
      </c>
    </row>
    <row customHeight="1" ht="21">
      <c r="A20" s="1187" t="s">
        <v>1503</v>
      </c>
      <c r="B20" s="1188">
        <v>2018</v>
      </c>
      <c r="E20" s="1187" t="s">
        <v>1252</v>
      </c>
      <c r="I20" s="1189" t="s">
        <v>1504</v>
      </c>
      <c r="N20" s="1271" t="s">
        <v>1505</v>
      </c>
      <c r="AW20" s="1233" t="s">
        <v>1492</v>
      </c>
      <c r="AX20" s="1233" t="s">
        <v>1492</v>
      </c>
      <c r="AZ20" s="1233" t="s">
        <v>1506</v>
      </c>
      <c r="BB20" s="1233" t="s">
        <v>1507</v>
      </c>
      <c r="BC20" s="1233" t="s">
        <v>1438</v>
      </c>
      <c r="BE20" s="1233">
        <v>2018</v>
      </c>
      <c r="BH20" s="1181" t="s">
        <v>1434</v>
      </c>
      <c r="BJ20" s="1181" t="s">
        <v>1361</v>
      </c>
      <c r="BL20" s="1181" t="s">
        <v>1361</v>
      </c>
      <c r="BQ20" s="1394">
        <v>4190065</v>
      </c>
      <c r="BR20" s="1181" t="s">
        <v>1508</v>
      </c>
      <c r="BS20" s="1542"/>
      <c r="BT20" s="1394">
        <v>4189672</v>
      </c>
      <c r="BU20" s="1181" t="s">
        <v>1509</v>
      </c>
      <c r="BV20" s="1183"/>
      <c r="BW20" s="1808">
        <v>4189705</v>
      </c>
      <c r="BX20" s="1806" t="s">
        <v>1510</v>
      </c>
      <c r="BZ20" s="1394">
        <v>4189713</v>
      </c>
      <c r="CA20" s="1181" t="s">
        <v>1510</v>
      </c>
      <c r="CC20" s="1394">
        <v>4189709</v>
      </c>
      <c r="CD20" s="1181" t="s">
        <v>1511</v>
      </c>
    </row>
    <row customHeight="1" ht="21">
      <c r="A21" s="1187" t="s">
        <v>1512</v>
      </c>
      <c r="B21" s="1188">
        <v>2019</v>
      </c>
      <c r="I21" s="1189" t="s">
        <v>1513</v>
      </c>
      <c r="N21" s="1271" t="s">
        <v>1514</v>
      </c>
      <c r="AW21" s="1233" t="s">
        <v>1504</v>
      </c>
      <c r="AX21" s="1233" t="s">
        <v>1504</v>
      </c>
      <c r="AZ21" s="1233" t="s">
        <v>1515</v>
      </c>
      <c r="BB21" s="1233" t="s">
        <v>1516</v>
      </c>
      <c r="BC21" s="1233" t="s">
        <v>1321</v>
      </c>
      <c r="BE21" s="1233">
        <v>2019</v>
      </c>
      <c r="BH21" s="1181" t="s">
        <v>1441</v>
      </c>
      <c r="BJ21" s="1181" t="s">
        <v>1377</v>
      </c>
      <c r="BL21" s="1181" t="s">
        <v>1377</v>
      </c>
      <c r="BQ21" s="1394">
        <v>4190066</v>
      </c>
      <c r="BR21" s="1181" t="s">
        <v>1517</v>
      </c>
      <c r="BS21" s="1542"/>
      <c r="BT21" s="1394">
        <v>4189673</v>
      </c>
      <c r="BU21" s="1181" t="s">
        <v>1518</v>
      </c>
      <c r="BV21" s="1183"/>
      <c r="BW21" s="1808">
        <v>4189707</v>
      </c>
      <c r="BX21" s="1806" t="s">
        <v>1519</v>
      </c>
      <c r="BZ21" s="1394">
        <v>4189712</v>
      </c>
      <c r="CA21" s="1181" t="s">
        <v>1520</v>
      </c>
      <c r="CC21" s="1394">
        <v>4189710</v>
      </c>
      <c r="CD21" s="1181" t="s">
        <v>1521</v>
      </c>
    </row>
    <row customHeight="1" ht="21">
      <c r="A22" s="1187" t="s">
        <v>1522</v>
      </c>
      <c r="B22" s="1188">
        <v>2020</v>
      </c>
      <c r="N22" s="1271" t="s">
        <v>1523</v>
      </c>
      <c r="AW22" s="1233" t="s">
        <v>1513</v>
      </c>
      <c r="AX22" s="1233" t="s">
        <v>1513</v>
      </c>
      <c r="AZ22" s="1233" t="s">
        <v>1524</v>
      </c>
      <c r="BB22" s="1233" t="s">
        <v>1525</v>
      </c>
      <c r="BC22" s="1233" t="s">
        <v>1321</v>
      </c>
      <c r="BE22" s="1233">
        <v>2020</v>
      </c>
      <c r="BH22" s="1181" t="s">
        <v>1448</v>
      </c>
      <c r="BJ22" s="1181" t="s">
        <v>1393</v>
      </c>
      <c r="BL22" s="1181" t="s">
        <v>1393</v>
      </c>
      <c r="BQ22" s="1394">
        <v>4190067</v>
      </c>
      <c r="BR22" s="1181" t="s">
        <v>1526</v>
      </c>
      <c r="BS22" s="1542"/>
      <c r="BT22" s="1394">
        <v>4189674</v>
      </c>
      <c r="BU22" s="1181" t="s">
        <v>1527</v>
      </c>
      <c r="BV22" s="1183"/>
      <c r="BW22" s="1183"/>
      <c r="CC22" s="1394">
        <v>4189711</v>
      </c>
      <c r="CD22" s="1181" t="s">
        <v>291</v>
      </c>
    </row>
    <row customHeight="1" ht="21">
      <c r="A23" s="1187" t="s">
        <v>1528</v>
      </c>
      <c r="B23" s="1188">
        <v>2021</v>
      </c>
      <c r="AW23" s="1233" t="s">
        <v>1529</v>
      </c>
      <c r="AX23" s="1233" t="s">
        <v>1529</v>
      </c>
      <c r="AZ23" s="1233" t="s">
        <v>1530</v>
      </c>
      <c r="BB23" s="1233" t="s">
        <v>1531</v>
      </c>
      <c r="BC23" s="1233" t="s">
        <v>1230</v>
      </c>
      <c r="BE23" s="1233">
        <v>2021</v>
      </c>
      <c r="BH23" s="1181" t="s">
        <v>1456</v>
      </c>
      <c r="BJ23" s="1181" t="s">
        <v>1409</v>
      </c>
      <c r="BL23" s="1181" t="s">
        <v>1409</v>
      </c>
      <c r="BQ23" s="1394">
        <v>4190068</v>
      </c>
      <c r="BR23" s="1181" t="s">
        <v>1532</v>
      </c>
      <c r="BS23" s="1542"/>
      <c r="BT23" s="1394">
        <v>4189675</v>
      </c>
      <c r="BU23" s="1181" t="s">
        <v>1533</v>
      </c>
      <c r="BV23" s="1183"/>
      <c r="BW23" s="1183"/>
      <c r="CC23" s="1394">
        <v>5110778</v>
      </c>
      <c r="CD23" s="1181" t="s">
        <v>1534</v>
      </c>
    </row>
    <row customHeight="1" ht="21">
      <c r="A24" s="1187" t="s">
        <v>1535</v>
      </c>
      <c r="B24" s="1188">
        <v>2022</v>
      </c>
      <c r="AW24" s="1233" t="s">
        <v>1536</v>
      </c>
      <c r="AX24" s="1233" t="s">
        <v>1536</v>
      </c>
      <c r="AZ24" s="1233" t="s">
        <v>1537</v>
      </c>
      <c r="BB24" s="1233" t="s">
        <v>1538</v>
      </c>
      <c r="BC24" s="1233" t="s">
        <v>1539</v>
      </c>
      <c r="BE24" s="1233">
        <v>2022</v>
      </c>
      <c r="BH24" s="1181" t="s">
        <v>1465</v>
      </c>
      <c r="BJ24" s="1181" t="s">
        <v>1423</v>
      </c>
      <c r="BL24" s="1181" t="s">
        <v>1423</v>
      </c>
      <c r="BQ24" s="1394">
        <v>4190069</v>
      </c>
      <c r="BR24" s="1181" t="s">
        <v>1540</v>
      </c>
      <c r="BS24" s="1542"/>
      <c r="BT24" s="1394">
        <v>4189676</v>
      </c>
      <c r="BU24" s="1181" t="s">
        <v>1541</v>
      </c>
      <c r="BV24" s="1183"/>
      <c r="BW24" s="1183"/>
      <c r="CC24" s="1394">
        <v>25575374</v>
      </c>
      <c r="CD24" s="1181" t="s">
        <v>1542</v>
      </c>
    </row>
    <row customHeight="1" ht="11.25">
      <c r="A25" s="1187" t="s">
        <v>1543</v>
      </c>
      <c r="B25" s="1188">
        <v>2023</v>
      </c>
      <c r="AW25" s="1233" t="s">
        <v>1544</v>
      </c>
      <c r="AX25" s="1233" t="s">
        <v>1544</v>
      </c>
      <c r="AZ25" s="1233" t="s">
        <v>1545</v>
      </c>
      <c r="BB25" s="1233" t="s">
        <v>1546</v>
      </c>
      <c r="BC25" s="1233" t="s">
        <v>1539</v>
      </c>
      <c r="BE25" s="1233">
        <v>2023</v>
      </c>
      <c r="BH25" s="1181" t="s">
        <v>1471</v>
      </c>
      <c r="BJ25" s="1181" t="s">
        <v>1496</v>
      </c>
      <c r="BL25" s="1181" t="s">
        <v>1496</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1416</v>
      </c>
      <c r="BB26" s="1233" t="s">
        <v>1552</v>
      </c>
      <c r="BC26" s="1233" t="s">
        <v>1539</v>
      </c>
      <c r="BE26" s="1233">
        <v>2024</v>
      </c>
      <c r="BH26" s="1181" t="s">
        <v>1482</v>
      </c>
      <c r="BJ26" s="1181" t="s">
        <v>1434</v>
      </c>
      <c r="BL26" s="1181" t="s">
        <v>1434</v>
      </c>
      <c r="BQ26" s="1394">
        <v>4190071</v>
      </c>
      <c r="BR26" s="1181" t="s">
        <v>1553</v>
      </c>
      <c r="BS26" s="1542"/>
      <c r="BV26" s="1183"/>
      <c r="BW26" s="1183"/>
    </row>
    <row customHeight="1" ht="11.25">
      <c r="A27" s="1187" t="s">
        <v>1554</v>
      </c>
      <c r="B27" s="1188">
        <v>2025</v>
      </c>
      <c r="J27" s="289" t="s">
        <v>687</v>
      </c>
      <c r="AX27" s="1233" t="s">
        <v>1555</v>
      </c>
      <c r="BB27" s="1233" t="s">
        <v>1556</v>
      </c>
      <c r="BC27" s="1233" t="s">
        <v>1539</v>
      </c>
      <c r="BE27" s="1233">
        <v>2025</v>
      </c>
      <c r="BH27" s="1183" t="s">
        <v>22</v>
      </c>
      <c r="BJ27" s="1181" t="s">
        <v>1441</v>
      </c>
      <c r="BL27" s="1181" t="s">
        <v>1441</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1448</v>
      </c>
      <c r="BL28" s="1181" t="s">
        <v>1448</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01.04.2024</v>
      </c>
      <c r="F29" s="1218" t="str">
        <f>IF(TEMPLATE_GROUP="","",INDEX(EndDateList,MATCH(TEMPLATE_GROUP,CodeTemplateList,0),1))</f>
        <v>30.06.2024</v>
      </c>
      <c r="H29" s="1219" t="s">
        <v>1567</v>
      </c>
      <c r="AX29" s="1233" t="s">
        <v>1568</v>
      </c>
      <c r="AZ29" s="1233" t="s">
        <v>1214</v>
      </c>
      <c r="BB29" s="1233" t="s">
        <v>1416</v>
      </c>
      <c r="BC29" s="1204"/>
      <c r="BE29" s="1233">
        <v>2027</v>
      </c>
      <c r="BJ29" s="1181" t="s">
        <v>1456</v>
      </c>
      <c r="BL29" s="1181" t="s">
        <v>1456</v>
      </c>
    </row>
    <row customHeight="1" ht="11.25">
      <c r="A30" s="1187" t="s">
        <v>1569</v>
      </c>
      <c r="D30" s="1220"/>
      <c r="E30" s="1221"/>
      <c r="F30" s="1221"/>
      <c r="AX30" s="1233" t="s">
        <v>1570</v>
      </c>
      <c r="AZ30" s="1233" t="s">
        <v>1241</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01.04.2024</v>
      </c>
      <c r="F32" s="1218" t="str">
        <f>IF(TEMPLATE_GROUP="","",INDEX(EndDateList,MATCH(TEMPLATE_GROUP,CodeTemplateList,0),1))</f>
        <v>30.06.2024</v>
      </c>
      <c r="H32" s="1223" t="s">
        <v>1578</v>
      </c>
      <c r="O32" s="1187" t="s">
        <v>1212</v>
      </c>
      <c r="AX32" s="1233" t="s">
        <v>1579</v>
      </c>
      <c r="AZ32" s="1233" t="s">
        <v>1309</v>
      </c>
      <c r="BE32" s="1233">
        <v>2030</v>
      </c>
      <c r="BJ32" s="1181" t="s">
        <v>1465</v>
      </c>
      <c r="BL32" s="1181" t="s">
        <v>1465</v>
      </c>
    </row>
    <row customHeight="1" ht="11.25">
      <c r="A33" s="1187" t="s">
        <v>1580</v>
      </c>
      <c r="O33" s="1187" t="s">
        <v>1238</v>
      </c>
      <c r="AX33" s="1233" t="s">
        <v>1581</v>
      </c>
      <c r="AZ33" s="1233" t="s">
        <v>1213</v>
      </c>
      <c r="BE33" s="1233">
        <v>2031</v>
      </c>
      <c r="BJ33" s="1181" t="s">
        <v>1471</v>
      </c>
      <c r="BL33" s="1181" t="s">
        <v>1471</v>
      </c>
    </row>
    <row customHeight="1" ht="11.25">
      <c r="A34" s="1187" t="s">
        <v>1582</v>
      </c>
      <c r="O34" s="1187" t="s">
        <v>1274</v>
      </c>
      <c r="AX34" s="1233" t="s">
        <v>1583</v>
      </c>
      <c r="BE34" s="1233">
        <v>2032</v>
      </c>
      <c r="BJ34" s="1181" t="s">
        <v>1482</v>
      </c>
      <c r="BL34" s="1181" t="s">
        <v>1482</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892</v>
      </c>
      <c r="F36" s="1226" t="str">
        <f>INDEX(E37:E41,MATCH(TEMPLATE_SPHERE,F37:F41,0))</f>
        <v>горячего водоснабжения</v>
      </c>
      <c r="G36" s="1226" t="str">
        <f>INDEX(G37:G41,MATCH(TEMPLATE_SPHERE,F37:F41,0))</f>
        <v>горячее водоснабжение</v>
      </c>
      <c r="O36" s="1187" t="s">
        <v>1332</v>
      </c>
      <c r="AX36" s="1233" t="s">
        <v>1590</v>
      </c>
      <c r="AZ36" s="1233" t="s">
        <v>1213</v>
      </c>
      <c r="BE36" s="1233">
        <v>2034</v>
      </c>
      <c r="BL36" s="1181" t="s">
        <v>1591</v>
      </c>
    </row>
    <row customHeight="1" ht="11.25">
      <c r="A37" s="1187" t="s">
        <v>1592</v>
      </c>
      <c r="E37" s="520" t="s">
        <v>1593</v>
      </c>
      <c r="F37" s="1227" t="s">
        <v>806</v>
      </c>
      <c r="G37" s="520" t="s">
        <v>1594</v>
      </c>
      <c r="O37" s="1187" t="s">
        <v>1351</v>
      </c>
      <c r="AX37" s="1233" t="s">
        <v>1595</v>
      </c>
      <c r="AZ37" s="1233" t="s">
        <v>1240</v>
      </c>
      <c r="BE37" s="1233">
        <v>2035</v>
      </c>
    </row>
    <row customHeight="1" ht="11.25">
      <c r="A38" s="1187" t="s">
        <v>1596</v>
      </c>
      <c r="E38" s="520" t="s">
        <v>1597</v>
      </c>
      <c r="F38" s="1228" t="s">
        <v>852</v>
      </c>
      <c r="G38" s="520" t="s">
        <v>1598</v>
      </c>
      <c r="O38" s="1187" t="s">
        <v>1368</v>
      </c>
      <c r="AX38" s="1233" t="s">
        <v>1599</v>
      </c>
      <c r="AZ38" s="1233" t="s">
        <v>1275</v>
      </c>
      <c r="BE38" s="1233">
        <v>2036</v>
      </c>
      <c r="BH38" s="1180" t="s">
        <v>1600</v>
      </c>
      <c r="BJ38" s="1180" t="s">
        <v>1601</v>
      </c>
      <c r="BL38" s="1180" t="s">
        <v>1602</v>
      </c>
      <c r="BN38" s="1180" t="s">
        <v>1603</v>
      </c>
    </row>
    <row customHeight="1" ht="11.25">
      <c r="A39" s="1187" t="s">
        <v>1604</v>
      </c>
      <c r="E39" s="520" t="s">
        <v>1605</v>
      </c>
      <c r="F39" s="1228" t="s">
        <v>905</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892</v>
      </c>
      <c r="G40" s="520" t="s">
        <v>1612</v>
      </c>
      <c r="O40" s="1187" t="s">
        <v>1400</v>
      </c>
      <c r="AX40" s="1233" t="s">
        <v>1613</v>
      </c>
      <c r="BE40" s="1233">
        <v>2038</v>
      </c>
      <c r="BH40" s="1181" t="s">
        <v>1614</v>
      </c>
      <c r="BJ40" s="1330" t="s">
        <v>1025</v>
      </c>
      <c r="BL40" s="1330" t="s">
        <v>1025</v>
      </c>
      <c r="BN40" s="1181" t="s">
        <v>1059</v>
      </c>
    </row>
    <row customHeight="1" ht="11.25">
      <c r="A41" s="1187" t="s">
        <v>1615</v>
      </c>
      <c r="E41" s="520" t="s">
        <v>1616</v>
      </c>
      <c r="F41" s="1228" t="s">
        <v>1617</v>
      </c>
      <c r="G41" s="520" t="s">
        <v>1616</v>
      </c>
      <c r="O41" s="1187" t="s">
        <v>1416</v>
      </c>
      <c r="AX41" s="1233" t="s">
        <v>1618</v>
      </c>
      <c r="AZ41" s="1180" t="s">
        <v>1619</v>
      </c>
      <c r="BE41" s="1233">
        <v>2039</v>
      </c>
      <c r="BH41" s="1181" t="s">
        <v>1620</v>
      </c>
      <c r="BJ41" s="1330" t="s">
        <v>1021</v>
      </c>
      <c r="BL41" s="1330" t="s">
        <v>1021</v>
      </c>
      <c r="BN41" s="1181" t="s">
        <v>1046</v>
      </c>
    </row>
    <row customHeight="1" ht="11.25">
      <c r="A42" s="1187" t="s">
        <v>1621</v>
      </c>
      <c r="AX42" s="1233" t="s">
        <v>1622</v>
      </c>
      <c r="AZ42" s="1233" t="s">
        <v>1212</v>
      </c>
      <c r="BE42" s="1233">
        <v>2040</v>
      </c>
      <c r="BH42" s="1181" t="s">
        <v>1043</v>
      </c>
      <c r="BJ42" s="1330" t="s">
        <v>1023</v>
      </c>
      <c r="BL42" s="1330" t="s">
        <v>1023</v>
      </c>
      <c r="BN42" s="1181" t="s">
        <v>1623</v>
      </c>
    </row>
    <row customHeight="1" ht="11.25">
      <c r="A43" s="1187" t="s">
        <v>1624</v>
      </c>
      <c r="AX43" s="1233" t="s">
        <v>1625</v>
      </c>
      <c r="AZ43" s="1233" t="s">
        <v>1238</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1274</v>
      </c>
      <c r="BE44" s="1233">
        <v>2042</v>
      </c>
      <c r="BH44" s="1181" t="s">
        <v>1633</v>
      </c>
      <c r="BJ44" s="1330" t="s">
        <v>1043</v>
      </c>
      <c r="BL44" s="1330" t="s">
        <v>1043</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1037</v>
      </c>
      <c r="BL45" s="1330" t="s">
        <v>1037</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1646</v>
      </c>
      <c r="AZ46" s="1233" t="s">
        <v>1332</v>
      </c>
      <c r="BE46" s="1233">
        <v>2044</v>
      </c>
      <c r="BH46" s="1181" t="s">
        <v>1046</v>
      </c>
      <c r="BJ46" s="1330" t="s">
        <v>1027</v>
      </c>
      <c r="BL46" s="1330" t="s">
        <v>1027</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1649</v>
      </c>
      <c r="AZ47" s="1233" t="s">
        <v>1351</v>
      </c>
      <c r="BE47" s="1233">
        <v>2045</v>
      </c>
      <c r="BH47" s="1181" t="s">
        <v>1623</v>
      </c>
      <c r="BJ47" s="1330" t="s">
        <v>1029</v>
      </c>
      <c r="BL47" s="1330" t="s">
        <v>1029</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1031</v>
      </c>
      <c r="BL48" s="1330" t="s">
        <v>1031</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1660</v>
      </c>
      <c r="AZ49" s="1233" t="s">
        <v>1384</v>
      </c>
      <c r="BE49" s="1233">
        <v>2047</v>
      </c>
      <c r="BH49" s="1181" t="s">
        <v>1047</v>
      </c>
      <c r="BJ49" s="1330" t="s">
        <v>1033</v>
      </c>
      <c r="BL49" s="1330" t="s">
        <v>1033</v>
      </c>
    </row>
    <row customHeight="1" ht="11.25">
      <c r="A50" s="1187" t="s">
        <v>1661</v>
      </c>
      <c r="E50" s="520" t="s">
        <v>1662</v>
      </c>
      <c r="F50" s="1228" t="s">
        <v>1017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1663</v>
      </c>
      <c r="AZ50" s="1233" t="s">
        <v>1400</v>
      </c>
      <c r="BE50" s="1233">
        <v>2048</v>
      </c>
      <c r="BH50" s="1181" t="s">
        <v>1634</v>
      </c>
      <c r="BJ50" s="1330" t="s">
        <v>1035</v>
      </c>
      <c r="BL50" s="1330" t="s">
        <v>1035</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1672</v>
      </c>
      <c r="AZ52" s="1233" t="s">
        <v>1213</v>
      </c>
      <c r="BE52" s="1233">
        <v>2050</v>
      </c>
      <c r="BH52" s="1181" t="s">
        <v>1647</v>
      </c>
      <c r="BJ52" s="1330" t="s">
        <v>1046</v>
      </c>
      <c r="BL52" s="1330" t="s">
        <v>1046</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1215</v>
      </c>
      <c r="BE55" s="1233">
        <v>2053</v>
      </c>
      <c r="BH55" s="1183" t="s">
        <v>22</v>
      </c>
      <c r="BJ55" s="1330" t="s">
        <v>1047</v>
      </c>
      <c r="BL55" s="1330" t="s">
        <v>1047</v>
      </c>
    </row>
    <row customHeight="1" ht="11.25">
      <c r="A56" s="1187" t="s">
        <v>1682</v>
      </c>
      <c r="D56" s="1231" t="s">
        <v>1683</v>
      </c>
      <c r="E56" s="1208" t="s">
        <v>110</v>
      </c>
      <c r="F56" s="1187" t="s">
        <v>1684</v>
      </c>
      <c r="AX56" s="1233" t="s">
        <v>1685</v>
      </c>
      <c r="AZ56" s="1233" t="s">
        <v>1242</v>
      </c>
      <c r="BE56" s="1233">
        <v>2054</v>
      </c>
      <c r="BH56" s="1183" t="s">
        <v>22</v>
      </c>
      <c r="BJ56" s="1330" t="s">
        <v>1634</v>
      </c>
      <c r="BL56" s="1330" t="s">
        <v>1634</v>
      </c>
    </row>
    <row customHeight="1" ht="11.25">
      <c r="A57" s="1187" t="s">
        <v>1686</v>
      </c>
      <c r="D57" s="1231" t="s">
        <v>1687</v>
      </c>
      <c r="E57" s="1208" t="s">
        <v>110</v>
      </c>
      <c r="F57" s="1187" t="s">
        <v>1684</v>
      </c>
      <c r="AX57" s="1233" t="s">
        <v>1688</v>
      </c>
      <c r="AZ57" s="1233" t="s">
        <v>1277</v>
      </c>
      <c r="BE57" s="1233">
        <v>2055</v>
      </c>
      <c r="BJ57" s="1330" t="s">
        <v>1643</v>
      </c>
      <c r="BL57" s="1330" t="s">
        <v>1643</v>
      </c>
    </row>
    <row customHeight="1" ht="11.25">
      <c r="A58" s="1187" t="s">
        <v>1689</v>
      </c>
      <c r="D58" s="1231" t="s">
        <v>1690</v>
      </c>
      <c r="E58" s="1208" t="s">
        <v>110</v>
      </c>
      <c r="F58" s="1187" t="s">
        <v>1684</v>
      </c>
      <c r="AX58" s="1233" t="s">
        <v>1691</v>
      </c>
      <c r="BE58" s="1233">
        <v>2056</v>
      </c>
      <c r="BJ58" s="1330" t="s">
        <v>1647</v>
      </c>
      <c r="BL58" s="1330" t="s">
        <v>1647</v>
      </c>
    </row>
    <row customHeight="1" ht="11.25">
      <c r="A59" s="1187" t="s">
        <v>1692</v>
      </c>
      <c r="D59" s="1231" t="s">
        <v>131</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1216</v>
      </c>
      <c r="BE60" s="1233">
        <v>2058</v>
      </c>
      <c r="BJ60" s="1330" t="s">
        <v>1656</v>
      </c>
      <c r="BL60" s="1330" t="s">
        <v>1656</v>
      </c>
    </row>
    <row customHeight="1" ht="11.25">
      <c r="A61" s="1187" t="s">
        <v>1699</v>
      </c>
      <c r="D61" s="1231" t="s">
        <v>1700</v>
      </c>
      <c r="E61" s="1208" t="s">
        <v>1579</v>
      </c>
      <c r="F61" s="1187" t="s">
        <v>1693</v>
      </c>
      <c r="AX61" s="1233" t="s">
        <v>1701</v>
      </c>
      <c r="AZ61" s="1233" t="s">
        <v>1243</v>
      </c>
      <c r="BE61" s="1233">
        <v>2059</v>
      </c>
      <c r="BL61" s="1330" t="s">
        <v>1039</v>
      </c>
    </row>
    <row customHeight="1" ht="11.25">
      <c r="A62" s="1187" t="s">
        <v>1702</v>
      </c>
      <c r="D62" s="1231" t="s">
        <v>130</v>
      </c>
      <c r="E62" s="1208">
        <v>30</v>
      </c>
      <c r="F62" s="1187" t="s">
        <v>1693</v>
      </c>
      <c r="AZ62" s="1233" t="s">
        <v>1278</v>
      </c>
      <c r="BE62" s="1233">
        <v>2060</v>
      </c>
      <c r="BL62" s="1330" t="s">
        <v>1041</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1217</v>
      </c>
      <c r="BE67" s="1233">
        <v>2065</v>
      </c>
    </row>
    <row customHeight="1" ht="11.25">
      <c r="A68" s="1187" t="s">
        <v>1711</v>
      </c>
      <c r="AZ68" s="1233" t="s">
        <v>1244</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108</v>
      </c>
      <c r="BJ69" s="1181" t="s">
        <v>1718</v>
      </c>
      <c r="BK69" s="1230" t="s">
        <v>108</v>
      </c>
      <c r="BL69" s="1181" t="s">
        <v>1719</v>
      </c>
      <c r="BM69" s="1183" t="s">
        <v>108</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89</v>
      </c>
      <c r="BJ71" s="1181" t="s">
        <v>1728</v>
      </c>
      <c r="BK71" s="1230" t="s">
        <v>89</v>
      </c>
      <c r="BL71" s="1181" t="s">
        <v>1729</v>
      </c>
      <c r="BM71" s="1183" t="s">
        <v>89</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110</v>
      </c>
      <c r="BJ73" s="1181" t="s">
        <v>1736</v>
      </c>
      <c r="BK73" s="1230" t="s">
        <v>110</v>
      </c>
      <c r="BL73" s="1181" t="s">
        <v>1737</v>
      </c>
      <c r="BM73" s="1183" t="s">
        <v>110</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1226</v>
      </c>
      <c r="BH76" s="1181" t="s">
        <v>1748</v>
      </c>
      <c r="BJ76" s="1181" t="s">
        <v>1749</v>
      </c>
      <c r="BL76" s="1181" t="s">
        <v>1750</v>
      </c>
    </row>
    <row customHeight="1" ht="11.25">
      <c r="A77" s="1187" t="s">
        <v>1751</v>
      </c>
      <c r="AZ77" s="1233" t="s">
        <v>1254</v>
      </c>
    </row>
    <row customHeight="1" ht="11.25">
      <c r="A78" s="1187" t="s">
        <v>1752</v>
      </c>
      <c r="AZ78" s="1233" t="s">
        <v>1286</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1017</v>
      </c>
    </row>
    <row customHeight="1" ht="11.25">
      <c r="A91" s="1187" t="s">
        <v>1794</v>
      </c>
      <c r="AZ91" s="1233" t="s">
        <v>1053</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569</v>
      </c>
      <c r="BH108" s="1181" t="s">
        <v>1847</v>
      </c>
      <c r="BJ108" s="1181" t="s">
        <v>1848</v>
      </c>
      <c r="BL108" s="1181" t="s">
        <v>1501</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1213</v>
      </c>
    </row>
    <row customHeight="1" ht="11.25">
      <c r="AZ116" s="2014" t="s">
        <v>1836</v>
      </c>
      <c r="BA116" s="2015" t="s">
        <v>1837</v>
      </c>
      <c r="BH116" s="1181" t="s">
        <v>1240</v>
      </c>
    </row>
    <row customHeight="1" ht="11.25">
      <c r="BH117" s="1181" t="s">
        <v>1275</v>
      </c>
    </row>
    <row customHeight="1" ht="11.25">
      <c r="BH118" s="1181"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F8B6F-15A7-B40F-EE3D-E829EB0E7D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87</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1853</v>
      </c>
      <c r="F13" s="1634" t="s">
        <v>304</v>
      </c>
      <c r="G13" s="587"/>
      <c r="H13" s="1646"/>
      <c r="J13" s="568">
        <v>19</v>
      </c>
    </row>
    <row customHeight="1" ht="19.95">
      <c r="A14" s="615"/>
      <c r="B14" s="615"/>
      <c r="C14" s="570"/>
      <c r="D14" s="1636" t="s">
        <v>707</v>
      </c>
      <c r="E14" s="1637" t="s">
        <v>1854</v>
      </c>
      <c r="F14" s="1639"/>
      <c r="G14" s="1638" t="s">
        <v>1855</v>
      </c>
      <c r="H14" s="1646"/>
      <c r="J14" s="568">
        <v>19</v>
      </c>
    </row>
    <row customHeight="1" ht="19.95">
      <c r="A15" s="615"/>
      <c r="B15" s="615"/>
      <c r="C15" s="570"/>
      <c r="D15" s="1636" t="s">
        <v>305</v>
      </c>
      <c r="E15" s="1637" t="s">
        <v>1856</v>
      </c>
      <c r="F15" s="1639"/>
      <c r="G15" s="1638" t="s">
        <v>1857</v>
      </c>
      <c r="H15" s="1646"/>
      <c r="J15" s="568">
        <v>19</v>
      </c>
    </row>
    <row customHeight="1" ht="24">
      <c r="A16" s="615"/>
      <c r="B16" s="615"/>
      <c r="C16" s="570"/>
      <c r="D16" s="1636" t="s">
        <v>308</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90</v>
      </c>
      <c r="E18" s="1640" t="s">
        <v>1862</v>
      </c>
      <c r="F18" s="1639"/>
      <c r="G18" s="587" t="s">
        <v>1861</v>
      </c>
      <c r="H18" s="1646"/>
      <c r="I18" s="965"/>
      <c r="J18" s="568">
        <v>46</v>
      </c>
    </row>
    <row customHeight="1" ht="23.25">
      <c r="A19" s="615"/>
      <c r="B19" s="615"/>
      <c r="C19" s="570"/>
      <c r="D19" s="1633" t="s">
        <v>110</v>
      </c>
      <c r="E19" s="1640" t="s">
        <v>1863</v>
      </c>
      <c r="F19" s="1634" t="s">
        <v>304</v>
      </c>
      <c r="G19" s="2584" t="s">
        <v>1864</v>
      </c>
      <c r="H19" s="588"/>
      <c r="J19" s="568">
        <v>22</v>
      </c>
    </row>
    <row s="7332"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7" customFormat="1" customHeight="1" ht="26.25">
      <c r="A22" s="615"/>
      <c r="B22" s="615"/>
      <c r="C22" s="615"/>
      <c r="D22" s="1633" t="s">
        <v>91</v>
      </c>
      <c r="E22" s="587" t="s">
        <v>1865</v>
      </c>
      <c r="F22" s="1639"/>
      <c r="G22" s="587" t="s">
        <v>1866</v>
      </c>
      <c r="H22" s="1645"/>
      <c r="J22" s="614">
        <v>25</v>
      </c>
    </row>
    <row s="5887" customFormat="1" customHeight="1" ht="19.95">
      <c r="A23" s="615"/>
      <c r="B23" s="615"/>
      <c r="C23" s="615"/>
      <c r="D23" s="1633" t="s">
        <v>92</v>
      </c>
      <c r="E23" s="1640" t="s">
        <v>1867</v>
      </c>
      <c r="F23" s="1644"/>
      <c r="G23" s="587" t="s">
        <v>1868</v>
      </c>
      <c r="H23" s="1645"/>
      <c r="J23" s="614">
        <v>19</v>
      </c>
    </row>
    <row s="5887" customFormat="1" customHeight="1" ht="144" hidden="1">
      <c r="A24" s="615"/>
      <c r="B24" s="615"/>
      <c r="C24" s="615"/>
      <c r="D24" s="1633" t="s">
        <v>98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46C21-F6E5-FFB6-60AC-55F4C3DE39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2" width="8.00390625" customWidth="1"/>
    <col min="255" max="255" style="5382" width="9.140625" hidden="1"/>
  </cols>
  <sheetData>
    <row customHeight="1" ht="22.5" hidden="1">
      <c r="F1" s="1744" t="s">
        <v>1869</v>
      </c>
      <c r="G1" s="1744" t="s">
        <v>48</v>
      </c>
      <c r="H1" s="1744" t="s">
        <v>50</v>
      </c>
      <c r="IU1" s="1268" t="s">
        <v>14</v>
      </c>
    </row>
    <row s="5520"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5" customFormat="1" customHeight="1" ht="21">
      <c r="A8" s="1268"/>
      <c r="B8" s="1273"/>
      <c r="C8" s="1268"/>
      <c r="D8" s="1608"/>
      <c r="E8" s="1661" t="s">
        <v>87</v>
      </c>
      <c r="F8" s="1653" t="s">
        <v>1869</v>
      </c>
      <c r="G8" s="1653" t="s">
        <v>48</v>
      </c>
      <c r="H8" s="1653" t="s">
        <v>50</v>
      </c>
      <c r="I8" s="1653" t="s">
        <v>1870</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0CD7D-BD6B-5B77-E523-8CFAB58E54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2" width="8.00390625" customWidth="1"/>
    <col min="257" max="257" style="5382" width="9.140625" hidden="1"/>
  </cols>
  <sheetData>
    <row customHeight="1" ht="22.5" hidden="1">
      <c r="IW1" s="1268" t="s">
        <v>14</v>
      </c>
    </row>
    <row s="5520" customFormat="1" customHeight="1" ht="22.5" hidden="1">
      <c r="A2" s="944"/>
      <c r="B2" s="1273">
        <v>1</v>
      </c>
      <c r="C2" s="1273"/>
      <c r="D2" s="2041" t="s">
        <v>687</v>
      </c>
      <c r="E2" s="2002"/>
      <c r="F2" s="2005" t="str">
        <f>IF(ROIV_INFO_NAME="","",ROIV_INFO_NAME)</f>
        <v>АО "ДГК" СП "Биробиджанская ТЭЦ"</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5"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АО "ДГК" СП "Биробиджанская ТЭЦ"</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BA222-2A02-193F-5F9C-EED9494D7A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2" width="8.00390625" customWidth="1"/>
    <col min="257" max="257" style="5382" width="9.140625" hidden="1"/>
  </cols>
  <sheetData>
    <row customHeight="1" ht="22.5" hidden="1">
      <c r="IW1" s="1744" t="s">
        <v>14</v>
      </c>
    </row>
    <row s="5520" customFormat="1" customHeight="1" ht="22.5" hidden="1">
      <c r="A2" s="944"/>
      <c r="B2" s="1479">
        <v>1</v>
      </c>
      <c r="C2" s="1479"/>
      <c r="D2" s="2041" t="s">
        <v>687</v>
      </c>
      <c r="E2" s="2017"/>
      <c r="F2" s="2019" t="str">
        <f>IF(ROIV_INFO_NAME="","",ROIV_INFO_NAME)</f>
        <v>АО "ДГК" СП "Биробиджанская ТЭЦ"</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5" customFormat="1" customHeight="1" ht="67.2">
      <c r="A8" s="1744"/>
      <c r="B8" s="1479"/>
      <c r="C8" s="1744"/>
      <c r="D8" s="1628"/>
      <c r="E8" s="2591" t="s">
        <v>87</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АО "ДГК" СП "Биробиджанская ТЭЦ"</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A643A-516D-B767-2278-C410F3BC7A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2" width="9.140625" hidden="1"/>
    <col min="2" max="2" style="5459" width="9.140625" hidden="1"/>
    <col min="3" max="3" style="5382" width="3.7109375" hidden="1" customWidth="1"/>
    <col min="4" max="4" style="5548"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49" width="3.00390625" customWidth="1"/>
    <col min="16" max="16" style="5549" width="8.00390625" customWidth="1"/>
    <col min="17" max="17" style="5382" width="9.140625" hidden="1"/>
  </cols>
  <sheetData>
    <row customHeight="1" ht="22.5" hidden="1">
      <c r="Q1" s="1268" t="s">
        <v>14</v>
      </c>
    </row>
    <row s="5520" customFormat="1" customHeight="1" ht="22.5" hidden="1">
      <c r="A2" s="609"/>
      <c r="B2" s="1273">
        <v>1</v>
      </c>
      <c r="C2" s="1273"/>
      <c r="D2" s="2041" t="s">
        <v>687</v>
      </c>
      <c r="E2" s="2240">
        <v>1</v>
      </c>
      <c r="F2" s="2416" t="str">
        <f>IF(region_name="","",region_name)</f>
        <v>Еврейская автономная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1879</v>
      </c>
      <c r="L3" s="1656"/>
      <c r="M3" s="2033"/>
      <c r="N3" s="2026"/>
      <c r="O3" s="1648"/>
      <c r="P3" s="624"/>
      <c r="Q3" s="536">
        <v>0</v>
      </c>
    </row>
    <row s="5460" customFormat="1" customHeight="1" ht="5.25" hidden="1">
      <c r="A4" s="609"/>
      <c r="D4" s="607"/>
      <c r="F4" s="360" t="s">
        <v>82</v>
      </c>
      <c r="G4" s="607" t="s">
        <v>83</v>
      </c>
      <c r="H4" s="607"/>
      <c r="I4" s="2036"/>
      <c r="J4" s="1657"/>
      <c r="K4" s="2024"/>
      <c r="L4" s="2024"/>
      <c r="M4" s="2024"/>
      <c r="N4" s="2020"/>
      <c r="O4" s="360" t="s">
        <v>82</v>
      </c>
      <c r="P4" s="360"/>
      <c r="Q4" s="624">
        <v>0</v>
      </c>
    </row>
    <row s="5520"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399"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5" customFormat="1" customHeight="1" ht="44.25">
      <c r="A11" s="1744"/>
      <c r="B11" s="1479"/>
      <c r="C11" s="1744"/>
      <c r="D11" s="1628"/>
      <c r="E11" s="2605" t="s">
        <v>87</v>
      </c>
      <c r="F11" s="2605" t="s">
        <v>302</v>
      </c>
      <c r="G11" s="2605" t="s">
        <v>1880</v>
      </c>
      <c r="H11" s="2605"/>
      <c r="I11" s="2605" t="s">
        <v>1881</v>
      </c>
      <c r="J11" s="2605"/>
      <c r="K11" s="2605"/>
      <c r="L11" s="2605" t="s">
        <v>1882</v>
      </c>
      <c r="M11" s="2593" t="s">
        <v>1883</v>
      </c>
      <c r="N11" s="2604"/>
      <c r="O11" s="1737"/>
      <c r="P11" s="1737"/>
      <c r="Q11" s="1722">
        <v>42</v>
      </c>
    </row>
    <row s="5475" customFormat="1" customHeight="1" ht="29.25">
      <c r="A12" s="1268"/>
      <c r="B12" s="1273"/>
      <c r="C12" s="1268"/>
      <c r="D12" s="1608"/>
      <c r="E12" s="2591"/>
      <c r="F12" s="2605"/>
      <c r="G12" s="2022" t="s">
        <v>1884</v>
      </c>
      <c r="H12" s="2022" t="s">
        <v>306</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1885</v>
      </c>
      <c r="O13" s="1648"/>
      <c r="P13" s="624"/>
      <c r="Q13" s="536">
        <v>22</v>
      </c>
    </row>
    <row s="5520"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20" customFormat="1" customHeight="1" ht="23.25">
      <c r="A15" s="2212"/>
      <c r="B15" s="1273"/>
      <c r="C15" s="525"/>
      <c r="D15" s="914"/>
      <c r="E15" s="534"/>
      <c r="F15" s="1613" t="s">
        <v>1871</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6EA7-F7B5-BE86-1B6F-CCB501862A0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3" width="9.140625" hidden="1"/>
    <col min="2" max="2" style="7157" width="9.140625" hidden="1"/>
    <col min="3" max="3" style="7439" width="3.00390625" customWidth="1"/>
    <col min="4" max="4" style="7157" width="6.00390625" customWidth="1"/>
    <col min="5" max="5" style="7157" width="22.00390625" customWidth="1"/>
    <col min="6" max="6" style="7157" width="15.00390625" customWidth="1"/>
    <col min="7" max="7" style="7157" width="14.00390625" customWidth="1"/>
    <col min="8" max="8" style="7157" width="47.00390625" customWidth="1"/>
    <col min="9" max="9" style="7157" width="115.00390625" customWidth="1"/>
    <col min="10" max="10" style="7157" width="3.00390625" customWidth="1"/>
    <col min="11" max="12" style="7157" width="8.00390625" customWidth="1"/>
    <col min="13" max="13" style="7157"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87</v>
      </c>
      <c r="E9" s="2322" t="s">
        <v>1887</v>
      </c>
      <c r="F9" s="2322"/>
      <c r="G9" s="2322"/>
      <c r="H9" s="2322"/>
      <c r="I9" s="2322"/>
      <c r="M9" s="234">
        <v>28</v>
      </c>
    </row>
    <row customHeight="1" ht="24">
      <c r="D10" s="2322"/>
      <c r="E10" s="240" t="s">
        <v>1888</v>
      </c>
      <c r="F10" s="240" t="s">
        <v>1889</v>
      </c>
      <c r="G10" s="240" t="s">
        <v>1890</v>
      </c>
      <c r="H10" s="240" t="s">
        <v>388</v>
      </c>
      <c r="I10" s="2322"/>
      <c r="M10" s="234">
        <v>23</v>
      </c>
    </row>
    <row customHeight="1" ht="12" hidden="1">
      <c r="D11" s="200" t="s">
        <v>108</v>
      </c>
      <c r="E11" s="200" t="s">
        <v>90</v>
      </c>
      <c r="F11" s="200" t="s">
        <v>110</v>
      </c>
      <c r="G11" s="200" t="s">
        <v>91</v>
      </c>
      <c r="H11" s="200" t="s">
        <v>92</v>
      </c>
      <c r="I11" s="200" t="s">
        <v>98</v>
      </c>
      <c r="M11" s="234">
        <v>0</v>
      </c>
    </row>
    <row s="7157" customFormat="1" customHeight="1" ht="26.25">
      <c r="A12" s="258" t="s">
        <v>89</v>
      </c>
      <c r="B12" s="238" t="s">
        <v>22</v>
      </c>
      <c r="C12" s="239"/>
      <c r="D12" s="241" t="s">
        <v>108</v>
      </c>
      <c r="E12" s="494"/>
      <c r="F12" s="494"/>
      <c r="G12" s="1847" t="s">
        <v>22</v>
      </c>
      <c r="H12" s="495"/>
      <c r="I12" s="2282" t="s">
        <v>1891</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99D8F-8462-09C5-0C01-A9B008A202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9" style="7458" width="8.00390625" customWidth="1"/>
    <col min="10" max="10" style="74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87</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20A71-9DA6-77B8-D1C1-868C258ED19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12" style="7458" width="8.00390625" customWidth="1"/>
    <col min="13" max="13" style="74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87</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5AF95-0026-3238-D328-F1FFEEB870E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F1C49-68C6-1C07-4AEE-93E90F0E4ED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69" customFormat="1" customHeight="1" ht="17.25">
      <c r="A2" s="1928" t="s">
        <v>1902</v>
      </c>
    </row>
    <row r="4" s="7458" customFormat="1" customHeight="1" ht="15">
      <c r="C4" s="1929"/>
      <c r="D4" s="226"/>
      <c r="E4" s="490"/>
    </row>
    <row r="6" s="7469" customFormat="1" customHeight="1" ht="17.25">
      <c r="A6" s="1928" t="s">
        <v>1903</v>
      </c>
    </row>
    <row r="8" s="7458" customFormat="1" customHeight="1" ht="17.25">
      <c r="C8" s="1930"/>
      <c r="D8" s="226"/>
      <c r="E8" s="227"/>
    </row>
    <row r="11" s="7469" customFormat="1" customHeight="1" ht="17.25">
      <c r="A11" s="1928" t="s">
        <v>1904</v>
      </c>
    </row>
    <row r="13" s="5475"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9" customFormat="1" customHeight="1" ht="17.25">
      <c r="A17" s="1928" t="s">
        <v>1905</v>
      </c>
    </row>
    <row r="19" s="5520"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687</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687</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69" customFormat="1" customHeight="1" ht="11.25">
      <c r="A37" s="1928" t="s">
        <v>1909</v>
      </c>
    </row>
    <row customHeight="1" ht="11.25"/>
    <row s="5931" customFormat="1" customHeight="1" ht="22.5">
      <c r="A39" s="1904"/>
      <c r="B39" s="570"/>
      <c r="C39" s="972"/>
      <c r="D39" s="553"/>
      <c r="E39" s="973"/>
      <c r="F39" s="1925"/>
      <c r="G39" s="1935"/>
      <c r="H39" s="588"/>
    </row>
    <row customHeight="1" ht="11.25"/>
    <row s="7469" customFormat="1" customHeight="1" ht="11.25">
      <c r="A41" s="1928" t="s">
        <v>1910</v>
      </c>
    </row>
    <row customHeight="1" ht="11.25"/>
    <row s="5931" customFormat="1" customHeight="1" ht="22.5">
      <c r="A43" s="570"/>
      <c r="B43" s="570"/>
      <c r="C43" s="570"/>
      <c r="D43" s="553"/>
      <c r="E43" s="973"/>
      <c r="F43" s="974"/>
      <c r="G43" s="1935"/>
      <c r="H43" s="588"/>
    </row>
    <row customHeight="1" ht="11.25"/>
    <row s="7469" customFormat="1" customHeight="1" ht="11.25">
      <c r="A45" s="1928" t="s">
        <v>1911</v>
      </c>
    </row>
    <row customHeight="1" ht="11.25"/>
    <row s="5931" customFormat="1" customHeight="1" ht="24">
      <c r="A47" s="2315" t="s">
        <v>311</v>
      </c>
      <c r="B47" s="615"/>
      <c r="C47" s="2326"/>
      <c r="D47" s="558" t="str">
        <f>A47</f>
        <v>5.1</v>
      </c>
      <c r="E47" s="555" t="s">
        <v>312</v>
      </c>
      <c r="F47" s="2089" t="s">
        <v>304</v>
      </c>
      <c r="G47" s="557" t="s">
        <v>313</v>
      </c>
      <c r="H47" s="588"/>
      <c r="I47" s="965"/>
    </row>
    <row s="5931" customFormat="1" customHeight="1" ht="22.5">
      <c r="A48" s="2315"/>
      <c r="B48" s="615"/>
      <c r="C48" s="2326"/>
      <c r="D48" s="553" t="str">
        <f>D47&amp;".1"</f>
        <v>5.1.1</v>
      </c>
      <c r="E48" s="552" t="s">
        <v>314</v>
      </c>
      <c r="F48" s="2090" t="s">
        <v>22</v>
      </c>
      <c r="G48" s="587"/>
      <c r="H48" s="588"/>
      <c r="I48" s="965"/>
    </row>
    <row s="5931" customFormat="1" customHeight="1" ht="22.5">
      <c r="A49" s="2315"/>
      <c r="B49" s="615"/>
      <c r="C49" s="2326"/>
      <c r="D49" s="553" t="str">
        <f>D47&amp;".2"</f>
        <v>5.1.2</v>
      </c>
      <c r="E49" s="552" t="s">
        <v>315</v>
      </c>
      <c r="F49" s="1845" t="s">
        <v>22</v>
      </c>
      <c r="G49" s="557" t="s">
        <v>316</v>
      </c>
      <c r="H49" s="588"/>
      <c r="I49" s="965"/>
    </row>
    <row s="5931" customFormat="1" customHeight="1" ht="22.5">
      <c r="A50" s="2315"/>
      <c r="B50" s="615"/>
      <c r="C50" s="2326"/>
      <c r="D50" s="553" t="str">
        <f>D47&amp;".3"</f>
        <v>5.1.3</v>
      </c>
      <c r="E50" s="552" t="s">
        <v>317</v>
      </c>
      <c r="F50" s="2090" t="s">
        <v>22</v>
      </c>
      <c r="G50" s="587"/>
      <c r="H50" s="588"/>
      <c r="I50" s="965"/>
    </row>
    <row s="5931" customFormat="1" customHeight="1" ht="22.5">
      <c r="A51" s="2315"/>
      <c r="B51" s="615"/>
      <c r="C51" s="2326"/>
      <c r="D51" s="553" t="str">
        <f>D47&amp;".4"</f>
        <v>5.1.4</v>
      </c>
      <c r="E51" s="552" t="s">
        <v>318</v>
      </c>
      <c r="F51" s="2090" t="s">
        <v>22</v>
      </c>
      <c r="G51" s="557" t="s">
        <v>319</v>
      </c>
      <c r="H51" s="588"/>
      <c r="I51" s="965"/>
    </row>
    <row r="54" s="7469" customFormat="1" customHeight="1" ht="17.25">
      <c r="A54" s="1928" t="s">
        <v>1912</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390</v>
      </c>
      <c r="Q56" s="629" t="s">
        <v>391</v>
      </c>
      <c r="R56" s="630" t="s">
        <v>392</v>
      </c>
      <c r="S56" s="1749" t="s">
        <v>393</v>
      </c>
      <c r="T56" s="1749"/>
      <c r="U56" s="1749"/>
      <c r="V56" s="1749"/>
    </row>
    <row r="58" s="7469" customFormat="1" customHeight="1" ht="11.25">
      <c r="A58" s="1928" t="s">
        <v>1913</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69" customFormat="1" customHeight="1" ht="11.25">
      <c r="A62" s="1928" t="s">
        <v>1914</v>
      </c>
    </row>
    <row r="64" s="7157" customFormat="1" customHeight="1" ht="15">
      <c r="A64" s="258" t="s">
        <v>89</v>
      </c>
      <c r="B64" s="238" t="s">
        <v>22</v>
      </c>
      <c r="C64" s="1939"/>
      <c r="D64" s="241"/>
      <c r="E64" s="494"/>
      <c r="F64" s="494"/>
      <c r="G64" s="1916"/>
      <c r="H64" s="1938"/>
      <c r="I64" s="1917"/>
      <c r="K64" s="385"/>
      <c r="L64" s="386"/>
    </row>
    <row r="66" s="7469" customFormat="1" customHeight="1" ht="11.25">
      <c r="A66" s="1928" t="s">
        <v>1915</v>
      </c>
    </row>
    <row r="68" s="5382" customFormat="1" customHeight="1" ht="14.25">
      <c r="A68" s="456"/>
      <c r="B68" s="1273"/>
      <c r="C68" s="489"/>
      <c r="D68" s="1923"/>
      <c r="E68" s="999"/>
      <c r="F68" s="1938"/>
      <c r="G68" s="202"/>
      <c r="I68" s="1737"/>
      <c r="J68" s="1737"/>
    </row>
    <row r="70" s="7469" customFormat="1" customHeight="1" ht="11.25">
      <c r="A70" s="1928" t="s">
        <v>1916</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1917</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69" customFormat="1" customHeight="1" ht="11.25">
      <c r="A75" s="1928" t="s">
        <v>1919</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69" customFormat="1" customHeight="1" ht="11.25">
      <c r="A79" s="1928" t="s">
        <v>1920</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9" customFormat="1" customHeight="1" ht="11.25">
      <c r="A89" s="1928" t="s">
        <v>1922</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9" customFormat="1" customHeight="1" ht="11.25">
      <c r="A95" s="1928" t="s">
        <v>1924</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9" customFormat="1" customHeight="1" ht="11.25">
      <c r="A99" s="1928" t="s">
        <v>1925</v>
      </c>
    </row>
    <row r="101" s="5382" customFormat="1" customHeight="1" ht="11.25">
      <c r="A101" s="1279"/>
      <c r="B101" s="1279"/>
      <c r="C101" s="1279"/>
      <c r="D101" s="1273"/>
      <c r="E101" s="1283"/>
      <c r="F101" s="1942"/>
      <c r="G101" s="1943"/>
      <c r="H101" s="2628" t="s">
        <v>108</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9" customFormat="1" customHeight="1" ht="11.25">
      <c r="A107" s="1928" t="s">
        <v>1927</v>
      </c>
    </row>
    <row customHeight="1" ht="17.25"/>
    <row s="700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4"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9" customFormat="1" customHeight="1" ht="11.25">
      <c r="A113" s="1928" t="s">
        <v>1929</v>
      </c>
    </row>
    <row r="115" s="5520"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9" customFormat="1" customHeight="1" ht="11.25">
      <c r="A125" s="1928" t="s">
        <v>1931</v>
      </c>
    </row>
    <row r="127" s="5520"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9" customFormat="1" customHeight="1" ht="11.25">
      <c r="A137" s="1928" t="s">
        <v>1932</v>
      </c>
    </row>
    <row r="139" s="5520" customFormat="1" customHeight="1" ht="45">
      <c r="A139" s="1919"/>
      <c r="B139" s="1273"/>
      <c r="C139" s="525"/>
      <c r="D139" s="202"/>
      <c r="E139" s="2685"/>
      <c r="F139" s="2221" t="s">
        <v>108</v>
      </c>
      <c r="G139" s="2688" t="s">
        <v>22</v>
      </c>
      <c r="H139" s="402"/>
      <c r="I139" s="750" t="s">
        <v>108</v>
      </c>
      <c r="J139" s="1920" t="s">
        <v>1933</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20" customFormat="1" customHeight="1" ht="11.25">
      <c r="A140" s="1919"/>
      <c r="B140" s="1273"/>
      <c r="C140" s="525"/>
      <c r="D140" s="202"/>
      <c r="E140" s="2686"/>
      <c r="F140" s="2221"/>
      <c r="G140" s="2688"/>
      <c r="H140" s="2240"/>
      <c r="I140" s="2628" t="s">
        <v>1020</v>
      </c>
      <c r="J140" s="2682"/>
      <c r="K140" s="2683"/>
      <c r="L140" s="753"/>
      <c r="M140" s="754" t="s">
        <v>108</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1020</v>
      </c>
      <c r="J147" s="2682"/>
      <c r="K147" s="2683"/>
      <c r="L147" s="753"/>
      <c r="M147" s="754" t="s">
        <v>108</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69" customFormat="1" customHeight="1" ht="17.25">
      <c r="A152" s="1928" t="s">
        <v>1936</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9" customFormat="1" customHeight="1" ht="17.25">
      <c r="A174" s="1928" t="s">
        <v>1937</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9" customFormat="1" customHeight="1" ht="17.25">
      <c r="A200" s="1928" t="s">
        <v>1938</v>
      </c>
    </row>
    <row customHeight="1" ht="17.25">
      <c r="G201" s="1952"/>
      <c r="H201" s="1952"/>
      <c r="I201" s="1952"/>
      <c r="M201" s="1948"/>
    </row>
    <row s="5520"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5465-1899-47A8-F02F-E8D6964D9F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0" width="43.140625"/>
    <col min="2" max="2" style="7790" width="43.140625" hidden="1"/>
    <col min="3" max="3" style="7790" width="43.140625"/>
    <col min="4" max="5" style="7790" width="36.421875" customWidth="1"/>
    <col min="6" max="8" style="7791" width="36.421875" customWidth="1"/>
  </cols>
  <sheetData>
    <row customHeight="1" ht="9">
      <c r="A1" s="959" t="s">
        <v>1942</v>
      </c>
      <c r="B1" s="959"/>
      <c r="C1" s="1095" t="s">
        <v>1943</v>
      </c>
      <c r="D1" s="1093" t="s">
        <v>806</v>
      </c>
      <c r="E1" s="1093" t="s">
        <v>852</v>
      </c>
      <c r="F1" s="1093" t="s">
        <v>905</v>
      </c>
      <c r="G1" s="1093" t="s">
        <v>892</v>
      </c>
      <c r="H1" s="1093" t="s">
        <v>1617</v>
      </c>
    </row>
    <row customHeight="1" ht="9">
      <c r="A2" s="1096" t="s">
        <v>1944</v>
      </c>
      <c r="B2" s="1096"/>
      <c r="C2" s="1097" t="str">
        <f>INDEX(TEMPLATE_NUMBER_FORM_LIST,MATCH(TEMPLATE_SPHERE,TEMPLATE_SPHERE_LIST,0))</f>
        <v>10</v>
      </c>
      <c r="D2" s="1096" t="s">
        <v>1466</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1946</v>
      </c>
      <c r="B4" s="959" t="s">
        <v>109</v>
      </c>
      <c r="C4" s="1097" t="str">
        <f>IF(TEMPLATE_SPHERE="HEAT",D4,IF(TEMPLATE_SPHERE="TKO",H4,E4))</f>
        <v>Форма 1. Информация об организации, осуществляющей горячее водоснабжение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1948</v>
      </c>
    </row>
    <row customHeight="1" ht="117">
      <c r="A5" s="959" t="s">
        <v>1949</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1951</v>
      </c>
    </row>
    <row customHeight="1" ht="90">
      <c r="A6" s="959" t="s">
        <v>1952</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1953</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1954</v>
      </c>
      <c r="E7" s="959" t="s">
        <v>1955</v>
      </c>
      <c r="F7" s="1099"/>
      <c r="G7" s="1099"/>
      <c r="H7" s="1099"/>
    </row>
    <row customHeight="1" ht="108">
      <c r="A8" s="959" t="s">
        <v>1956</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1154</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1568</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2003</v>
      </c>
      <c r="B31" s="959"/>
      <c r="C31" s="1097" t="str">
        <f>IF(TEMPLATE_SPHERE="HEAT",D31,IF(TEMPLATE_SPHERE="TKO",H31,E31))</f>
        <v>Форма 1. Информация об организации, осуществляющей горячее водоснабжение (общая информация)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2005</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9012E7-E14B-11BC-D91A-337302A527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0" width="9.140625"/>
    <col min="3" max="7" style="7834" width="8.00390625" customWidth="1"/>
    <col min="8" max="12" style="7834" width="8.57421875" customWidth="1"/>
    <col min="13" max="14" style="7834" width="27.7109375" customWidth="1"/>
    <col min="15" max="19" style="7834" width="5.140625" customWidth="1"/>
    <col min="20" max="24" style="7834" width="27.7109375" customWidth="1"/>
    <col min="25" max="25" style="7835" width="1.8515625" customWidth="1"/>
    <col min="26" max="26" style="7790" width="27.7109375" customWidth="1"/>
    <col min="27" max="27" style="7836" width="27.7109375" customWidth="1"/>
    <col min="28" max="29" style="7790" width="27.7109375" customWidth="1"/>
    <col min="30" max="30" style="7790" width="3.8515625" customWidth="1"/>
    <col min="31" max="34" style="7790" width="9.140625"/>
  </cols>
  <sheetData>
    <row s="7792"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806</v>
      </c>
      <c r="D2" s="954" t="s">
        <v>852</v>
      </c>
      <c r="E2" s="954" t="s">
        <v>905</v>
      </c>
      <c r="F2" s="954" t="s">
        <v>892</v>
      </c>
      <c r="G2" s="954" t="s">
        <v>1617</v>
      </c>
      <c r="H2" s="956"/>
      <c r="I2" s="956"/>
      <c r="J2" s="956"/>
      <c r="K2" s="956"/>
      <c r="L2" s="956"/>
      <c r="M2" s="956"/>
      <c r="N2" s="956"/>
      <c r="O2" s="954" t="s">
        <v>806</v>
      </c>
      <c r="P2" s="954" t="s">
        <v>852</v>
      </c>
      <c r="Q2" s="954" t="s">
        <v>892</v>
      </c>
      <c r="R2" s="954" t="s">
        <v>905</v>
      </c>
      <c r="S2" s="954" t="s">
        <v>1617</v>
      </c>
      <c r="T2" s="954" t="s">
        <v>806</v>
      </c>
      <c r="U2" s="954" t="s">
        <v>852</v>
      </c>
      <c r="V2" s="954" t="s">
        <v>892</v>
      </c>
      <c r="W2" s="954" t="s">
        <v>905</v>
      </c>
      <c r="X2" s="954" t="s">
        <v>1617</v>
      </c>
      <c r="Y2" s="954"/>
      <c r="Z2" s="954" t="s">
        <v>806</v>
      </c>
      <c r="AA2" s="963" t="s">
        <v>852</v>
      </c>
      <c r="AB2" s="954" t="s">
        <v>892</v>
      </c>
      <c r="AC2" s="954" t="s">
        <v>905</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2019</v>
      </c>
      <c r="G11" s="2712"/>
      <c r="H11" s="1011" t="s">
        <v>2020</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707</v>
      </c>
      <c r="P20" s="1070" t="s">
        <v>707</v>
      </c>
      <c r="Q20" s="1070" t="s">
        <v>707</v>
      </c>
      <c r="R20" s="1070" t="s">
        <v>707</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305</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308</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727</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2057</v>
      </c>
      <c r="U25" s="959" t="s">
        <v>2057</v>
      </c>
      <c r="V25" s="959" t="s">
        <v>2057</v>
      </c>
      <c r="W25" s="959" t="s">
        <v>2057</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723</v>
      </c>
      <c r="P26" s="1070" t="s">
        <v>717</v>
      </c>
      <c r="Q26" s="1070" t="s">
        <v>2058</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2059</v>
      </c>
      <c r="V26" s="1077" t="s">
        <v>2059</v>
      </c>
      <c r="W26" s="1077" t="s">
        <v>2059</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725</v>
      </c>
      <c r="P27" s="1070" t="s">
        <v>719</v>
      </c>
      <c r="Q27" s="1070" t="s">
        <v>2060</v>
      </c>
      <c r="R27" s="1070" t="s">
        <v>719</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727</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736</v>
      </c>
      <c r="P30" s="1070" t="s">
        <v>727</v>
      </c>
      <c r="Q30" s="1070" t="s">
        <v>736</v>
      </c>
      <c r="R30" s="1070" t="s">
        <v>727</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730</v>
      </c>
      <c r="Q31" s="1070" t="s">
        <v>2067</v>
      </c>
      <c r="R31" s="1070" t="s">
        <v>730</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732</v>
      </c>
      <c r="Q32" s="1070" t="s">
        <v>2070</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744</v>
      </c>
      <c r="P39" s="1070" t="s">
        <v>738</v>
      </c>
      <c r="Q39" s="1070" t="s">
        <v>744</v>
      </c>
      <c r="R39" s="1070" t="s">
        <v>738</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740</v>
      </c>
      <c r="Q40" s="1070" t="s">
        <v>2093</v>
      </c>
      <c r="R40" s="1070" t="s">
        <v>740</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744</v>
      </c>
      <c r="Q43" s="1070" t="s">
        <v>2104</v>
      </c>
      <c r="R43" s="1070" t="s">
        <v>744</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2136</v>
      </c>
      <c r="U52" s="956" t="s">
        <v>2137</v>
      </c>
      <c r="V52" s="956" t="s">
        <v>2138</v>
      </c>
      <c r="W52" s="956" t="s">
        <v>2139</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2143</v>
      </c>
      <c r="V56" s="956" t="s">
        <v>2143</v>
      </c>
      <c r="W56" s="956" t="s">
        <v>2143</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2145</v>
      </c>
      <c r="V57" s="956" t="s">
        <v>2145</v>
      </c>
      <c r="W57" s="956" t="s">
        <v>2145</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110</v>
      </c>
      <c r="Q59" s="1070" t="s">
        <v>110</v>
      </c>
      <c r="R59" s="1070" t="s">
        <v>110</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627</v>
      </c>
      <c r="U60" s="956" t="s">
        <v>627</v>
      </c>
      <c r="V60" s="956" t="s">
        <v>627</v>
      </c>
      <c r="W60" s="956" t="s">
        <v>627</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98</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98</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148</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149</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150</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98</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632</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98</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2198</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1466</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1478</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1492</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1504</v>
      </c>
      <c r="P99" s="1070"/>
      <c r="Q99" s="1070"/>
      <c r="R99" s="1070"/>
      <c r="S99" s="1070"/>
      <c r="T99" s="956" t="s">
        <v>2216</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2217</v>
      </c>
      <c r="P100" s="1070"/>
      <c r="Q100" s="1070"/>
      <c r="R100" s="1070"/>
      <c r="S100" s="1070"/>
      <c r="T100" s="956" t="s">
        <v>2218</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2219</v>
      </c>
      <c r="P101" s="1070"/>
      <c r="Q101" s="1070"/>
      <c r="R101" s="1070"/>
      <c r="S101" s="1070"/>
      <c r="T101" s="956" t="s">
        <v>2220</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1560</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5DE8-D84D-D2D8-D9FF-.8539D8131F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60"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87</v>
      </c>
      <c r="M15" s="2322" t="s">
        <v>426</v>
      </c>
      <c r="N15" s="414"/>
      <c r="O15" s="2387" t="s">
        <v>2226</v>
      </c>
      <c r="P15" s="2388"/>
      <c r="Q15" s="2388"/>
      <c r="R15" s="2388"/>
      <c r="S15" s="2388"/>
      <c r="T15" s="2388"/>
      <c r="U15" s="2389"/>
      <c r="V15" s="2390" t="s">
        <v>428</v>
      </c>
      <c r="W15" s="2393" t="s">
        <v>1144</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F2548-0E74-1BDC-3181-2194F8B91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0DE4D-F6DC-1EE9-865C-042CA7EFE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05E6B-2B94-8823-5DBB-6DD27AF3FE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F4BA2-8CEB-37DB-92AA-46B7480B9B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429F-787D-0796-A691-310F696F8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1728F-32BA-A0FD-2D2F-9AAD7F0DD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2BC2-23FC-91DA-EAFB-E3F207600A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22868-7359-4071-568D-3EEAE8BB95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F1BA-C2D4-9EDE-C5D8-E4547639154C}" mc:Ignorable="x14ac xr xr2 xr3">
  <dimension ref="A1:E8"/>
  <sheetViews>
    <sheetView topLeftCell="A1" showGridLines="0" workbookViewId="0">
      <selection activeCell="A1" sqref="A1"/>
    </sheetView>
  </sheetViews>
  <sheetFormatPr customHeight="1" defaultRowHeight="11.25"/>
  <cols>
    <col min="1" max="1" style="7891" width="10.57421875" customWidth="1"/>
    <col min="2" max="2" style="7891" width="8.7109375" customWidth="1"/>
    <col min="3" max="3" style="7891" width="18.140625" customWidth="1"/>
    <col min="4" max="4" style="7891"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20"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E4A4-C1C2-DFB4-C716-4834EB53B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07388-99BE-EAB7-2086-FC1C11DB9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F8516-920C-F173-621D-F9EEA6121616}"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4" t="s">
        <v>2245</v>
      </c>
      <c r="B2" s="5274" t="s">
        <v>16</v>
      </c>
      <c r="C2" s="5274" t="s">
        <v>2246</v>
      </c>
      <c r="D2" s="5274" t="s">
        <v>2247</v>
      </c>
      <c r="E2" s="5274" t="s">
        <v>2248</v>
      </c>
      <c r="F2" s="5274" t="s">
        <v>2249</v>
      </c>
      <c r="G2" s="5274" t="s">
        <v>2250</v>
      </c>
      <c r="H2" s="5274" t="s">
        <v>22</v>
      </c>
      <c r="I2" s="5274" t="s">
        <v>806</v>
      </c>
    </row>
    <row customHeight="1" ht="11.25">
      <c r="A3" s="5274" t="s">
        <v>2245</v>
      </c>
      <c r="B3" s="5274" t="s">
        <v>16</v>
      </c>
      <c r="C3" s="5274" t="s">
        <v>13</v>
      </c>
      <c r="D3" s="5274" t="s">
        <v>46</v>
      </c>
      <c r="E3" s="5274" t="s">
        <v>49</v>
      </c>
      <c r="F3" s="5274" t="s">
        <v>51</v>
      </c>
      <c r="G3" s="5274" t="s">
        <v>22</v>
      </c>
      <c r="H3" s="5274" t="s">
        <v>22</v>
      </c>
      <c r="I3" s="5274" t="s">
        <v>806</v>
      </c>
    </row>
    <row customHeight="1" ht="11.25">
      <c r="A4" s="5274" t="s">
        <v>2245</v>
      </c>
      <c r="B4" s="5274" t="s">
        <v>16</v>
      </c>
      <c r="C4" s="5274" t="s">
        <v>2251</v>
      </c>
      <c r="D4" s="5274" t="s">
        <v>2252</v>
      </c>
      <c r="E4" s="5274" t="s">
        <v>2253</v>
      </c>
      <c r="F4" s="5274" t="s">
        <v>2254</v>
      </c>
      <c r="G4" s="5274" t="s">
        <v>2255</v>
      </c>
      <c r="H4" s="5274" t="s">
        <v>22</v>
      </c>
      <c r="I4" s="5274" t="s">
        <v>806</v>
      </c>
    </row>
    <row customHeight="1" ht="11.25">
      <c r="A5" s="5274" t="s">
        <v>2245</v>
      </c>
      <c r="B5" s="5274" t="s">
        <v>16</v>
      </c>
      <c r="C5" s="5274" t="s">
        <v>2256</v>
      </c>
      <c r="D5" s="5274" t="s">
        <v>2257</v>
      </c>
      <c r="E5" s="5274" t="s">
        <v>2258</v>
      </c>
      <c r="F5" s="5274" t="s">
        <v>2259</v>
      </c>
      <c r="G5" s="5274" t="s">
        <v>2260</v>
      </c>
      <c r="H5" s="5274" t="s">
        <v>22</v>
      </c>
      <c r="I5" s="5274" t="s">
        <v>806</v>
      </c>
    </row>
    <row customHeight="1" ht="11.25">
      <c r="A6" s="5274" t="s">
        <v>2245</v>
      </c>
      <c r="B6" s="5274" t="s">
        <v>16</v>
      </c>
      <c r="C6" s="5274" t="s">
        <v>2261</v>
      </c>
      <c r="D6" s="5274" t="s">
        <v>2262</v>
      </c>
      <c r="E6" s="5274" t="s">
        <v>2263</v>
      </c>
      <c r="F6" s="5274" t="s">
        <v>2264</v>
      </c>
      <c r="G6" s="5274" t="s">
        <v>22</v>
      </c>
      <c r="H6" s="5274" t="s">
        <v>22</v>
      </c>
      <c r="I6" s="5274" t="s">
        <v>806</v>
      </c>
    </row>
    <row customHeight="1" ht="11.25">
      <c r="A7" s="5274" t="s">
        <v>2245</v>
      </c>
      <c r="B7" s="5274" t="s">
        <v>16</v>
      </c>
      <c r="C7" s="5274" t="s">
        <v>2265</v>
      </c>
      <c r="D7" s="5274" t="s">
        <v>2266</v>
      </c>
      <c r="E7" s="5274" t="s">
        <v>2267</v>
      </c>
      <c r="F7" s="5274" t="s">
        <v>2264</v>
      </c>
      <c r="G7" s="5274" t="s">
        <v>22</v>
      </c>
      <c r="H7" s="5274" t="s">
        <v>22</v>
      </c>
      <c r="I7" s="5274" t="s">
        <v>806</v>
      </c>
    </row>
    <row customHeight="1" ht="11.25">
      <c r="A8" s="5274" t="s">
        <v>2245</v>
      </c>
      <c r="B8" s="5274" t="s">
        <v>16</v>
      </c>
      <c r="C8" s="5274" t="s">
        <v>2268</v>
      </c>
      <c r="D8" s="5274" t="s">
        <v>2269</v>
      </c>
      <c r="E8" s="5274" t="s">
        <v>2270</v>
      </c>
      <c r="F8" s="5274" t="s">
        <v>2271</v>
      </c>
      <c r="G8" s="5274" t="s">
        <v>2272</v>
      </c>
      <c r="H8" s="5274" t="s">
        <v>22</v>
      </c>
      <c r="I8" s="5274" t="s">
        <v>806</v>
      </c>
    </row>
    <row customHeight="1" ht="11.25">
      <c r="A9" s="5274" t="s">
        <v>2245</v>
      </c>
      <c r="B9" s="5274" t="s">
        <v>16</v>
      </c>
      <c r="C9" s="5274" t="s">
        <v>2273</v>
      </c>
      <c r="D9" s="5274" t="s">
        <v>2274</v>
      </c>
      <c r="E9" s="5274" t="s">
        <v>2275</v>
      </c>
      <c r="F9" s="5274" t="s">
        <v>2271</v>
      </c>
      <c r="G9" s="5274" t="s">
        <v>2276</v>
      </c>
      <c r="H9" s="5274" t="s">
        <v>22</v>
      </c>
      <c r="I9" s="5274" t="s">
        <v>806</v>
      </c>
    </row>
    <row customHeight="1" ht="11.25">
      <c r="A10" s="5274" t="s">
        <v>2245</v>
      </c>
      <c r="B10" s="5274" t="s">
        <v>16</v>
      </c>
      <c r="C10" s="5274" t="s">
        <v>2277</v>
      </c>
      <c r="D10" s="5274" t="s">
        <v>2278</v>
      </c>
      <c r="E10" s="5274" t="s">
        <v>2279</v>
      </c>
      <c r="F10" s="5274" t="s">
        <v>2264</v>
      </c>
      <c r="G10" s="5274" t="s">
        <v>2280</v>
      </c>
      <c r="H10" s="5274" t="s">
        <v>22</v>
      </c>
      <c r="I10" s="5274" t="s">
        <v>806</v>
      </c>
    </row>
    <row customHeight="1" ht="11.25">
      <c r="A11" s="5274" t="s">
        <v>2245</v>
      </c>
      <c r="B11" s="5274" t="s">
        <v>16</v>
      </c>
      <c r="C11" s="5274" t="s">
        <v>2281</v>
      </c>
      <c r="D11" s="5274" t="s">
        <v>2282</v>
      </c>
      <c r="E11" s="5274" t="s">
        <v>2283</v>
      </c>
      <c r="F11" s="5274" t="s">
        <v>2284</v>
      </c>
      <c r="G11" s="5274" t="s">
        <v>22</v>
      </c>
      <c r="H11" s="5274" t="s">
        <v>22</v>
      </c>
      <c r="I11" s="5274" t="s">
        <v>806</v>
      </c>
    </row>
    <row customHeight="1" ht="11.25">
      <c r="A12" s="5274" t="s">
        <v>2245</v>
      </c>
      <c r="B12" s="5274" t="s">
        <v>16</v>
      </c>
      <c r="C12" s="5274" t="s">
        <v>22</v>
      </c>
      <c r="D12" s="5274" t="s">
        <v>2285</v>
      </c>
      <c r="E12" s="5274" t="s">
        <v>2286</v>
      </c>
      <c r="F12" s="5274" t="s">
        <v>2271</v>
      </c>
      <c r="G12" s="5274" t="s">
        <v>22</v>
      </c>
      <c r="H12" s="5274" t="s">
        <v>22</v>
      </c>
      <c r="I12" s="5274" t="s">
        <v>806</v>
      </c>
    </row>
    <row customHeight="1" ht="11.25">
      <c r="A13" s="5274" t="s">
        <v>2245</v>
      </c>
      <c r="B13" s="5274" t="s">
        <v>16</v>
      </c>
      <c r="C13" s="5274" t="s">
        <v>2287</v>
      </c>
      <c r="D13" s="5274" t="s">
        <v>2288</v>
      </c>
      <c r="E13" s="5274" t="s">
        <v>2289</v>
      </c>
      <c r="F13" s="5274" t="s">
        <v>2259</v>
      </c>
      <c r="G13" s="5274" t="s">
        <v>2290</v>
      </c>
      <c r="H13" s="5274" t="s">
        <v>22</v>
      </c>
      <c r="I13" s="5274" t="s">
        <v>806</v>
      </c>
    </row>
    <row customHeight="1" ht="11.25">
      <c r="A14" s="5274" t="s">
        <v>2245</v>
      </c>
      <c r="B14" s="5274" t="s">
        <v>16</v>
      </c>
      <c r="C14" s="5274" t="s">
        <v>2291</v>
      </c>
      <c r="D14" s="5274" t="s">
        <v>2292</v>
      </c>
      <c r="E14" s="5274" t="s">
        <v>2293</v>
      </c>
      <c r="F14" s="5274" t="s">
        <v>2294</v>
      </c>
      <c r="G14" s="5274" t="s">
        <v>2295</v>
      </c>
      <c r="H14" s="5274" t="s">
        <v>22</v>
      </c>
      <c r="I14" s="5274" t="s">
        <v>806</v>
      </c>
    </row>
    <row customHeight="1" ht="11.25">
      <c r="A15" s="5274" t="s">
        <v>2245</v>
      </c>
      <c r="B15" s="5274" t="s">
        <v>16</v>
      </c>
      <c r="C15" s="5274" t="s">
        <v>2296</v>
      </c>
      <c r="D15" s="5274" t="s">
        <v>2297</v>
      </c>
      <c r="E15" s="5274" t="s">
        <v>2298</v>
      </c>
      <c r="F15" s="5274" t="s">
        <v>2264</v>
      </c>
      <c r="G15" s="5274" t="s">
        <v>2299</v>
      </c>
      <c r="H15" s="5274" t="s">
        <v>22</v>
      </c>
      <c r="I15" s="5274" t="s">
        <v>806</v>
      </c>
    </row>
    <row customHeight="1" ht="11.25">
      <c r="A16" s="5274" t="s">
        <v>2245</v>
      </c>
      <c r="B16" s="5274" t="s">
        <v>16</v>
      </c>
      <c r="C16" s="5274" t="s">
        <v>2300</v>
      </c>
      <c r="D16" s="5274" t="s">
        <v>2301</v>
      </c>
      <c r="E16" s="5274" t="s">
        <v>2302</v>
      </c>
      <c r="F16" s="5274" t="s">
        <v>2259</v>
      </c>
      <c r="G16" s="5274" t="s">
        <v>2303</v>
      </c>
      <c r="H16" s="5274" t="s">
        <v>22</v>
      </c>
      <c r="I16" s="5274" t="s">
        <v>806</v>
      </c>
    </row>
    <row customHeight="1" ht="11.25">
      <c r="A17" s="5274" t="s">
        <v>2245</v>
      </c>
      <c r="B17" s="5274" t="s">
        <v>16</v>
      </c>
      <c r="C17" s="5274" t="s">
        <v>2304</v>
      </c>
      <c r="D17" s="5274" t="s">
        <v>2305</v>
      </c>
      <c r="E17" s="5274" t="s">
        <v>2306</v>
      </c>
      <c r="F17" s="5274" t="s">
        <v>2264</v>
      </c>
      <c r="G17" s="5274" t="s">
        <v>2307</v>
      </c>
      <c r="H17" s="5274" t="s">
        <v>22</v>
      </c>
      <c r="I17" s="5274" t="s">
        <v>806</v>
      </c>
    </row>
    <row customHeight="1" ht="11.25">
      <c r="A18" s="5274" t="s">
        <v>2245</v>
      </c>
      <c r="B18" s="5274" t="s">
        <v>16</v>
      </c>
      <c r="C18" s="5274" t="s">
        <v>2308</v>
      </c>
      <c r="D18" s="5274" t="s">
        <v>2309</v>
      </c>
      <c r="E18" s="5274" t="s">
        <v>2310</v>
      </c>
      <c r="F18" s="5274" t="s">
        <v>2311</v>
      </c>
      <c r="G18" s="5274" t="s">
        <v>2312</v>
      </c>
      <c r="H18" s="5274" t="s">
        <v>22</v>
      </c>
      <c r="I18" s="5274" t="s">
        <v>806</v>
      </c>
    </row>
    <row customHeight="1" ht="11.25">
      <c r="A19" s="5274" t="s">
        <v>2245</v>
      </c>
      <c r="B19" s="5274" t="s">
        <v>16</v>
      </c>
      <c r="C19" s="5274" t="s">
        <v>2313</v>
      </c>
      <c r="D19" s="5274" t="s">
        <v>2314</v>
      </c>
      <c r="E19" s="5274" t="s">
        <v>2315</v>
      </c>
      <c r="F19" s="5274" t="s">
        <v>2316</v>
      </c>
      <c r="G19" s="5274" t="s">
        <v>22</v>
      </c>
      <c r="H19" s="5274" t="s">
        <v>22</v>
      </c>
      <c r="I19" s="5274" t="s">
        <v>806</v>
      </c>
    </row>
    <row customHeight="1" ht="11.25">
      <c r="A20" s="5274" t="s">
        <v>2245</v>
      </c>
      <c r="B20" s="5274" t="s">
        <v>16</v>
      </c>
      <c r="C20" s="5274" t="s">
        <v>2317</v>
      </c>
      <c r="D20" s="5274" t="s">
        <v>2318</v>
      </c>
      <c r="E20" s="5274" t="s">
        <v>2315</v>
      </c>
      <c r="F20" s="5274" t="s">
        <v>2319</v>
      </c>
      <c r="G20" s="5274" t="s">
        <v>2320</v>
      </c>
      <c r="H20" s="5274" t="s">
        <v>22</v>
      </c>
      <c r="I20" s="5274" t="s">
        <v>806</v>
      </c>
    </row>
    <row customHeight="1" ht="11.25">
      <c r="A21" s="5274" t="s">
        <v>2245</v>
      </c>
      <c r="B21" s="5274" t="s">
        <v>16</v>
      </c>
      <c r="C21" s="5274" t="s">
        <v>2321</v>
      </c>
      <c r="D21" s="5274" t="s">
        <v>2322</v>
      </c>
      <c r="E21" s="5274" t="s">
        <v>2323</v>
      </c>
      <c r="F21" s="5274" t="s">
        <v>2264</v>
      </c>
      <c r="G21" s="5274" t="s">
        <v>2324</v>
      </c>
      <c r="H21" s="5274" t="s">
        <v>22</v>
      </c>
      <c r="I21" s="5274" t="s">
        <v>806</v>
      </c>
    </row>
    <row customHeight="1" ht="11.25">
      <c r="A22" s="5274" t="s">
        <v>2245</v>
      </c>
      <c r="B22" s="5274" t="s">
        <v>16</v>
      </c>
      <c r="C22" s="5274" t="s">
        <v>2325</v>
      </c>
      <c r="D22" s="5274" t="s">
        <v>2326</v>
      </c>
      <c r="E22" s="5274" t="s">
        <v>2327</v>
      </c>
      <c r="F22" s="5274" t="s">
        <v>2328</v>
      </c>
      <c r="G22" s="5274" t="s">
        <v>22</v>
      </c>
      <c r="H22" s="5274" t="s">
        <v>22</v>
      </c>
      <c r="I22" s="5274" t="s">
        <v>806</v>
      </c>
    </row>
    <row customHeight="1" ht="11.25">
      <c r="A23" s="5274" t="s">
        <v>2245</v>
      </c>
      <c r="B23" s="5274" t="s">
        <v>16</v>
      </c>
      <c r="C23" s="5274" t="s">
        <v>2329</v>
      </c>
      <c r="D23" s="5274" t="s">
        <v>2330</v>
      </c>
      <c r="E23" s="5274" t="s">
        <v>2331</v>
      </c>
      <c r="F23" s="5274" t="s">
        <v>2328</v>
      </c>
      <c r="G23" s="5274" t="s">
        <v>22</v>
      </c>
      <c r="H23" s="5274" t="s">
        <v>22</v>
      </c>
      <c r="I23" s="5274" t="s">
        <v>806</v>
      </c>
    </row>
    <row customHeight="1" ht="11.25">
      <c r="A24" s="5274" t="s">
        <v>2245</v>
      </c>
      <c r="B24" s="5274" t="s">
        <v>16</v>
      </c>
      <c r="C24" s="5274" t="s">
        <v>2332</v>
      </c>
      <c r="D24" s="5274" t="s">
        <v>2333</v>
      </c>
      <c r="E24" s="5274" t="s">
        <v>2334</v>
      </c>
      <c r="F24" s="5274" t="s">
        <v>2335</v>
      </c>
      <c r="G24" s="5274" t="s">
        <v>2336</v>
      </c>
      <c r="H24" s="5274" t="s">
        <v>2337</v>
      </c>
      <c r="I24" s="5274" t="s">
        <v>806</v>
      </c>
    </row>
    <row customHeight="1" ht="11.25">
      <c r="A25" s="5274" t="s">
        <v>2245</v>
      </c>
      <c r="B25" s="5274" t="s">
        <v>16</v>
      </c>
      <c r="C25" s="5274" t="s">
        <v>2338</v>
      </c>
      <c r="D25" s="5274" t="s">
        <v>2339</v>
      </c>
      <c r="E25" s="5274" t="s">
        <v>2340</v>
      </c>
      <c r="F25" s="5274" t="s">
        <v>2328</v>
      </c>
      <c r="G25" s="5274" t="s">
        <v>2341</v>
      </c>
      <c r="H25" s="5274" t="s">
        <v>22</v>
      </c>
      <c r="I25" s="5274" t="s">
        <v>806</v>
      </c>
    </row>
    <row customHeight="1" ht="11.25">
      <c r="A26" s="5274" t="s">
        <v>2245</v>
      </c>
      <c r="B26" s="5274" t="s">
        <v>16</v>
      </c>
      <c r="C26" s="5274" t="s">
        <v>2342</v>
      </c>
      <c r="D26" s="5274" t="s">
        <v>2343</v>
      </c>
      <c r="E26" s="5274" t="s">
        <v>2344</v>
      </c>
      <c r="F26" s="5274" t="s">
        <v>2259</v>
      </c>
      <c r="G26" s="5274" t="s">
        <v>2345</v>
      </c>
      <c r="H26" s="5274" t="s">
        <v>22</v>
      </c>
      <c r="I26" s="5274" t="s">
        <v>806</v>
      </c>
    </row>
    <row customHeight="1" ht="11.25">
      <c r="A27" s="5274" t="s">
        <v>2245</v>
      </c>
      <c r="B27" s="5274" t="s">
        <v>16</v>
      </c>
      <c r="C27" s="5274" t="s">
        <v>2346</v>
      </c>
      <c r="D27" s="5274" t="s">
        <v>2347</v>
      </c>
      <c r="E27" s="5274" t="s">
        <v>2348</v>
      </c>
      <c r="F27" s="5274" t="s">
        <v>2335</v>
      </c>
      <c r="G27" s="5274" t="s">
        <v>2349</v>
      </c>
      <c r="H27" s="5274" t="s">
        <v>22</v>
      </c>
      <c r="I27" s="5274" t="s">
        <v>806</v>
      </c>
    </row>
    <row customHeight="1" ht="11.25">
      <c r="A28" s="5274" t="s">
        <v>2245</v>
      </c>
      <c r="B28" s="5274" t="s">
        <v>16</v>
      </c>
      <c r="C28" s="5274" t="s">
        <v>2350</v>
      </c>
      <c r="D28" s="5274" t="s">
        <v>2351</v>
      </c>
      <c r="E28" s="5274" t="s">
        <v>2352</v>
      </c>
      <c r="F28" s="5274" t="s">
        <v>2271</v>
      </c>
      <c r="G28" s="5274" t="s">
        <v>2353</v>
      </c>
      <c r="H28" s="5274" t="s">
        <v>22</v>
      </c>
      <c r="I28" s="5274" t="s">
        <v>806</v>
      </c>
    </row>
    <row customHeight="1" ht="11.25">
      <c r="A29" s="5274" t="s">
        <v>2245</v>
      </c>
      <c r="B29" s="5274" t="s">
        <v>16</v>
      </c>
      <c r="C29" s="5274" t="s">
        <v>2354</v>
      </c>
      <c r="D29" s="5274" t="s">
        <v>2355</v>
      </c>
      <c r="E29" s="5274" t="s">
        <v>2356</v>
      </c>
      <c r="F29" s="5274" t="s">
        <v>2259</v>
      </c>
      <c r="G29" s="5274" t="s">
        <v>2357</v>
      </c>
      <c r="H29" s="5274" t="s">
        <v>22</v>
      </c>
      <c r="I29" s="5274" t="s">
        <v>806</v>
      </c>
    </row>
    <row customHeight="1" ht="11.25">
      <c r="A30" s="5274" t="s">
        <v>2245</v>
      </c>
      <c r="B30" s="5274" t="s">
        <v>16</v>
      </c>
      <c r="C30" s="5274" t="s">
        <v>2358</v>
      </c>
      <c r="D30" s="5274" t="s">
        <v>2359</v>
      </c>
      <c r="E30" s="5274" t="s">
        <v>2360</v>
      </c>
      <c r="F30" s="5274" t="s">
        <v>2335</v>
      </c>
      <c r="G30" s="5274" t="s">
        <v>2361</v>
      </c>
      <c r="H30" s="5274" t="s">
        <v>22</v>
      </c>
      <c r="I30" s="5274" t="s">
        <v>806</v>
      </c>
    </row>
    <row customHeight="1" ht="11.25">
      <c r="A31" s="5274" t="s">
        <v>2245</v>
      </c>
      <c r="B31" s="5274" t="s">
        <v>16</v>
      </c>
      <c r="C31" s="5274" t="s">
        <v>2362</v>
      </c>
      <c r="D31" s="5274" t="s">
        <v>2363</v>
      </c>
      <c r="E31" s="5274" t="s">
        <v>2364</v>
      </c>
      <c r="F31" s="5274" t="s">
        <v>2259</v>
      </c>
      <c r="G31" s="5274" t="s">
        <v>2365</v>
      </c>
      <c r="H31" s="5274" t="s">
        <v>2366</v>
      </c>
      <c r="I31" s="5274" t="s">
        <v>806</v>
      </c>
    </row>
    <row customHeight="1" ht="11.25">
      <c r="A32" s="5274" t="s">
        <v>2245</v>
      </c>
      <c r="B32" s="5274" t="s">
        <v>16</v>
      </c>
      <c r="C32" s="5274" t="s">
        <v>2367</v>
      </c>
      <c r="D32" s="5274" t="s">
        <v>2368</v>
      </c>
      <c r="E32" s="5274" t="s">
        <v>2369</v>
      </c>
      <c r="F32" s="5274" t="s">
        <v>2259</v>
      </c>
      <c r="G32" s="5274" t="s">
        <v>2370</v>
      </c>
      <c r="H32" s="5274" t="s">
        <v>22</v>
      </c>
      <c r="I32" s="5274" t="s">
        <v>806</v>
      </c>
    </row>
    <row customHeight="1" ht="11.25">
      <c r="A33" s="5274" t="s">
        <v>2245</v>
      </c>
      <c r="B33" s="5274" t="s">
        <v>16</v>
      </c>
      <c r="C33" s="5274" t="s">
        <v>2371</v>
      </c>
      <c r="D33" s="5274" t="s">
        <v>2372</v>
      </c>
      <c r="E33" s="5274" t="s">
        <v>2373</v>
      </c>
      <c r="F33" s="5274" t="s">
        <v>2264</v>
      </c>
      <c r="G33" s="5274" t="s">
        <v>2374</v>
      </c>
      <c r="H33" s="5274" t="s">
        <v>22</v>
      </c>
      <c r="I33" s="5274" t="s">
        <v>806</v>
      </c>
    </row>
    <row customHeight="1" ht="11.25">
      <c r="A34" s="5274" t="s">
        <v>2245</v>
      </c>
      <c r="B34" s="5274" t="s">
        <v>16</v>
      </c>
      <c r="C34" s="5274" t="s">
        <v>2375</v>
      </c>
      <c r="D34" s="5274" t="s">
        <v>2376</v>
      </c>
      <c r="E34" s="5274" t="s">
        <v>2377</v>
      </c>
      <c r="F34" s="5274" t="s">
        <v>2335</v>
      </c>
      <c r="G34" s="5274" t="s">
        <v>22</v>
      </c>
      <c r="H34" s="5274" t="s">
        <v>22</v>
      </c>
      <c r="I34" s="5274" t="s">
        <v>806</v>
      </c>
    </row>
    <row customHeight="1" ht="11.25">
      <c r="A35" s="5274" t="s">
        <v>2245</v>
      </c>
      <c r="B35" s="5274" t="s">
        <v>16</v>
      </c>
      <c r="C35" s="5274" t="s">
        <v>2378</v>
      </c>
      <c r="D35" s="5274" t="s">
        <v>2379</v>
      </c>
      <c r="E35" s="5274" t="s">
        <v>2380</v>
      </c>
      <c r="F35" s="5274" t="s">
        <v>2381</v>
      </c>
      <c r="G35" s="5274" t="s">
        <v>2382</v>
      </c>
      <c r="H35" s="5274" t="s">
        <v>22</v>
      </c>
      <c r="I35" s="5274" t="s">
        <v>806</v>
      </c>
    </row>
    <row customHeight="1" ht="11.25">
      <c r="A36" s="5274" t="s">
        <v>2245</v>
      </c>
      <c r="B36" s="5274" t="s">
        <v>16</v>
      </c>
      <c r="C36" s="5274" t="s">
        <v>2383</v>
      </c>
      <c r="D36" s="5274" t="s">
        <v>2384</v>
      </c>
      <c r="E36" s="5274" t="s">
        <v>2385</v>
      </c>
      <c r="F36" s="5274" t="s">
        <v>2264</v>
      </c>
      <c r="G36" s="5274" t="s">
        <v>2386</v>
      </c>
      <c r="H36" s="5274" t="s">
        <v>22</v>
      </c>
      <c r="I36" s="5274" t="s">
        <v>806</v>
      </c>
    </row>
    <row customHeight="1" ht="11.25">
      <c r="A37" s="5274" t="s">
        <v>2245</v>
      </c>
      <c r="B37" s="5274" t="s">
        <v>16</v>
      </c>
      <c r="C37" s="5274" t="s">
        <v>2387</v>
      </c>
      <c r="D37" s="5274" t="s">
        <v>2388</v>
      </c>
      <c r="E37" s="5274" t="s">
        <v>2389</v>
      </c>
      <c r="F37" s="5274" t="s">
        <v>2335</v>
      </c>
      <c r="G37" s="5274" t="s">
        <v>2390</v>
      </c>
      <c r="H37" s="5274" t="s">
        <v>22</v>
      </c>
      <c r="I37" s="5274" t="s">
        <v>806</v>
      </c>
    </row>
    <row customHeight="1" ht="11.25">
      <c r="A38" s="5274" t="s">
        <v>2245</v>
      </c>
      <c r="B38" s="5274" t="s">
        <v>16</v>
      </c>
      <c r="C38" s="5274" t="s">
        <v>2391</v>
      </c>
      <c r="D38" s="5274" t="s">
        <v>2392</v>
      </c>
      <c r="E38" s="5274" t="s">
        <v>2393</v>
      </c>
      <c r="F38" s="5274" t="s">
        <v>2259</v>
      </c>
      <c r="G38" s="5274" t="s">
        <v>2394</v>
      </c>
      <c r="H38" s="5274" t="s">
        <v>22</v>
      </c>
      <c r="I38" s="5274" t="s">
        <v>806</v>
      </c>
    </row>
    <row customHeight="1" ht="11.25">
      <c r="A39" s="5274" t="s">
        <v>2245</v>
      </c>
      <c r="B39" s="5274" t="s">
        <v>16</v>
      </c>
      <c r="C39" s="5274" t="s">
        <v>2395</v>
      </c>
      <c r="D39" s="5274" t="s">
        <v>2396</v>
      </c>
      <c r="E39" s="5274" t="s">
        <v>2315</v>
      </c>
      <c r="F39" s="5274" t="s">
        <v>2397</v>
      </c>
      <c r="G39" s="5274" t="s">
        <v>22</v>
      </c>
      <c r="H39" s="5274" t="s">
        <v>22</v>
      </c>
      <c r="I39" s="5274" t="s">
        <v>806</v>
      </c>
    </row>
    <row customHeight="1" ht="11.25">
      <c r="A40" s="5274" t="s">
        <v>2245</v>
      </c>
      <c r="B40" s="5274" t="s">
        <v>16</v>
      </c>
      <c r="C40" s="5274" t="s">
        <v>2398</v>
      </c>
      <c r="D40" s="5274" t="s">
        <v>2399</v>
      </c>
      <c r="E40" s="5274" t="s">
        <v>2400</v>
      </c>
      <c r="F40" s="5274" t="s">
        <v>2259</v>
      </c>
      <c r="G40" s="5274" t="s">
        <v>2401</v>
      </c>
      <c r="H40" s="5274" t="s">
        <v>22</v>
      </c>
      <c r="I40" s="5274" t="s">
        <v>806</v>
      </c>
    </row>
    <row customHeight="1" ht="11.25">
      <c r="A41" s="5274" t="s">
        <v>2245</v>
      </c>
      <c r="B41" s="5274" t="s">
        <v>16</v>
      </c>
      <c r="C41" s="5274" t="s">
        <v>2402</v>
      </c>
      <c r="D41" s="5274" t="s">
        <v>2403</v>
      </c>
      <c r="E41" s="5274" t="s">
        <v>2404</v>
      </c>
      <c r="F41" s="5274" t="s">
        <v>2405</v>
      </c>
      <c r="G41" s="5274" t="s">
        <v>22</v>
      </c>
      <c r="H41" s="5274" t="s">
        <v>22</v>
      </c>
      <c r="I41" s="5274" t="s">
        <v>806</v>
      </c>
    </row>
    <row customHeight="1" ht="11.25">
      <c r="A42" s="5274" t="s">
        <v>2245</v>
      </c>
      <c r="B42" s="5274" t="s">
        <v>16</v>
      </c>
      <c r="C42" s="5274" t="s">
        <v>2406</v>
      </c>
      <c r="D42" s="5274" t="s">
        <v>2407</v>
      </c>
      <c r="E42" s="5274" t="s">
        <v>2404</v>
      </c>
      <c r="F42" s="5274" t="s">
        <v>2408</v>
      </c>
      <c r="G42" s="5274" t="s">
        <v>2409</v>
      </c>
      <c r="H42" s="5274" t="s">
        <v>22</v>
      </c>
      <c r="I42" s="5274" t="s">
        <v>806</v>
      </c>
    </row>
    <row customHeight="1" ht="11.25">
      <c r="A43" s="5274" t="s">
        <v>2245</v>
      </c>
      <c r="B43" s="5274" t="s">
        <v>16</v>
      </c>
      <c r="C43" s="5274" t="s">
        <v>2410</v>
      </c>
      <c r="D43" s="5274" t="s">
        <v>2411</v>
      </c>
      <c r="E43" s="5274" t="s">
        <v>2412</v>
      </c>
      <c r="F43" s="5274" t="s">
        <v>2413</v>
      </c>
      <c r="G43" s="5274" t="s">
        <v>22</v>
      </c>
      <c r="H43" s="5274" t="s">
        <v>22</v>
      </c>
      <c r="I43" s="5274" t="s">
        <v>806</v>
      </c>
    </row>
    <row customHeight="1" ht="11.25">
      <c r="A44" s="5274" t="s">
        <v>2245</v>
      </c>
      <c r="B44" s="5274" t="s">
        <v>16</v>
      </c>
      <c r="C44" s="5274" t="s">
        <v>2414</v>
      </c>
      <c r="D44" s="5274" t="s">
        <v>2415</v>
      </c>
      <c r="E44" s="5274" t="s">
        <v>2416</v>
      </c>
      <c r="F44" s="5274" t="s">
        <v>2271</v>
      </c>
      <c r="G44" s="5274" t="s">
        <v>2417</v>
      </c>
      <c r="H44" s="5274" t="s">
        <v>22</v>
      </c>
      <c r="I44" s="5274" t="s">
        <v>806</v>
      </c>
    </row>
    <row customHeight="1" ht="11.25">
      <c r="A45" s="5274" t="s">
        <v>2245</v>
      </c>
      <c r="B45" s="5274" t="s">
        <v>16</v>
      </c>
      <c r="C45" s="5274" t="s">
        <v>2418</v>
      </c>
      <c r="D45" s="5274" t="s">
        <v>2419</v>
      </c>
      <c r="E45" s="5274" t="s">
        <v>2420</v>
      </c>
      <c r="F45" s="5274" t="s">
        <v>2271</v>
      </c>
      <c r="G45" s="5274" t="s">
        <v>2421</v>
      </c>
      <c r="H45" s="5274" t="s">
        <v>22</v>
      </c>
      <c r="I45" s="5274" t="s">
        <v>806</v>
      </c>
    </row>
    <row customHeight="1" ht="11.25">
      <c r="A46" s="5274" t="s">
        <v>2245</v>
      </c>
      <c r="B46" s="5274" t="s">
        <v>16</v>
      </c>
      <c r="C46" s="5274" t="s">
        <v>2422</v>
      </c>
      <c r="D46" s="5274" t="s">
        <v>2423</v>
      </c>
      <c r="E46" s="5274" t="s">
        <v>2424</v>
      </c>
      <c r="F46" s="5274" t="s">
        <v>2425</v>
      </c>
      <c r="G46" s="5274" t="s">
        <v>22</v>
      </c>
      <c r="H46" s="5274" t="s">
        <v>22</v>
      </c>
      <c r="I46" s="5274" t="s">
        <v>806</v>
      </c>
    </row>
    <row customHeight="1" ht="11.25">
      <c r="A47" s="5274" t="s">
        <v>2245</v>
      </c>
      <c r="B47" s="5274" t="s">
        <v>16</v>
      </c>
      <c r="C47" s="5274" t="s">
        <v>2426</v>
      </c>
      <c r="D47" s="5274" t="s">
        <v>2427</v>
      </c>
      <c r="E47" s="5274" t="s">
        <v>2315</v>
      </c>
      <c r="F47" s="5274" t="s">
        <v>2428</v>
      </c>
      <c r="G47" s="5274" t="s">
        <v>2429</v>
      </c>
      <c r="H47" s="5274" t="s">
        <v>22</v>
      </c>
      <c r="I47" s="5274" t="s">
        <v>806</v>
      </c>
    </row>
    <row customHeight="1" ht="11.25">
      <c r="A48" s="5274" t="s">
        <v>2245</v>
      </c>
      <c r="B48" s="5274" t="s">
        <v>16</v>
      </c>
      <c r="C48" s="5274" t="s">
        <v>2246</v>
      </c>
      <c r="D48" s="5274" t="s">
        <v>2247</v>
      </c>
      <c r="E48" s="5274" t="s">
        <v>2248</v>
      </c>
      <c r="F48" s="5274" t="s">
        <v>2249</v>
      </c>
      <c r="G48" s="5274" t="s">
        <v>2250</v>
      </c>
      <c r="H48" s="5274" t="s">
        <v>22</v>
      </c>
      <c r="I48" s="5274" t="s">
        <v>892</v>
      </c>
    </row>
    <row customHeight="1" ht="11.25">
      <c r="A49" s="5274" t="s">
        <v>2245</v>
      </c>
      <c r="B49" s="5274" t="s">
        <v>16</v>
      </c>
      <c r="C49" s="5274" t="s">
        <v>13</v>
      </c>
      <c r="D49" s="5274" t="s">
        <v>46</v>
      </c>
      <c r="E49" s="5274" t="s">
        <v>49</v>
      </c>
      <c r="F49" s="5274" t="s">
        <v>51</v>
      </c>
      <c r="G49" s="5274" t="s">
        <v>22</v>
      </c>
      <c r="H49" s="5274" t="s">
        <v>22</v>
      </c>
      <c r="I49" s="5274" t="s">
        <v>892</v>
      </c>
    </row>
    <row customHeight="1" ht="11.25">
      <c r="A50" s="5274" t="s">
        <v>2245</v>
      </c>
      <c r="B50" s="5274" t="s">
        <v>16</v>
      </c>
      <c r="C50" s="5274" t="s">
        <v>2268</v>
      </c>
      <c r="D50" s="5274" t="s">
        <v>2269</v>
      </c>
      <c r="E50" s="5274" t="s">
        <v>2270</v>
      </c>
      <c r="F50" s="5274" t="s">
        <v>2271</v>
      </c>
      <c r="G50" s="5274" t="s">
        <v>2272</v>
      </c>
      <c r="H50" s="5274" t="s">
        <v>22</v>
      </c>
      <c r="I50" s="5274" t="s">
        <v>892</v>
      </c>
    </row>
    <row customHeight="1" ht="11.25">
      <c r="A51" s="5274" t="s">
        <v>2245</v>
      </c>
      <c r="B51" s="5274" t="s">
        <v>16</v>
      </c>
      <c r="C51" s="5274" t="s">
        <v>2273</v>
      </c>
      <c r="D51" s="5274" t="s">
        <v>2274</v>
      </c>
      <c r="E51" s="5274" t="s">
        <v>2275</v>
      </c>
      <c r="F51" s="5274" t="s">
        <v>2271</v>
      </c>
      <c r="G51" s="5274" t="s">
        <v>2276</v>
      </c>
      <c r="H51" s="5274" t="s">
        <v>22</v>
      </c>
      <c r="I51" s="5274" t="s">
        <v>892</v>
      </c>
    </row>
    <row customHeight="1" ht="11.25">
      <c r="A52" s="5274" t="s">
        <v>2245</v>
      </c>
      <c r="B52" s="5274" t="s">
        <v>16</v>
      </c>
      <c r="C52" s="5274" t="s">
        <v>22</v>
      </c>
      <c r="D52" s="5274" t="s">
        <v>2285</v>
      </c>
      <c r="E52" s="5274" t="s">
        <v>2286</v>
      </c>
      <c r="F52" s="5274" t="s">
        <v>2271</v>
      </c>
      <c r="G52" s="5274" t="s">
        <v>22</v>
      </c>
      <c r="H52" s="5274" t="s">
        <v>22</v>
      </c>
      <c r="I52" s="5274" t="s">
        <v>892</v>
      </c>
    </row>
    <row customHeight="1" ht="11.25">
      <c r="A53" s="5274" t="s">
        <v>2245</v>
      </c>
      <c r="B53" s="5274" t="s">
        <v>16</v>
      </c>
      <c r="C53" s="5274" t="s">
        <v>2300</v>
      </c>
      <c r="D53" s="5274" t="s">
        <v>2301</v>
      </c>
      <c r="E53" s="5274" t="s">
        <v>2302</v>
      </c>
      <c r="F53" s="5274" t="s">
        <v>2259</v>
      </c>
      <c r="G53" s="5274" t="s">
        <v>2303</v>
      </c>
      <c r="H53" s="5274" t="s">
        <v>22</v>
      </c>
      <c r="I53" s="5274" t="s">
        <v>892</v>
      </c>
    </row>
    <row customHeight="1" ht="11.25">
      <c r="A54" s="5274" t="s">
        <v>2245</v>
      </c>
      <c r="B54" s="5274" t="s">
        <v>16</v>
      </c>
      <c r="C54" s="5274" t="s">
        <v>2308</v>
      </c>
      <c r="D54" s="5274" t="s">
        <v>2309</v>
      </c>
      <c r="E54" s="5274" t="s">
        <v>2310</v>
      </c>
      <c r="F54" s="5274" t="s">
        <v>2311</v>
      </c>
      <c r="G54" s="5274" t="s">
        <v>2312</v>
      </c>
      <c r="H54" s="5274" t="s">
        <v>22</v>
      </c>
      <c r="I54" s="5274" t="s">
        <v>892</v>
      </c>
    </row>
    <row customHeight="1" ht="11.25">
      <c r="A55" s="5274" t="s">
        <v>2245</v>
      </c>
      <c r="B55" s="5274" t="s">
        <v>16</v>
      </c>
      <c r="C55" s="5274" t="s">
        <v>2317</v>
      </c>
      <c r="D55" s="5274" t="s">
        <v>2318</v>
      </c>
      <c r="E55" s="5274" t="s">
        <v>2315</v>
      </c>
      <c r="F55" s="5274" t="s">
        <v>2319</v>
      </c>
      <c r="G55" s="5274" t="s">
        <v>2320</v>
      </c>
      <c r="H55" s="5274" t="s">
        <v>22</v>
      </c>
      <c r="I55" s="5274" t="s">
        <v>892</v>
      </c>
    </row>
    <row customHeight="1" ht="11.25">
      <c r="A56" s="5274" t="s">
        <v>2245</v>
      </c>
      <c r="B56" s="5274" t="s">
        <v>16</v>
      </c>
      <c r="C56" s="5274" t="s">
        <v>2325</v>
      </c>
      <c r="D56" s="5274" t="s">
        <v>2326</v>
      </c>
      <c r="E56" s="5274" t="s">
        <v>2327</v>
      </c>
      <c r="F56" s="5274" t="s">
        <v>2328</v>
      </c>
      <c r="G56" s="5274" t="s">
        <v>22</v>
      </c>
      <c r="H56" s="5274" t="s">
        <v>22</v>
      </c>
      <c r="I56" s="5274" t="s">
        <v>892</v>
      </c>
    </row>
    <row customHeight="1" ht="11.25">
      <c r="A57" s="5274" t="s">
        <v>2245</v>
      </c>
      <c r="B57" s="5274" t="s">
        <v>16</v>
      </c>
      <c r="C57" s="5274" t="s">
        <v>2367</v>
      </c>
      <c r="D57" s="5274" t="s">
        <v>2368</v>
      </c>
      <c r="E57" s="5274" t="s">
        <v>2369</v>
      </c>
      <c r="F57" s="5274" t="s">
        <v>2259</v>
      </c>
      <c r="G57" s="5274" t="s">
        <v>2370</v>
      </c>
      <c r="H57" s="5274" t="s">
        <v>22</v>
      </c>
      <c r="I57" s="5274" t="s">
        <v>892</v>
      </c>
    </row>
    <row customHeight="1" ht="11.25">
      <c r="A58" s="5274" t="s">
        <v>2245</v>
      </c>
      <c r="B58" s="5274" t="s">
        <v>16</v>
      </c>
      <c r="C58" s="5274" t="s">
        <v>2387</v>
      </c>
      <c r="D58" s="5274" t="s">
        <v>2388</v>
      </c>
      <c r="E58" s="5274" t="s">
        <v>2389</v>
      </c>
      <c r="F58" s="5274" t="s">
        <v>2335</v>
      </c>
      <c r="G58" s="5274" t="s">
        <v>2390</v>
      </c>
      <c r="H58" s="5274" t="s">
        <v>22</v>
      </c>
      <c r="I58" s="5274" t="s">
        <v>892</v>
      </c>
    </row>
    <row customHeight="1" ht="11.25">
      <c r="A59" s="5274" t="s">
        <v>2245</v>
      </c>
      <c r="B59" s="5274" t="s">
        <v>16</v>
      </c>
      <c r="C59" s="5274" t="s">
        <v>2402</v>
      </c>
      <c r="D59" s="5274" t="s">
        <v>2403</v>
      </c>
      <c r="E59" s="5274" t="s">
        <v>2404</v>
      </c>
      <c r="F59" s="5274" t="s">
        <v>2405</v>
      </c>
      <c r="G59" s="5274" t="s">
        <v>22</v>
      </c>
      <c r="H59" s="5274" t="s">
        <v>22</v>
      </c>
      <c r="I59" s="5274" t="s">
        <v>892</v>
      </c>
    </row>
    <row customHeight="1" ht="11.25">
      <c r="A60" s="5274" t="s">
        <v>2245</v>
      </c>
      <c r="B60" s="5274" t="s">
        <v>16</v>
      </c>
      <c r="C60" s="5274" t="s">
        <v>2406</v>
      </c>
      <c r="D60" s="5274" t="s">
        <v>2407</v>
      </c>
      <c r="E60" s="5274" t="s">
        <v>2404</v>
      </c>
      <c r="F60" s="5274" t="s">
        <v>2408</v>
      </c>
      <c r="G60" s="5274" t="s">
        <v>2409</v>
      </c>
      <c r="H60" s="5274" t="s">
        <v>22</v>
      </c>
      <c r="I60" s="5274" t="s">
        <v>892</v>
      </c>
    </row>
    <row customHeight="1" ht="11.25">
      <c r="A61" s="5274" t="s">
        <v>2245</v>
      </c>
      <c r="B61" s="5274" t="s">
        <v>16</v>
      </c>
      <c r="C61" s="5274" t="s">
        <v>2422</v>
      </c>
      <c r="D61" s="5274" t="s">
        <v>2423</v>
      </c>
      <c r="E61" s="5274" t="s">
        <v>2424</v>
      </c>
      <c r="F61" s="5274" t="s">
        <v>2425</v>
      </c>
      <c r="G61" s="5274" t="s">
        <v>22</v>
      </c>
      <c r="H61" s="5274" t="s">
        <v>22</v>
      </c>
      <c r="I61" s="5274" t="s">
        <v>892</v>
      </c>
    </row>
    <row customHeight="1" ht="11.25">
      <c r="A62" s="5274" t="s">
        <v>2245</v>
      </c>
      <c r="B62" s="5274" t="s">
        <v>16</v>
      </c>
      <c r="C62" s="5274" t="s">
        <v>2246</v>
      </c>
      <c r="D62" s="5274" t="s">
        <v>2247</v>
      </c>
      <c r="E62" s="5274" t="s">
        <v>2248</v>
      </c>
      <c r="F62" s="5274" t="s">
        <v>2249</v>
      </c>
      <c r="G62" s="5274" t="s">
        <v>2250</v>
      </c>
      <c r="H62" s="5274" t="s">
        <v>22</v>
      </c>
      <c r="I62" s="5274" t="s">
        <v>852</v>
      </c>
    </row>
    <row customHeight="1" ht="11.25">
      <c r="A63" s="5274" t="s">
        <v>2245</v>
      </c>
      <c r="B63" s="5274" t="s">
        <v>16</v>
      </c>
      <c r="C63" s="5274" t="s">
        <v>2256</v>
      </c>
      <c r="D63" s="5274" t="s">
        <v>2257</v>
      </c>
      <c r="E63" s="5274" t="s">
        <v>2258</v>
      </c>
      <c r="F63" s="5274" t="s">
        <v>2259</v>
      </c>
      <c r="G63" s="5274" t="s">
        <v>2260</v>
      </c>
      <c r="H63" s="5274" t="s">
        <v>22</v>
      </c>
      <c r="I63" s="5274" t="s">
        <v>852</v>
      </c>
    </row>
    <row customHeight="1" ht="11.25">
      <c r="A64" s="5274" t="s">
        <v>2245</v>
      </c>
      <c r="B64" s="5274" t="s">
        <v>16</v>
      </c>
      <c r="C64" s="5274" t="s">
        <v>2268</v>
      </c>
      <c r="D64" s="5274" t="s">
        <v>2269</v>
      </c>
      <c r="E64" s="5274" t="s">
        <v>2270</v>
      </c>
      <c r="F64" s="5274" t="s">
        <v>2271</v>
      </c>
      <c r="G64" s="5274" t="s">
        <v>2272</v>
      </c>
      <c r="H64" s="5274" t="s">
        <v>22</v>
      </c>
      <c r="I64" s="5274" t="s">
        <v>852</v>
      </c>
    </row>
    <row customHeight="1" ht="11.25">
      <c r="A65" s="5274" t="s">
        <v>2245</v>
      </c>
      <c r="B65" s="5274" t="s">
        <v>16</v>
      </c>
      <c r="C65" s="5274" t="s">
        <v>2273</v>
      </c>
      <c r="D65" s="5274" t="s">
        <v>2274</v>
      </c>
      <c r="E65" s="5274" t="s">
        <v>2275</v>
      </c>
      <c r="F65" s="5274" t="s">
        <v>2271</v>
      </c>
      <c r="G65" s="5274" t="s">
        <v>2276</v>
      </c>
      <c r="H65" s="5274" t="s">
        <v>22</v>
      </c>
      <c r="I65" s="5274" t="s">
        <v>852</v>
      </c>
    </row>
    <row customHeight="1" ht="11.25">
      <c r="A66" s="5274" t="s">
        <v>2245</v>
      </c>
      <c r="B66" s="5274" t="s">
        <v>16</v>
      </c>
      <c r="C66" s="5274" t="s">
        <v>2277</v>
      </c>
      <c r="D66" s="5274" t="s">
        <v>2278</v>
      </c>
      <c r="E66" s="5274" t="s">
        <v>2279</v>
      </c>
      <c r="F66" s="5274" t="s">
        <v>2264</v>
      </c>
      <c r="G66" s="5274" t="s">
        <v>2280</v>
      </c>
      <c r="H66" s="5274" t="s">
        <v>22</v>
      </c>
      <c r="I66" s="5274" t="s">
        <v>852</v>
      </c>
    </row>
    <row customHeight="1" ht="11.25">
      <c r="A67" s="5274" t="s">
        <v>2245</v>
      </c>
      <c r="B67" s="5274" t="s">
        <v>16</v>
      </c>
      <c r="C67" s="5274" t="s">
        <v>22</v>
      </c>
      <c r="D67" s="5274" t="s">
        <v>2285</v>
      </c>
      <c r="E67" s="5274" t="s">
        <v>2286</v>
      </c>
      <c r="F67" s="5274" t="s">
        <v>2271</v>
      </c>
      <c r="G67" s="5274" t="s">
        <v>22</v>
      </c>
      <c r="H67" s="5274" t="s">
        <v>22</v>
      </c>
      <c r="I67" s="5274" t="s">
        <v>852</v>
      </c>
    </row>
    <row customHeight="1" ht="11.25">
      <c r="A68" s="5274" t="s">
        <v>2245</v>
      </c>
      <c r="B68" s="5274" t="s">
        <v>16</v>
      </c>
      <c r="C68" s="5274" t="s">
        <v>2430</v>
      </c>
      <c r="D68" s="5274" t="s">
        <v>2431</v>
      </c>
      <c r="E68" s="5274" t="s">
        <v>2432</v>
      </c>
      <c r="F68" s="5274" t="s">
        <v>573</v>
      </c>
      <c r="G68" s="5274" t="s">
        <v>22</v>
      </c>
      <c r="H68" s="5274" t="s">
        <v>22</v>
      </c>
      <c r="I68" s="5274" t="s">
        <v>852</v>
      </c>
    </row>
    <row customHeight="1" ht="11.25">
      <c r="A69" s="5274" t="s">
        <v>2245</v>
      </c>
      <c r="B69" s="5274" t="s">
        <v>16</v>
      </c>
      <c r="C69" s="5274" t="s">
        <v>2433</v>
      </c>
      <c r="D69" s="5274" t="s">
        <v>2434</v>
      </c>
      <c r="E69" s="5274" t="s">
        <v>2435</v>
      </c>
      <c r="F69" s="5274" t="s">
        <v>2259</v>
      </c>
      <c r="G69" s="5274" t="s">
        <v>22</v>
      </c>
      <c r="H69" s="5274" t="s">
        <v>2436</v>
      </c>
      <c r="I69" s="5274" t="s">
        <v>852</v>
      </c>
    </row>
    <row customHeight="1" ht="11.25">
      <c r="A70" s="5274" t="s">
        <v>2245</v>
      </c>
      <c r="B70" s="5274" t="s">
        <v>16</v>
      </c>
      <c r="C70" s="5274" t="s">
        <v>2437</v>
      </c>
      <c r="D70" s="5274" t="s">
        <v>2438</v>
      </c>
      <c r="E70" s="5274" t="s">
        <v>2439</v>
      </c>
      <c r="F70" s="5274" t="s">
        <v>2271</v>
      </c>
      <c r="G70" s="5274" t="s">
        <v>2440</v>
      </c>
      <c r="H70" s="5274" t="s">
        <v>22</v>
      </c>
      <c r="I70" s="5274" t="s">
        <v>852</v>
      </c>
    </row>
    <row customHeight="1" ht="11.25">
      <c r="A71" s="5274" t="s">
        <v>2245</v>
      </c>
      <c r="B71" s="5274" t="s">
        <v>16</v>
      </c>
      <c r="C71" s="5274" t="s">
        <v>2441</v>
      </c>
      <c r="D71" s="5274" t="s">
        <v>2442</v>
      </c>
      <c r="E71" s="5274" t="s">
        <v>2443</v>
      </c>
      <c r="F71" s="5274" t="s">
        <v>2259</v>
      </c>
      <c r="G71" s="5274" t="s">
        <v>2444</v>
      </c>
      <c r="H71" s="5274" t="s">
        <v>2445</v>
      </c>
      <c r="I71" s="5274" t="s">
        <v>852</v>
      </c>
    </row>
    <row customHeight="1" ht="11.25">
      <c r="A72" s="5274" t="s">
        <v>2245</v>
      </c>
      <c r="B72" s="5274" t="s">
        <v>16</v>
      </c>
      <c r="C72" s="5274" t="s">
        <v>2287</v>
      </c>
      <c r="D72" s="5274" t="s">
        <v>2288</v>
      </c>
      <c r="E72" s="5274" t="s">
        <v>2289</v>
      </c>
      <c r="F72" s="5274" t="s">
        <v>2259</v>
      </c>
      <c r="G72" s="5274" t="s">
        <v>2290</v>
      </c>
      <c r="H72" s="5274" t="s">
        <v>22</v>
      </c>
      <c r="I72" s="5274" t="s">
        <v>852</v>
      </c>
    </row>
    <row customHeight="1" ht="11.25">
      <c r="A73" s="5274" t="s">
        <v>2245</v>
      </c>
      <c r="B73" s="5274" t="s">
        <v>16</v>
      </c>
      <c r="C73" s="5274" t="s">
        <v>2291</v>
      </c>
      <c r="D73" s="5274" t="s">
        <v>2292</v>
      </c>
      <c r="E73" s="5274" t="s">
        <v>2293</v>
      </c>
      <c r="F73" s="5274" t="s">
        <v>2294</v>
      </c>
      <c r="G73" s="5274" t="s">
        <v>2295</v>
      </c>
      <c r="H73" s="5274" t="s">
        <v>22</v>
      </c>
      <c r="I73" s="5274" t="s">
        <v>852</v>
      </c>
    </row>
    <row customHeight="1" ht="11.25">
      <c r="A74" s="5274" t="s">
        <v>2245</v>
      </c>
      <c r="B74" s="5274" t="s">
        <v>16</v>
      </c>
      <c r="C74" s="5274" t="s">
        <v>2446</v>
      </c>
      <c r="D74" s="5274" t="s">
        <v>2447</v>
      </c>
      <c r="E74" s="5274" t="s">
        <v>2448</v>
      </c>
      <c r="F74" s="5274" t="s">
        <v>2294</v>
      </c>
      <c r="G74" s="5274" t="s">
        <v>22</v>
      </c>
      <c r="H74" s="5274" t="s">
        <v>22</v>
      </c>
      <c r="I74" s="5274" t="s">
        <v>852</v>
      </c>
    </row>
    <row customHeight="1" ht="11.25">
      <c r="A75" s="5274" t="s">
        <v>2245</v>
      </c>
      <c r="B75" s="5274" t="s">
        <v>16</v>
      </c>
      <c r="C75" s="5274" t="s">
        <v>2300</v>
      </c>
      <c r="D75" s="5274" t="s">
        <v>2301</v>
      </c>
      <c r="E75" s="5274" t="s">
        <v>2302</v>
      </c>
      <c r="F75" s="5274" t="s">
        <v>2259</v>
      </c>
      <c r="G75" s="5274" t="s">
        <v>2303</v>
      </c>
      <c r="H75" s="5274" t="s">
        <v>22</v>
      </c>
      <c r="I75" s="5274" t="s">
        <v>852</v>
      </c>
    </row>
    <row customHeight="1" ht="11.25">
      <c r="A76" s="5274" t="s">
        <v>2245</v>
      </c>
      <c r="B76" s="5274" t="s">
        <v>16</v>
      </c>
      <c r="C76" s="5274" t="s">
        <v>2304</v>
      </c>
      <c r="D76" s="5274" t="s">
        <v>2305</v>
      </c>
      <c r="E76" s="5274" t="s">
        <v>2306</v>
      </c>
      <c r="F76" s="5274" t="s">
        <v>2264</v>
      </c>
      <c r="G76" s="5274" t="s">
        <v>2307</v>
      </c>
      <c r="H76" s="5274" t="s">
        <v>22</v>
      </c>
      <c r="I76" s="5274" t="s">
        <v>852</v>
      </c>
    </row>
    <row customHeight="1" ht="11.25">
      <c r="A77" s="5274" t="s">
        <v>2245</v>
      </c>
      <c r="B77" s="5274" t="s">
        <v>16</v>
      </c>
      <c r="C77" s="5274" t="s">
        <v>2308</v>
      </c>
      <c r="D77" s="5274" t="s">
        <v>2309</v>
      </c>
      <c r="E77" s="5274" t="s">
        <v>2310</v>
      </c>
      <c r="F77" s="5274" t="s">
        <v>2311</v>
      </c>
      <c r="G77" s="5274" t="s">
        <v>2312</v>
      </c>
      <c r="H77" s="5274" t="s">
        <v>22</v>
      </c>
      <c r="I77" s="5274" t="s">
        <v>852</v>
      </c>
    </row>
    <row customHeight="1" ht="11.25">
      <c r="A78" s="5274" t="s">
        <v>2245</v>
      </c>
      <c r="B78" s="5274" t="s">
        <v>16</v>
      </c>
      <c r="C78" s="5274" t="s">
        <v>2317</v>
      </c>
      <c r="D78" s="5274" t="s">
        <v>2318</v>
      </c>
      <c r="E78" s="5274" t="s">
        <v>2315</v>
      </c>
      <c r="F78" s="5274" t="s">
        <v>2319</v>
      </c>
      <c r="G78" s="5274" t="s">
        <v>2320</v>
      </c>
      <c r="H78" s="5274" t="s">
        <v>22</v>
      </c>
      <c r="I78" s="5274" t="s">
        <v>852</v>
      </c>
    </row>
    <row customHeight="1" ht="11.25">
      <c r="A79" s="5274" t="s">
        <v>2245</v>
      </c>
      <c r="B79" s="5274" t="s">
        <v>16</v>
      </c>
      <c r="C79" s="5274" t="s">
        <v>2321</v>
      </c>
      <c r="D79" s="5274" t="s">
        <v>2322</v>
      </c>
      <c r="E79" s="5274" t="s">
        <v>2323</v>
      </c>
      <c r="F79" s="5274" t="s">
        <v>2264</v>
      </c>
      <c r="G79" s="5274" t="s">
        <v>2324</v>
      </c>
      <c r="H79" s="5274" t="s">
        <v>22</v>
      </c>
      <c r="I79" s="5274" t="s">
        <v>852</v>
      </c>
    </row>
    <row customHeight="1" ht="11.25">
      <c r="A80" s="5274" t="s">
        <v>2245</v>
      </c>
      <c r="B80" s="5274" t="s">
        <v>16</v>
      </c>
      <c r="C80" s="5274" t="s">
        <v>2449</v>
      </c>
      <c r="D80" s="5274" t="s">
        <v>2450</v>
      </c>
      <c r="E80" s="5274" t="s">
        <v>2451</v>
      </c>
      <c r="F80" s="5274" t="s">
        <v>2452</v>
      </c>
      <c r="G80" s="5274" t="s">
        <v>22</v>
      </c>
      <c r="H80" s="5274" t="s">
        <v>22</v>
      </c>
      <c r="I80" s="5274" t="s">
        <v>852</v>
      </c>
    </row>
    <row customHeight="1" ht="11.25">
      <c r="A81" s="5274" t="s">
        <v>2245</v>
      </c>
      <c r="B81" s="5274" t="s">
        <v>16</v>
      </c>
      <c r="C81" s="5274" t="s">
        <v>2325</v>
      </c>
      <c r="D81" s="5274" t="s">
        <v>2326</v>
      </c>
      <c r="E81" s="5274" t="s">
        <v>2327</v>
      </c>
      <c r="F81" s="5274" t="s">
        <v>2328</v>
      </c>
      <c r="G81" s="5274" t="s">
        <v>22</v>
      </c>
      <c r="H81" s="5274" t="s">
        <v>22</v>
      </c>
      <c r="I81" s="5274" t="s">
        <v>852</v>
      </c>
    </row>
    <row customHeight="1" ht="11.25">
      <c r="A82" s="5274" t="s">
        <v>2245</v>
      </c>
      <c r="B82" s="5274" t="s">
        <v>16</v>
      </c>
      <c r="C82" s="5274" t="s">
        <v>2453</v>
      </c>
      <c r="D82" s="5274" t="s">
        <v>2454</v>
      </c>
      <c r="E82" s="5274" t="s">
        <v>2455</v>
      </c>
      <c r="F82" s="5274" t="s">
        <v>2311</v>
      </c>
      <c r="G82" s="5274" t="s">
        <v>2456</v>
      </c>
      <c r="H82" s="5274" t="s">
        <v>2457</v>
      </c>
      <c r="I82" s="5274" t="s">
        <v>852</v>
      </c>
    </row>
    <row customHeight="1" ht="11.25">
      <c r="A83" s="5274" t="s">
        <v>2245</v>
      </c>
      <c r="B83" s="5274" t="s">
        <v>16</v>
      </c>
      <c r="C83" s="5274" t="s">
        <v>2458</v>
      </c>
      <c r="D83" s="5274" t="s">
        <v>2459</v>
      </c>
      <c r="E83" s="5274" t="s">
        <v>2460</v>
      </c>
      <c r="F83" s="5274" t="s">
        <v>2259</v>
      </c>
      <c r="G83" s="5274" t="s">
        <v>2461</v>
      </c>
      <c r="H83" s="5274" t="s">
        <v>22</v>
      </c>
      <c r="I83" s="5274" t="s">
        <v>852</v>
      </c>
    </row>
    <row customHeight="1" ht="11.25">
      <c r="A84" s="5274" t="s">
        <v>2245</v>
      </c>
      <c r="B84" s="5274" t="s">
        <v>16</v>
      </c>
      <c r="C84" s="5274" t="s">
        <v>2338</v>
      </c>
      <c r="D84" s="5274" t="s">
        <v>2339</v>
      </c>
      <c r="E84" s="5274" t="s">
        <v>2340</v>
      </c>
      <c r="F84" s="5274" t="s">
        <v>2328</v>
      </c>
      <c r="G84" s="5274" t="s">
        <v>2341</v>
      </c>
      <c r="H84" s="5274" t="s">
        <v>22</v>
      </c>
      <c r="I84" s="5274" t="s">
        <v>852</v>
      </c>
    </row>
    <row customHeight="1" ht="11.25">
      <c r="A85" s="5274" t="s">
        <v>2245</v>
      </c>
      <c r="B85" s="5274" t="s">
        <v>16</v>
      </c>
      <c r="C85" s="5274" t="s">
        <v>2462</v>
      </c>
      <c r="D85" s="5274" t="s">
        <v>2463</v>
      </c>
      <c r="E85" s="5274" t="s">
        <v>2464</v>
      </c>
      <c r="F85" s="5274" t="s">
        <v>2465</v>
      </c>
      <c r="G85" s="5274" t="s">
        <v>22</v>
      </c>
      <c r="H85" s="5274" t="s">
        <v>22</v>
      </c>
      <c r="I85" s="5274" t="s">
        <v>852</v>
      </c>
    </row>
    <row customHeight="1" ht="11.25">
      <c r="A86" s="5274" t="s">
        <v>2245</v>
      </c>
      <c r="B86" s="5274" t="s">
        <v>16</v>
      </c>
      <c r="C86" s="5274" t="s">
        <v>2342</v>
      </c>
      <c r="D86" s="5274" t="s">
        <v>2343</v>
      </c>
      <c r="E86" s="5274" t="s">
        <v>2344</v>
      </c>
      <c r="F86" s="5274" t="s">
        <v>2259</v>
      </c>
      <c r="G86" s="5274" t="s">
        <v>2345</v>
      </c>
      <c r="H86" s="5274" t="s">
        <v>22</v>
      </c>
      <c r="I86" s="5274" t="s">
        <v>852</v>
      </c>
    </row>
    <row customHeight="1" ht="11.25">
      <c r="A87" s="5274" t="s">
        <v>2245</v>
      </c>
      <c r="B87" s="5274" t="s">
        <v>16</v>
      </c>
      <c r="C87" s="5274" t="s">
        <v>2346</v>
      </c>
      <c r="D87" s="5274" t="s">
        <v>2347</v>
      </c>
      <c r="E87" s="5274" t="s">
        <v>2348</v>
      </c>
      <c r="F87" s="5274" t="s">
        <v>2335</v>
      </c>
      <c r="G87" s="5274" t="s">
        <v>2349</v>
      </c>
      <c r="H87" s="5274" t="s">
        <v>22</v>
      </c>
      <c r="I87" s="5274" t="s">
        <v>852</v>
      </c>
    </row>
    <row customHeight="1" ht="11.25">
      <c r="A88" s="5274" t="s">
        <v>2245</v>
      </c>
      <c r="B88" s="5274" t="s">
        <v>16</v>
      </c>
      <c r="C88" s="5274" t="s">
        <v>2466</v>
      </c>
      <c r="D88" s="5274" t="s">
        <v>2467</v>
      </c>
      <c r="E88" s="5274" t="s">
        <v>2468</v>
      </c>
      <c r="F88" s="5274" t="s">
        <v>2259</v>
      </c>
      <c r="G88" s="5274" t="s">
        <v>22</v>
      </c>
      <c r="H88" s="5274" t="s">
        <v>2469</v>
      </c>
      <c r="I88" s="5274" t="s">
        <v>852</v>
      </c>
    </row>
    <row customHeight="1" ht="11.25">
      <c r="A89" s="5274" t="s">
        <v>2245</v>
      </c>
      <c r="B89" s="5274" t="s">
        <v>16</v>
      </c>
      <c r="C89" s="5274" t="s">
        <v>2470</v>
      </c>
      <c r="D89" s="5274" t="s">
        <v>2471</v>
      </c>
      <c r="E89" s="5274" t="s">
        <v>2472</v>
      </c>
      <c r="F89" s="5274" t="s">
        <v>2335</v>
      </c>
      <c r="G89" s="5274" t="s">
        <v>2473</v>
      </c>
      <c r="H89" s="5274" t="s">
        <v>22</v>
      </c>
      <c r="I89" s="5274" t="s">
        <v>852</v>
      </c>
    </row>
    <row customHeight="1" ht="11.25">
      <c r="A90" s="5274" t="s">
        <v>2245</v>
      </c>
      <c r="B90" s="5274" t="s">
        <v>16</v>
      </c>
      <c r="C90" s="5274" t="s">
        <v>2474</v>
      </c>
      <c r="D90" s="5274" t="s">
        <v>2475</v>
      </c>
      <c r="E90" s="5274" t="s">
        <v>2476</v>
      </c>
      <c r="F90" s="5274" t="s">
        <v>2381</v>
      </c>
      <c r="G90" s="5274" t="s">
        <v>2477</v>
      </c>
      <c r="H90" s="5274" t="s">
        <v>22</v>
      </c>
      <c r="I90" s="5274" t="s">
        <v>852</v>
      </c>
    </row>
    <row customHeight="1" ht="11.25">
      <c r="A91" s="5274" t="s">
        <v>2245</v>
      </c>
      <c r="B91" s="5274" t="s">
        <v>16</v>
      </c>
      <c r="C91" s="5274" t="s">
        <v>2354</v>
      </c>
      <c r="D91" s="5274" t="s">
        <v>2355</v>
      </c>
      <c r="E91" s="5274" t="s">
        <v>2356</v>
      </c>
      <c r="F91" s="5274" t="s">
        <v>2259</v>
      </c>
      <c r="G91" s="5274" t="s">
        <v>2357</v>
      </c>
      <c r="H91" s="5274" t="s">
        <v>22</v>
      </c>
      <c r="I91" s="5274" t="s">
        <v>852</v>
      </c>
    </row>
    <row customHeight="1" ht="11.25">
      <c r="A92" s="5274" t="s">
        <v>2245</v>
      </c>
      <c r="B92" s="5274" t="s">
        <v>16</v>
      </c>
      <c r="C92" s="5274" t="s">
        <v>2478</v>
      </c>
      <c r="D92" s="5274" t="s">
        <v>2479</v>
      </c>
      <c r="E92" s="5274" t="s">
        <v>2480</v>
      </c>
      <c r="F92" s="5274" t="s">
        <v>2452</v>
      </c>
      <c r="G92" s="5274" t="s">
        <v>2481</v>
      </c>
      <c r="H92" s="5274" t="s">
        <v>22</v>
      </c>
      <c r="I92" s="5274" t="s">
        <v>852</v>
      </c>
    </row>
    <row customHeight="1" ht="11.25">
      <c r="A93" s="5274" t="s">
        <v>2245</v>
      </c>
      <c r="B93" s="5274" t="s">
        <v>16</v>
      </c>
      <c r="C93" s="5274" t="s">
        <v>2482</v>
      </c>
      <c r="D93" s="5274" t="s">
        <v>2483</v>
      </c>
      <c r="E93" s="5274" t="s">
        <v>2484</v>
      </c>
      <c r="F93" s="5274" t="s">
        <v>2335</v>
      </c>
      <c r="G93" s="5274" t="s">
        <v>2485</v>
      </c>
      <c r="H93" s="5274" t="s">
        <v>22</v>
      </c>
      <c r="I93" s="5274" t="s">
        <v>852</v>
      </c>
    </row>
    <row customHeight="1" ht="11.25">
      <c r="A94" s="5274" t="s">
        <v>2245</v>
      </c>
      <c r="B94" s="5274" t="s">
        <v>16</v>
      </c>
      <c r="C94" s="5274" t="s">
        <v>2358</v>
      </c>
      <c r="D94" s="5274" t="s">
        <v>2359</v>
      </c>
      <c r="E94" s="5274" t="s">
        <v>2360</v>
      </c>
      <c r="F94" s="5274" t="s">
        <v>2335</v>
      </c>
      <c r="G94" s="5274" t="s">
        <v>2361</v>
      </c>
      <c r="H94" s="5274" t="s">
        <v>22</v>
      </c>
      <c r="I94" s="5274" t="s">
        <v>852</v>
      </c>
    </row>
    <row customHeight="1" ht="11.25">
      <c r="A95" s="5274" t="s">
        <v>2245</v>
      </c>
      <c r="B95" s="5274" t="s">
        <v>16</v>
      </c>
      <c r="C95" s="5274" t="s">
        <v>2362</v>
      </c>
      <c r="D95" s="5274" t="s">
        <v>2363</v>
      </c>
      <c r="E95" s="5274" t="s">
        <v>2364</v>
      </c>
      <c r="F95" s="5274" t="s">
        <v>2259</v>
      </c>
      <c r="G95" s="5274" t="s">
        <v>2365</v>
      </c>
      <c r="H95" s="5274" t="s">
        <v>2366</v>
      </c>
      <c r="I95" s="5274" t="s">
        <v>852</v>
      </c>
    </row>
    <row customHeight="1" ht="11.25">
      <c r="A96" s="5274" t="s">
        <v>2245</v>
      </c>
      <c r="B96" s="5274" t="s">
        <v>16</v>
      </c>
      <c r="C96" s="5274" t="s">
        <v>2367</v>
      </c>
      <c r="D96" s="5274" t="s">
        <v>2368</v>
      </c>
      <c r="E96" s="5274" t="s">
        <v>2369</v>
      </c>
      <c r="F96" s="5274" t="s">
        <v>2259</v>
      </c>
      <c r="G96" s="5274" t="s">
        <v>2370</v>
      </c>
      <c r="H96" s="5274" t="s">
        <v>22</v>
      </c>
      <c r="I96" s="5274" t="s">
        <v>852</v>
      </c>
    </row>
    <row customHeight="1" ht="11.25">
      <c r="A97" s="5274" t="s">
        <v>2245</v>
      </c>
      <c r="B97" s="5274" t="s">
        <v>16</v>
      </c>
      <c r="C97" s="5274" t="s">
        <v>2486</v>
      </c>
      <c r="D97" s="5274" t="s">
        <v>2487</v>
      </c>
      <c r="E97" s="5274" t="s">
        <v>2488</v>
      </c>
      <c r="F97" s="5274" t="s">
        <v>2271</v>
      </c>
      <c r="G97" s="5274" t="s">
        <v>22</v>
      </c>
      <c r="H97" s="5274" t="s">
        <v>22</v>
      </c>
      <c r="I97" s="5274" t="s">
        <v>852</v>
      </c>
    </row>
    <row customHeight="1" ht="11.25">
      <c r="A98" s="5274" t="s">
        <v>2245</v>
      </c>
      <c r="B98" s="5274" t="s">
        <v>16</v>
      </c>
      <c r="C98" s="5274" t="s">
        <v>2371</v>
      </c>
      <c r="D98" s="5274" t="s">
        <v>2372</v>
      </c>
      <c r="E98" s="5274" t="s">
        <v>2373</v>
      </c>
      <c r="F98" s="5274" t="s">
        <v>2264</v>
      </c>
      <c r="G98" s="5274" t="s">
        <v>2374</v>
      </c>
      <c r="H98" s="5274" t="s">
        <v>22</v>
      </c>
      <c r="I98" s="5274" t="s">
        <v>852</v>
      </c>
    </row>
    <row customHeight="1" ht="11.25">
      <c r="A99" s="5274" t="s">
        <v>2245</v>
      </c>
      <c r="B99" s="5274" t="s">
        <v>16</v>
      </c>
      <c r="C99" s="5274" t="s">
        <v>2378</v>
      </c>
      <c r="D99" s="5274" t="s">
        <v>2379</v>
      </c>
      <c r="E99" s="5274" t="s">
        <v>2380</v>
      </c>
      <c r="F99" s="5274" t="s">
        <v>2381</v>
      </c>
      <c r="G99" s="5274" t="s">
        <v>2382</v>
      </c>
      <c r="H99" s="5274" t="s">
        <v>22</v>
      </c>
      <c r="I99" s="5274" t="s">
        <v>852</v>
      </c>
    </row>
    <row customHeight="1" ht="11.25">
      <c r="A100" s="5274" t="s">
        <v>2245</v>
      </c>
      <c r="B100" s="5274" t="s">
        <v>16</v>
      </c>
      <c r="C100" s="5274" t="s">
        <v>2383</v>
      </c>
      <c r="D100" s="5274" t="s">
        <v>2384</v>
      </c>
      <c r="E100" s="5274" t="s">
        <v>2385</v>
      </c>
      <c r="F100" s="5274" t="s">
        <v>2264</v>
      </c>
      <c r="G100" s="5274" t="s">
        <v>2386</v>
      </c>
      <c r="H100" s="5274" t="s">
        <v>22</v>
      </c>
      <c r="I100" s="5274" t="s">
        <v>852</v>
      </c>
    </row>
    <row customHeight="1" ht="11.25">
      <c r="A101" s="5274" t="s">
        <v>2245</v>
      </c>
      <c r="B101" s="5274" t="s">
        <v>16</v>
      </c>
      <c r="C101" s="5274" t="s">
        <v>2398</v>
      </c>
      <c r="D101" s="5274" t="s">
        <v>2399</v>
      </c>
      <c r="E101" s="5274" t="s">
        <v>2400</v>
      </c>
      <c r="F101" s="5274" t="s">
        <v>2259</v>
      </c>
      <c r="G101" s="5274" t="s">
        <v>2401</v>
      </c>
      <c r="H101" s="5274" t="s">
        <v>22</v>
      </c>
      <c r="I101" s="5274" t="s">
        <v>852</v>
      </c>
    </row>
    <row customHeight="1" ht="11.25">
      <c r="A102" s="5274" t="s">
        <v>2245</v>
      </c>
      <c r="B102" s="5274" t="s">
        <v>16</v>
      </c>
      <c r="C102" s="5274" t="s">
        <v>2402</v>
      </c>
      <c r="D102" s="5274" t="s">
        <v>2403</v>
      </c>
      <c r="E102" s="5274" t="s">
        <v>2404</v>
      </c>
      <c r="F102" s="5274" t="s">
        <v>2405</v>
      </c>
      <c r="G102" s="5274" t="s">
        <v>22</v>
      </c>
      <c r="H102" s="5274" t="s">
        <v>22</v>
      </c>
      <c r="I102" s="5274" t="s">
        <v>852</v>
      </c>
    </row>
    <row customHeight="1" ht="11.25">
      <c r="A103" s="5274" t="s">
        <v>2245</v>
      </c>
      <c r="B103" s="5274" t="s">
        <v>16</v>
      </c>
      <c r="C103" s="5274" t="s">
        <v>2406</v>
      </c>
      <c r="D103" s="5274" t="s">
        <v>2407</v>
      </c>
      <c r="E103" s="5274" t="s">
        <v>2404</v>
      </c>
      <c r="F103" s="5274" t="s">
        <v>2408</v>
      </c>
      <c r="G103" s="5274" t="s">
        <v>2409</v>
      </c>
      <c r="H103" s="5274" t="s">
        <v>22</v>
      </c>
      <c r="I103" s="5274" t="s">
        <v>852</v>
      </c>
    </row>
    <row customHeight="1" ht="11.25">
      <c r="A104" s="5274" t="s">
        <v>2245</v>
      </c>
      <c r="B104" s="5274" t="s">
        <v>16</v>
      </c>
      <c r="C104" s="5274" t="s">
        <v>2246</v>
      </c>
      <c r="D104" s="5274" t="s">
        <v>2247</v>
      </c>
      <c r="E104" s="5274" t="s">
        <v>2248</v>
      </c>
      <c r="F104" s="5274" t="s">
        <v>2249</v>
      </c>
      <c r="G104" s="5274" t="s">
        <v>2250</v>
      </c>
      <c r="H104" s="5274" t="s">
        <v>22</v>
      </c>
      <c r="I104" s="5274" t="s">
        <v>905</v>
      </c>
    </row>
    <row customHeight="1" ht="11.25">
      <c r="A105" s="5274" t="s">
        <v>2245</v>
      </c>
      <c r="B105" s="5274" t="s">
        <v>16</v>
      </c>
      <c r="C105" s="5274" t="s">
        <v>2268</v>
      </c>
      <c r="D105" s="5274" t="s">
        <v>2269</v>
      </c>
      <c r="E105" s="5274" t="s">
        <v>2270</v>
      </c>
      <c r="F105" s="5274" t="s">
        <v>2271</v>
      </c>
      <c r="G105" s="5274" t="s">
        <v>2272</v>
      </c>
      <c r="H105" s="5274" t="s">
        <v>22</v>
      </c>
      <c r="I105" s="5274" t="s">
        <v>905</v>
      </c>
    </row>
    <row customHeight="1" ht="11.25">
      <c r="A106" s="5274" t="s">
        <v>2245</v>
      </c>
      <c r="B106" s="5274" t="s">
        <v>16</v>
      </c>
      <c r="C106" s="5274" t="s">
        <v>2273</v>
      </c>
      <c r="D106" s="5274" t="s">
        <v>2274</v>
      </c>
      <c r="E106" s="5274" t="s">
        <v>2275</v>
      </c>
      <c r="F106" s="5274" t="s">
        <v>2271</v>
      </c>
      <c r="G106" s="5274" t="s">
        <v>2276</v>
      </c>
      <c r="H106" s="5274" t="s">
        <v>22</v>
      </c>
      <c r="I106" s="5274" t="s">
        <v>905</v>
      </c>
    </row>
    <row customHeight="1" ht="11.25">
      <c r="A107" s="5274" t="s">
        <v>2245</v>
      </c>
      <c r="B107" s="5274" t="s">
        <v>16</v>
      </c>
      <c r="C107" s="5274" t="s">
        <v>2277</v>
      </c>
      <c r="D107" s="5274" t="s">
        <v>2278</v>
      </c>
      <c r="E107" s="5274" t="s">
        <v>2279</v>
      </c>
      <c r="F107" s="5274" t="s">
        <v>2264</v>
      </c>
      <c r="G107" s="5274" t="s">
        <v>2280</v>
      </c>
      <c r="H107" s="5274" t="s">
        <v>22</v>
      </c>
      <c r="I107" s="5274" t="s">
        <v>905</v>
      </c>
    </row>
    <row customHeight="1" ht="11.25">
      <c r="A108" s="5274" t="s">
        <v>2245</v>
      </c>
      <c r="B108" s="5274" t="s">
        <v>16</v>
      </c>
      <c r="C108" s="5274" t="s">
        <v>22</v>
      </c>
      <c r="D108" s="5274" t="s">
        <v>2285</v>
      </c>
      <c r="E108" s="5274" t="s">
        <v>2286</v>
      </c>
      <c r="F108" s="5274" t="s">
        <v>2271</v>
      </c>
      <c r="G108" s="5274" t="s">
        <v>22</v>
      </c>
      <c r="H108" s="5274" t="s">
        <v>22</v>
      </c>
      <c r="I108" s="5274" t="s">
        <v>905</v>
      </c>
    </row>
    <row customHeight="1" ht="11.25">
      <c r="A109" s="5274" t="s">
        <v>2245</v>
      </c>
      <c r="B109" s="5274" t="s">
        <v>16</v>
      </c>
      <c r="C109" s="5274" t="s">
        <v>2433</v>
      </c>
      <c r="D109" s="5274" t="s">
        <v>2434</v>
      </c>
      <c r="E109" s="5274" t="s">
        <v>2435</v>
      </c>
      <c r="F109" s="5274" t="s">
        <v>2259</v>
      </c>
      <c r="G109" s="5274" t="s">
        <v>22</v>
      </c>
      <c r="H109" s="5274" t="s">
        <v>2436</v>
      </c>
      <c r="I109" s="5274" t="s">
        <v>905</v>
      </c>
    </row>
    <row customHeight="1" ht="11.25">
      <c r="A110" s="5274" t="s">
        <v>2245</v>
      </c>
      <c r="B110" s="5274" t="s">
        <v>16</v>
      </c>
      <c r="C110" s="5274" t="s">
        <v>2437</v>
      </c>
      <c r="D110" s="5274" t="s">
        <v>2438</v>
      </c>
      <c r="E110" s="5274" t="s">
        <v>2439</v>
      </c>
      <c r="F110" s="5274" t="s">
        <v>2271</v>
      </c>
      <c r="G110" s="5274" t="s">
        <v>2440</v>
      </c>
      <c r="H110" s="5274" t="s">
        <v>22</v>
      </c>
      <c r="I110" s="5274" t="s">
        <v>905</v>
      </c>
    </row>
    <row customHeight="1" ht="11.25">
      <c r="A111" s="5274" t="s">
        <v>2245</v>
      </c>
      <c r="B111" s="5274" t="s">
        <v>16</v>
      </c>
      <c r="C111" s="5274" t="s">
        <v>2441</v>
      </c>
      <c r="D111" s="5274" t="s">
        <v>2442</v>
      </c>
      <c r="E111" s="5274" t="s">
        <v>2443</v>
      </c>
      <c r="F111" s="5274" t="s">
        <v>2259</v>
      </c>
      <c r="G111" s="5274" t="s">
        <v>2444</v>
      </c>
      <c r="H111" s="5274" t="s">
        <v>2445</v>
      </c>
      <c r="I111" s="5274" t="s">
        <v>905</v>
      </c>
    </row>
    <row customHeight="1" ht="11.25">
      <c r="A112" s="5274" t="s">
        <v>2245</v>
      </c>
      <c r="B112" s="5274" t="s">
        <v>16</v>
      </c>
      <c r="C112" s="5274" t="s">
        <v>2287</v>
      </c>
      <c r="D112" s="5274" t="s">
        <v>2288</v>
      </c>
      <c r="E112" s="5274" t="s">
        <v>2289</v>
      </c>
      <c r="F112" s="5274" t="s">
        <v>2259</v>
      </c>
      <c r="G112" s="5274" t="s">
        <v>2290</v>
      </c>
      <c r="H112" s="5274" t="s">
        <v>22</v>
      </c>
      <c r="I112" s="5274" t="s">
        <v>905</v>
      </c>
    </row>
    <row customHeight="1" ht="11.25">
      <c r="A113" s="5274" t="s">
        <v>2245</v>
      </c>
      <c r="B113" s="5274" t="s">
        <v>16</v>
      </c>
      <c r="C113" s="5274" t="s">
        <v>2291</v>
      </c>
      <c r="D113" s="5274" t="s">
        <v>2292</v>
      </c>
      <c r="E113" s="5274" t="s">
        <v>2293</v>
      </c>
      <c r="F113" s="5274" t="s">
        <v>2294</v>
      </c>
      <c r="G113" s="5274" t="s">
        <v>2295</v>
      </c>
      <c r="H113" s="5274" t="s">
        <v>22</v>
      </c>
      <c r="I113" s="5274" t="s">
        <v>905</v>
      </c>
    </row>
    <row customHeight="1" ht="11.25">
      <c r="A114" s="5274" t="s">
        <v>2245</v>
      </c>
      <c r="B114" s="5274" t="s">
        <v>16</v>
      </c>
      <c r="C114" s="5274" t="s">
        <v>2446</v>
      </c>
      <c r="D114" s="5274" t="s">
        <v>2447</v>
      </c>
      <c r="E114" s="5274" t="s">
        <v>2448</v>
      </c>
      <c r="F114" s="5274" t="s">
        <v>2294</v>
      </c>
      <c r="G114" s="5274" t="s">
        <v>22</v>
      </c>
      <c r="H114" s="5274" t="s">
        <v>22</v>
      </c>
      <c r="I114" s="5274" t="s">
        <v>905</v>
      </c>
    </row>
    <row customHeight="1" ht="11.25">
      <c r="A115" s="5274" t="s">
        <v>2245</v>
      </c>
      <c r="B115" s="5274" t="s">
        <v>16</v>
      </c>
      <c r="C115" s="5274" t="s">
        <v>2300</v>
      </c>
      <c r="D115" s="5274" t="s">
        <v>2301</v>
      </c>
      <c r="E115" s="5274" t="s">
        <v>2302</v>
      </c>
      <c r="F115" s="5274" t="s">
        <v>2259</v>
      </c>
      <c r="G115" s="5274" t="s">
        <v>2303</v>
      </c>
      <c r="H115" s="5274" t="s">
        <v>22</v>
      </c>
      <c r="I115" s="5274" t="s">
        <v>905</v>
      </c>
    </row>
    <row customHeight="1" ht="11.25">
      <c r="A116" s="5274" t="s">
        <v>2245</v>
      </c>
      <c r="B116" s="5274" t="s">
        <v>16</v>
      </c>
      <c r="C116" s="5274" t="s">
        <v>2304</v>
      </c>
      <c r="D116" s="5274" t="s">
        <v>2305</v>
      </c>
      <c r="E116" s="5274" t="s">
        <v>2306</v>
      </c>
      <c r="F116" s="5274" t="s">
        <v>2264</v>
      </c>
      <c r="G116" s="5274" t="s">
        <v>2307</v>
      </c>
      <c r="H116" s="5274" t="s">
        <v>22</v>
      </c>
      <c r="I116" s="5274" t="s">
        <v>905</v>
      </c>
    </row>
    <row customHeight="1" ht="11.25">
      <c r="A117" s="5274" t="s">
        <v>2245</v>
      </c>
      <c r="B117" s="5274" t="s">
        <v>16</v>
      </c>
      <c r="C117" s="5274" t="s">
        <v>2308</v>
      </c>
      <c r="D117" s="5274" t="s">
        <v>2309</v>
      </c>
      <c r="E117" s="5274" t="s">
        <v>2310</v>
      </c>
      <c r="F117" s="5274" t="s">
        <v>2311</v>
      </c>
      <c r="G117" s="5274" t="s">
        <v>2312</v>
      </c>
      <c r="H117" s="5274" t="s">
        <v>22</v>
      </c>
      <c r="I117" s="5274" t="s">
        <v>905</v>
      </c>
    </row>
    <row customHeight="1" ht="11.25">
      <c r="A118" s="5274" t="s">
        <v>2245</v>
      </c>
      <c r="B118" s="5274" t="s">
        <v>16</v>
      </c>
      <c r="C118" s="5274" t="s">
        <v>2321</v>
      </c>
      <c r="D118" s="5274" t="s">
        <v>2322</v>
      </c>
      <c r="E118" s="5274" t="s">
        <v>2323</v>
      </c>
      <c r="F118" s="5274" t="s">
        <v>2264</v>
      </c>
      <c r="G118" s="5274" t="s">
        <v>2324</v>
      </c>
      <c r="H118" s="5274" t="s">
        <v>22</v>
      </c>
      <c r="I118" s="5274" t="s">
        <v>905</v>
      </c>
    </row>
    <row customHeight="1" ht="11.25">
      <c r="A119" s="5274" t="s">
        <v>2245</v>
      </c>
      <c r="B119" s="5274" t="s">
        <v>16</v>
      </c>
      <c r="C119" s="5274" t="s">
        <v>2449</v>
      </c>
      <c r="D119" s="5274" t="s">
        <v>2450</v>
      </c>
      <c r="E119" s="5274" t="s">
        <v>2451</v>
      </c>
      <c r="F119" s="5274" t="s">
        <v>2452</v>
      </c>
      <c r="G119" s="5274" t="s">
        <v>22</v>
      </c>
      <c r="H119" s="5274" t="s">
        <v>22</v>
      </c>
      <c r="I119" s="5274" t="s">
        <v>905</v>
      </c>
    </row>
    <row customHeight="1" ht="11.25">
      <c r="A120" s="5274" t="s">
        <v>2245</v>
      </c>
      <c r="B120" s="5274" t="s">
        <v>16</v>
      </c>
      <c r="C120" s="5274" t="s">
        <v>2325</v>
      </c>
      <c r="D120" s="5274" t="s">
        <v>2326</v>
      </c>
      <c r="E120" s="5274" t="s">
        <v>2327</v>
      </c>
      <c r="F120" s="5274" t="s">
        <v>2328</v>
      </c>
      <c r="G120" s="5274" t="s">
        <v>22</v>
      </c>
      <c r="H120" s="5274" t="s">
        <v>22</v>
      </c>
      <c r="I120" s="5274" t="s">
        <v>905</v>
      </c>
    </row>
    <row customHeight="1" ht="11.25">
      <c r="A121" s="5274" t="s">
        <v>2245</v>
      </c>
      <c r="B121" s="5274" t="s">
        <v>16</v>
      </c>
      <c r="C121" s="5274" t="s">
        <v>2453</v>
      </c>
      <c r="D121" s="5274" t="s">
        <v>2454</v>
      </c>
      <c r="E121" s="5274" t="s">
        <v>2455</v>
      </c>
      <c r="F121" s="5274" t="s">
        <v>2311</v>
      </c>
      <c r="G121" s="5274" t="s">
        <v>2456</v>
      </c>
      <c r="H121" s="5274" t="s">
        <v>2457</v>
      </c>
      <c r="I121" s="5274" t="s">
        <v>905</v>
      </c>
    </row>
    <row customHeight="1" ht="11.25">
      <c r="A122" s="5274" t="s">
        <v>2245</v>
      </c>
      <c r="B122" s="5274" t="s">
        <v>16</v>
      </c>
      <c r="C122" s="5274" t="s">
        <v>2338</v>
      </c>
      <c r="D122" s="5274" t="s">
        <v>2339</v>
      </c>
      <c r="E122" s="5274" t="s">
        <v>2340</v>
      </c>
      <c r="F122" s="5274" t="s">
        <v>2328</v>
      </c>
      <c r="G122" s="5274" t="s">
        <v>2341</v>
      </c>
      <c r="H122" s="5274" t="s">
        <v>22</v>
      </c>
      <c r="I122" s="5274" t="s">
        <v>905</v>
      </c>
    </row>
    <row customHeight="1" ht="11.25">
      <c r="A123" s="5274" t="s">
        <v>2245</v>
      </c>
      <c r="B123" s="5274" t="s">
        <v>16</v>
      </c>
      <c r="C123" s="5274" t="s">
        <v>2462</v>
      </c>
      <c r="D123" s="5274" t="s">
        <v>2463</v>
      </c>
      <c r="E123" s="5274" t="s">
        <v>2464</v>
      </c>
      <c r="F123" s="5274" t="s">
        <v>2465</v>
      </c>
      <c r="G123" s="5274" t="s">
        <v>22</v>
      </c>
      <c r="H123" s="5274" t="s">
        <v>22</v>
      </c>
      <c r="I123" s="5274" t="s">
        <v>905</v>
      </c>
    </row>
    <row customHeight="1" ht="11.25">
      <c r="A124" s="5274" t="s">
        <v>2245</v>
      </c>
      <c r="B124" s="5274" t="s">
        <v>16</v>
      </c>
      <c r="C124" s="5274" t="s">
        <v>2342</v>
      </c>
      <c r="D124" s="5274" t="s">
        <v>2343</v>
      </c>
      <c r="E124" s="5274" t="s">
        <v>2344</v>
      </c>
      <c r="F124" s="5274" t="s">
        <v>2259</v>
      </c>
      <c r="G124" s="5274" t="s">
        <v>2345</v>
      </c>
      <c r="H124" s="5274" t="s">
        <v>22</v>
      </c>
      <c r="I124" s="5274" t="s">
        <v>905</v>
      </c>
    </row>
    <row customHeight="1" ht="11.25">
      <c r="A125" s="5274" t="s">
        <v>2245</v>
      </c>
      <c r="B125" s="5274" t="s">
        <v>16</v>
      </c>
      <c r="C125" s="5274" t="s">
        <v>2346</v>
      </c>
      <c r="D125" s="5274" t="s">
        <v>2347</v>
      </c>
      <c r="E125" s="5274" t="s">
        <v>2348</v>
      </c>
      <c r="F125" s="5274" t="s">
        <v>2335</v>
      </c>
      <c r="G125" s="5274" t="s">
        <v>2349</v>
      </c>
      <c r="H125" s="5274" t="s">
        <v>22</v>
      </c>
      <c r="I125" s="5274" t="s">
        <v>905</v>
      </c>
    </row>
    <row customHeight="1" ht="11.25">
      <c r="A126" s="5274" t="s">
        <v>2245</v>
      </c>
      <c r="B126" s="5274" t="s">
        <v>16</v>
      </c>
      <c r="C126" s="5274" t="s">
        <v>2466</v>
      </c>
      <c r="D126" s="5274" t="s">
        <v>2467</v>
      </c>
      <c r="E126" s="5274" t="s">
        <v>2468</v>
      </c>
      <c r="F126" s="5274" t="s">
        <v>2259</v>
      </c>
      <c r="G126" s="5274" t="s">
        <v>22</v>
      </c>
      <c r="H126" s="5274" t="s">
        <v>2469</v>
      </c>
      <c r="I126" s="5274" t="s">
        <v>905</v>
      </c>
    </row>
    <row customHeight="1" ht="11.25">
      <c r="A127" s="5274" t="s">
        <v>2245</v>
      </c>
      <c r="B127" s="5274" t="s">
        <v>16</v>
      </c>
      <c r="C127" s="5274" t="s">
        <v>2474</v>
      </c>
      <c r="D127" s="5274" t="s">
        <v>2475</v>
      </c>
      <c r="E127" s="5274" t="s">
        <v>2476</v>
      </c>
      <c r="F127" s="5274" t="s">
        <v>2381</v>
      </c>
      <c r="G127" s="5274" t="s">
        <v>2477</v>
      </c>
      <c r="H127" s="5274" t="s">
        <v>22</v>
      </c>
      <c r="I127" s="5274" t="s">
        <v>905</v>
      </c>
    </row>
    <row customHeight="1" ht="11.25">
      <c r="A128" s="5274" t="s">
        <v>2245</v>
      </c>
      <c r="B128" s="5274" t="s">
        <v>16</v>
      </c>
      <c r="C128" s="5274" t="s">
        <v>2478</v>
      </c>
      <c r="D128" s="5274" t="s">
        <v>2479</v>
      </c>
      <c r="E128" s="5274" t="s">
        <v>2480</v>
      </c>
      <c r="F128" s="5274" t="s">
        <v>2452</v>
      </c>
      <c r="G128" s="5274" t="s">
        <v>2481</v>
      </c>
      <c r="H128" s="5274" t="s">
        <v>22</v>
      </c>
      <c r="I128" s="5274" t="s">
        <v>905</v>
      </c>
    </row>
    <row customHeight="1" ht="11.25">
      <c r="A129" s="5274" t="s">
        <v>2245</v>
      </c>
      <c r="B129" s="5274" t="s">
        <v>16</v>
      </c>
      <c r="C129" s="5274" t="s">
        <v>2482</v>
      </c>
      <c r="D129" s="5274" t="s">
        <v>2483</v>
      </c>
      <c r="E129" s="5274" t="s">
        <v>2484</v>
      </c>
      <c r="F129" s="5274" t="s">
        <v>2335</v>
      </c>
      <c r="G129" s="5274" t="s">
        <v>2485</v>
      </c>
      <c r="H129" s="5274" t="s">
        <v>22</v>
      </c>
      <c r="I129" s="5274" t="s">
        <v>905</v>
      </c>
    </row>
    <row customHeight="1" ht="11.25">
      <c r="A130" s="5274" t="s">
        <v>2245</v>
      </c>
      <c r="B130" s="5274" t="s">
        <v>16</v>
      </c>
      <c r="C130" s="5274" t="s">
        <v>2358</v>
      </c>
      <c r="D130" s="5274" t="s">
        <v>2359</v>
      </c>
      <c r="E130" s="5274" t="s">
        <v>2360</v>
      </c>
      <c r="F130" s="5274" t="s">
        <v>2335</v>
      </c>
      <c r="G130" s="5274" t="s">
        <v>2361</v>
      </c>
      <c r="H130" s="5274" t="s">
        <v>22</v>
      </c>
      <c r="I130" s="5274" t="s">
        <v>905</v>
      </c>
    </row>
    <row customHeight="1" ht="11.25">
      <c r="A131" s="5274" t="s">
        <v>2245</v>
      </c>
      <c r="B131" s="5274" t="s">
        <v>16</v>
      </c>
      <c r="C131" s="5274" t="s">
        <v>2362</v>
      </c>
      <c r="D131" s="5274" t="s">
        <v>2363</v>
      </c>
      <c r="E131" s="5274" t="s">
        <v>2364</v>
      </c>
      <c r="F131" s="5274" t="s">
        <v>2259</v>
      </c>
      <c r="G131" s="5274" t="s">
        <v>2365</v>
      </c>
      <c r="H131" s="5274" t="s">
        <v>2366</v>
      </c>
      <c r="I131" s="5274" t="s">
        <v>905</v>
      </c>
    </row>
    <row customHeight="1" ht="11.25">
      <c r="A132" s="5274" t="s">
        <v>2245</v>
      </c>
      <c r="B132" s="5274" t="s">
        <v>16</v>
      </c>
      <c r="C132" s="5274" t="s">
        <v>2367</v>
      </c>
      <c r="D132" s="5274" t="s">
        <v>2368</v>
      </c>
      <c r="E132" s="5274" t="s">
        <v>2369</v>
      </c>
      <c r="F132" s="5274" t="s">
        <v>2259</v>
      </c>
      <c r="G132" s="5274" t="s">
        <v>2370</v>
      </c>
      <c r="H132" s="5274" t="s">
        <v>22</v>
      </c>
      <c r="I132" s="5274" t="s">
        <v>905</v>
      </c>
    </row>
    <row customHeight="1" ht="11.25">
      <c r="A133" s="5274" t="s">
        <v>2245</v>
      </c>
      <c r="B133" s="5274" t="s">
        <v>16</v>
      </c>
      <c r="C133" s="5274" t="s">
        <v>2486</v>
      </c>
      <c r="D133" s="5274" t="s">
        <v>2487</v>
      </c>
      <c r="E133" s="5274" t="s">
        <v>2488</v>
      </c>
      <c r="F133" s="5274" t="s">
        <v>2271</v>
      </c>
      <c r="G133" s="5274" t="s">
        <v>22</v>
      </c>
      <c r="H133" s="5274" t="s">
        <v>22</v>
      </c>
      <c r="I133" s="5274" t="s">
        <v>905</v>
      </c>
    </row>
    <row customHeight="1" ht="11.25">
      <c r="A134" s="5274" t="s">
        <v>2245</v>
      </c>
      <c r="B134" s="5274" t="s">
        <v>16</v>
      </c>
      <c r="C134" s="5274" t="s">
        <v>2371</v>
      </c>
      <c r="D134" s="5274" t="s">
        <v>2372</v>
      </c>
      <c r="E134" s="5274" t="s">
        <v>2373</v>
      </c>
      <c r="F134" s="5274" t="s">
        <v>2264</v>
      </c>
      <c r="G134" s="5274" t="s">
        <v>2374</v>
      </c>
      <c r="H134" s="5274" t="s">
        <v>22</v>
      </c>
      <c r="I134" s="5274" t="s">
        <v>905</v>
      </c>
    </row>
    <row customHeight="1" ht="11.25">
      <c r="A135" s="5274" t="s">
        <v>2245</v>
      </c>
      <c r="B135" s="5274" t="s">
        <v>16</v>
      </c>
      <c r="C135" s="5274" t="s">
        <v>2378</v>
      </c>
      <c r="D135" s="5274" t="s">
        <v>2379</v>
      </c>
      <c r="E135" s="5274" t="s">
        <v>2380</v>
      </c>
      <c r="F135" s="5274" t="s">
        <v>2381</v>
      </c>
      <c r="G135" s="5274" t="s">
        <v>2382</v>
      </c>
      <c r="H135" s="5274" t="s">
        <v>22</v>
      </c>
      <c r="I135" s="5274" t="s">
        <v>905</v>
      </c>
    </row>
    <row customHeight="1" ht="11.25">
      <c r="A136" s="5274" t="s">
        <v>2245</v>
      </c>
      <c r="B136" s="5274" t="s">
        <v>16</v>
      </c>
      <c r="C136" s="5274" t="s">
        <v>2383</v>
      </c>
      <c r="D136" s="5274" t="s">
        <v>2384</v>
      </c>
      <c r="E136" s="5274" t="s">
        <v>2385</v>
      </c>
      <c r="F136" s="5274" t="s">
        <v>2264</v>
      </c>
      <c r="G136" s="5274" t="s">
        <v>2386</v>
      </c>
      <c r="H136" s="5274" t="s">
        <v>22</v>
      </c>
      <c r="I136" s="5274" t="s">
        <v>905</v>
      </c>
    </row>
    <row customHeight="1" ht="11.25">
      <c r="A137" s="5274" t="s">
        <v>2245</v>
      </c>
      <c r="B137" s="5274" t="s">
        <v>16</v>
      </c>
      <c r="C137" s="5274" t="s">
        <v>2398</v>
      </c>
      <c r="D137" s="5274" t="s">
        <v>2399</v>
      </c>
      <c r="E137" s="5274" t="s">
        <v>2400</v>
      </c>
      <c r="F137" s="5274" t="s">
        <v>2259</v>
      </c>
      <c r="G137" s="5274" t="s">
        <v>2401</v>
      </c>
      <c r="H137" s="5274" t="s">
        <v>22</v>
      </c>
      <c r="I137" s="5274" t="s">
        <v>905</v>
      </c>
    </row>
    <row customHeight="1" ht="11.25">
      <c r="A138" s="5274" t="s">
        <v>2245</v>
      </c>
      <c r="B138" s="5274" t="s">
        <v>16</v>
      </c>
      <c r="C138" s="5274" t="s">
        <v>2402</v>
      </c>
      <c r="D138" s="5274" t="s">
        <v>2403</v>
      </c>
      <c r="E138" s="5274" t="s">
        <v>2404</v>
      </c>
      <c r="F138" s="5274" t="s">
        <v>2405</v>
      </c>
      <c r="G138" s="5274" t="s">
        <v>22</v>
      </c>
      <c r="H138" s="5274" t="s">
        <v>22</v>
      </c>
      <c r="I138" s="5274" t="s">
        <v>905</v>
      </c>
    </row>
    <row customHeight="1" ht="11.25">
      <c r="A139" s="5274" t="s">
        <v>2245</v>
      </c>
      <c r="B139" s="5274" t="s">
        <v>16</v>
      </c>
      <c r="C139" s="5274" t="s">
        <v>2406</v>
      </c>
      <c r="D139" s="5274" t="s">
        <v>2407</v>
      </c>
      <c r="E139" s="5274" t="s">
        <v>2404</v>
      </c>
      <c r="F139" s="5274" t="s">
        <v>2408</v>
      </c>
      <c r="G139" s="5274" t="s">
        <v>2409</v>
      </c>
      <c r="H139" s="5274" t="s">
        <v>22</v>
      </c>
      <c r="I139" s="5274" t="s">
        <v>905</v>
      </c>
    </row>
    <row customHeight="1" ht="11.25">
      <c r="A140" s="5274" t="s">
        <v>2245</v>
      </c>
      <c r="B140" s="5274" t="s">
        <v>16</v>
      </c>
      <c r="C140" s="5274" t="s">
        <v>2489</v>
      </c>
      <c r="D140" s="5274" t="s">
        <v>2490</v>
      </c>
      <c r="E140" s="5274" t="s">
        <v>2491</v>
      </c>
      <c r="F140" s="5274" t="s">
        <v>2259</v>
      </c>
      <c r="G140" s="5274" t="s">
        <v>2492</v>
      </c>
      <c r="H140" s="5274" t="s">
        <v>22</v>
      </c>
      <c r="I140" s="5274" t="s">
        <v>905</v>
      </c>
    </row>
    <row customHeight="1" ht="11.25">
      <c r="A141" s="5274" t="s">
        <v>2245</v>
      </c>
      <c r="B141" s="5274" t="s">
        <v>16</v>
      </c>
      <c r="C141" s="5274" t="s">
        <v>2493</v>
      </c>
      <c r="D141" s="5274" t="s">
        <v>2494</v>
      </c>
      <c r="E141" s="5274" t="s">
        <v>2495</v>
      </c>
      <c r="F141" s="5274" t="s">
        <v>2264</v>
      </c>
      <c r="G141" s="5274" t="s">
        <v>22</v>
      </c>
      <c r="H141" s="5274" t="s">
        <v>22</v>
      </c>
      <c r="I141" s="5274" t="s">
        <v>1617</v>
      </c>
    </row>
    <row customHeight="1" ht="11.25">
      <c r="A142" s="5274" t="s">
        <v>2245</v>
      </c>
      <c r="B142" s="5274" t="s">
        <v>16</v>
      </c>
      <c r="C142" s="5274" t="s">
        <v>22</v>
      </c>
      <c r="D142" s="5274" t="s">
        <v>2285</v>
      </c>
      <c r="E142" s="5274" t="s">
        <v>2286</v>
      </c>
      <c r="F142" s="5274" t="s">
        <v>2271</v>
      </c>
      <c r="G142" s="5274" t="s">
        <v>22</v>
      </c>
      <c r="H142" s="5274" t="s">
        <v>22</v>
      </c>
      <c r="I142" s="5274" t="s">
        <v>1617</v>
      </c>
    </row>
    <row customHeight="1" ht="11.25">
      <c r="A143" s="5274" t="s">
        <v>2245</v>
      </c>
      <c r="B143" s="5274" t="s">
        <v>16</v>
      </c>
      <c r="C143" s="5274" t="s">
        <v>2496</v>
      </c>
      <c r="D143" s="5274" t="s">
        <v>2497</v>
      </c>
      <c r="E143" s="5274" t="s">
        <v>2498</v>
      </c>
      <c r="F143" s="5274" t="s">
        <v>2271</v>
      </c>
      <c r="G143" s="5274" t="s">
        <v>22</v>
      </c>
      <c r="H143" s="5274" t="s">
        <v>22</v>
      </c>
      <c r="I143" s="5274" t="s">
        <v>1617</v>
      </c>
    </row>
    <row customHeight="1" ht="11.25">
      <c r="A144" s="5274" t="s">
        <v>2245</v>
      </c>
      <c r="B144" s="5274" t="s">
        <v>16</v>
      </c>
      <c r="C144" s="5274" t="s">
        <v>2499</v>
      </c>
      <c r="D144" s="5274" t="s">
        <v>2500</v>
      </c>
      <c r="E144" s="5274" t="s">
        <v>2501</v>
      </c>
      <c r="F144" s="5274" t="s">
        <v>2452</v>
      </c>
      <c r="G144" s="5274" t="s">
        <v>2502</v>
      </c>
      <c r="H144" s="5274" t="s">
        <v>22</v>
      </c>
      <c r="I144" s="5274" t="s">
        <v>1617</v>
      </c>
    </row>
    <row customHeight="1" ht="11.25">
      <c r="A145" s="5274" t="s">
        <v>2245</v>
      </c>
      <c r="B145" s="5274" t="s">
        <v>16</v>
      </c>
      <c r="C145" s="5274" t="s">
        <v>2503</v>
      </c>
      <c r="D145" s="5274" t="s">
        <v>2500</v>
      </c>
      <c r="E145" s="5274" t="s">
        <v>2504</v>
      </c>
      <c r="F145" s="5274" t="s">
        <v>2271</v>
      </c>
      <c r="G145" s="5274" t="s">
        <v>22</v>
      </c>
      <c r="H145" s="5274" t="s">
        <v>22</v>
      </c>
      <c r="I145" s="5274" t="s">
        <v>1617</v>
      </c>
    </row>
    <row customHeight="1" ht="11.25">
      <c r="A146" s="5274" t="s">
        <v>2245</v>
      </c>
      <c r="B146" s="5274" t="s">
        <v>16</v>
      </c>
      <c r="C146" s="5274" t="s">
        <v>2505</v>
      </c>
      <c r="D146" s="5274" t="s">
        <v>2500</v>
      </c>
      <c r="E146" s="5274" t="s">
        <v>2504</v>
      </c>
      <c r="F146" s="5274" t="s">
        <v>2328</v>
      </c>
      <c r="G146" s="5274" t="s">
        <v>22</v>
      </c>
      <c r="H146" s="5274" t="s">
        <v>22</v>
      </c>
      <c r="I146" s="5274" t="s">
        <v>1617</v>
      </c>
    </row>
    <row customHeight="1" ht="11.25">
      <c r="A147" s="5274" t="s">
        <v>2245</v>
      </c>
      <c r="B147" s="5274" t="s">
        <v>16</v>
      </c>
      <c r="C147" s="5274" t="s">
        <v>2387</v>
      </c>
      <c r="D147" s="5274" t="s">
        <v>2388</v>
      </c>
      <c r="E147" s="5274" t="s">
        <v>2389</v>
      </c>
      <c r="F147" s="5274" t="s">
        <v>2335</v>
      </c>
      <c r="G147" s="5274" t="s">
        <v>2390</v>
      </c>
      <c r="H147" s="5274" t="s">
        <v>22</v>
      </c>
      <c r="I147" s="5274" t="s">
        <v>1617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B60D7-D1C9-D86A-E314-B8B21C63A8B8}" mc:Ignorable="x14ac xr xr2 xr3">
  <sheetPr>
    <tabColor rgb="FFFFCC99"/>
  </sheetPr>
  <dimension ref="A1:G34"/>
  <sheetViews>
    <sheetView topLeftCell="A1" showGridLines="0" workbookViewId="0">
      <selection activeCell="A1" sqref="A1"/>
    </sheetView>
  </sheetViews>
  <sheetFormatPr customHeight="1" defaultRowHeight="11.25"/>
  <cols>
    <col min="1" max="1" style="5520" width="9.140625"/>
  </cols>
  <sheetData>
    <row customHeight="1" ht="11.25">
      <c r="A1" s="486" t="s">
        <v>2506</v>
      </c>
      <c r="B1" s="175" t="s">
        <v>2507</v>
      </c>
      <c r="C1" s="175" t="s">
        <v>2508</v>
      </c>
      <c r="D1" s="175" t="s">
        <v>2509</v>
      </c>
      <c r="E1" s="62" t="s">
        <v>2510</v>
      </c>
      <c r="F1" s="62" t="s">
        <v>2511</v>
      </c>
      <c r="G1" s="62" t="s">
        <v>2512</v>
      </c>
    </row>
    <row customHeight="1" ht="11.25">
      <c r="A2" s="486" t="s">
        <v>16</v>
      </c>
      <c r="B2" s="0" t="s">
        <v>2513</v>
      </c>
      <c r="C2" s="0" t="s">
        <v>2514</v>
      </c>
      <c r="D2" s="0" t="s">
        <v>2513</v>
      </c>
      <c r="E2" s="0" t="s">
        <v>2514</v>
      </c>
      <c r="F2" s="0" t="s">
        <v>2515</v>
      </c>
      <c r="G2" s="0" t="s">
        <v>108</v>
      </c>
    </row>
    <row customHeight="1" ht="11.25">
      <c r="A3" s="486" t="s">
        <v>16</v>
      </c>
      <c r="B3" s="0" t="s">
        <v>2513</v>
      </c>
      <c r="C3" s="0" t="s">
        <v>2514</v>
      </c>
      <c r="D3" s="0" t="s">
        <v>2516</v>
      </c>
      <c r="E3" s="0" t="s">
        <v>2517</v>
      </c>
      <c r="F3" s="0" t="s">
        <v>2518</v>
      </c>
      <c r="G3" s="0" t="s">
        <v>109</v>
      </c>
    </row>
    <row customHeight="1" ht="11.25">
      <c r="A4" s="486" t="s">
        <v>16</v>
      </c>
      <c r="B4" s="0" t="s">
        <v>2513</v>
      </c>
      <c r="C4" s="0" t="s">
        <v>2514</v>
      </c>
      <c r="D4" s="0" t="s">
        <v>2519</v>
      </c>
      <c r="E4" s="0" t="s">
        <v>2520</v>
      </c>
      <c r="F4" s="0" t="s">
        <v>2518</v>
      </c>
      <c r="G4" s="0" t="s">
        <v>89</v>
      </c>
    </row>
    <row customHeight="1" ht="11.25">
      <c r="A5" s="486" t="s">
        <v>16</v>
      </c>
      <c r="B5" s="0" t="s">
        <v>2513</v>
      </c>
      <c r="C5" s="0" t="s">
        <v>2514</v>
      </c>
      <c r="D5" s="0" t="s">
        <v>2521</v>
      </c>
      <c r="E5" s="0" t="s">
        <v>2522</v>
      </c>
      <c r="F5" s="0" t="s">
        <v>2518</v>
      </c>
      <c r="G5" s="0" t="s">
        <v>90</v>
      </c>
    </row>
    <row customHeight="1" ht="11.25">
      <c r="A6" s="486" t="s">
        <v>16</v>
      </c>
      <c r="B6" s="0" t="s">
        <v>2513</v>
      </c>
      <c r="C6" s="0" t="s">
        <v>2514</v>
      </c>
      <c r="D6" s="0" t="s">
        <v>2523</v>
      </c>
      <c r="E6" s="0" t="s">
        <v>2524</v>
      </c>
      <c r="F6" s="0" t="s">
        <v>2518</v>
      </c>
      <c r="G6" s="0" t="s">
        <v>110</v>
      </c>
    </row>
    <row customHeight="1" ht="11.25">
      <c r="A7" s="486" t="s">
        <v>16</v>
      </c>
      <c r="B7" s="0" t="s">
        <v>2513</v>
      </c>
      <c r="C7" s="0" t="s">
        <v>2514</v>
      </c>
      <c r="D7" s="0" t="s">
        <v>2525</v>
      </c>
      <c r="E7" s="0" t="s">
        <v>2526</v>
      </c>
      <c r="F7" s="0" t="s">
        <v>2518</v>
      </c>
      <c r="G7" s="0" t="s">
        <v>91</v>
      </c>
    </row>
    <row customHeight="1" ht="11.25">
      <c r="A8" s="486" t="s">
        <v>16</v>
      </c>
      <c r="B8" s="0" t="s">
        <v>2513</v>
      </c>
      <c r="C8" s="0" t="s">
        <v>2514</v>
      </c>
      <c r="D8" s="0" t="s">
        <v>2527</v>
      </c>
      <c r="E8" s="0" t="s">
        <v>2528</v>
      </c>
      <c r="F8" s="0" t="s">
        <v>2518</v>
      </c>
      <c r="G8" s="0" t="s">
        <v>92</v>
      </c>
    </row>
    <row customHeight="1" ht="11.25">
      <c r="A9" s="486" t="s">
        <v>16</v>
      </c>
      <c r="B9" s="0" t="s">
        <v>99</v>
      </c>
      <c r="C9" s="0" t="s">
        <v>100</v>
      </c>
      <c r="D9" s="0" t="s">
        <v>99</v>
      </c>
      <c r="E9" s="0" t="s">
        <v>100</v>
      </c>
      <c r="F9" s="0" t="s">
        <v>2529</v>
      </c>
      <c r="G9" s="0" t="s">
        <v>98</v>
      </c>
    </row>
    <row customHeight="1" ht="11.25">
      <c r="A10" s="486" t="s">
        <v>16</v>
      </c>
      <c r="B10" s="0" t="s">
        <v>2530</v>
      </c>
      <c r="C10" s="0" t="s">
        <v>2531</v>
      </c>
      <c r="D10" s="0" t="s">
        <v>2532</v>
      </c>
      <c r="E10" s="0" t="s">
        <v>2533</v>
      </c>
      <c r="F10" s="0" t="s">
        <v>2518</v>
      </c>
      <c r="G10" s="0" t="s">
        <v>148</v>
      </c>
    </row>
    <row customHeight="1" ht="11.25">
      <c r="A11" s="486" t="s">
        <v>16</v>
      </c>
      <c r="B11" s="0" t="s">
        <v>2530</v>
      </c>
      <c r="C11" s="0" t="s">
        <v>2531</v>
      </c>
      <c r="D11" s="0" t="s">
        <v>2534</v>
      </c>
      <c r="E11" s="0" t="s">
        <v>2535</v>
      </c>
      <c r="F11" s="0" t="s">
        <v>2518</v>
      </c>
      <c r="G11" s="0" t="s">
        <v>149</v>
      </c>
    </row>
    <row customHeight="1" ht="11.25">
      <c r="A12" s="486" t="s">
        <v>16</v>
      </c>
      <c r="B12" s="0" t="s">
        <v>2530</v>
      </c>
      <c r="C12" s="0" t="s">
        <v>2531</v>
      </c>
      <c r="D12" s="0" t="s">
        <v>2536</v>
      </c>
      <c r="E12" s="0" t="s">
        <v>2537</v>
      </c>
      <c r="F12" s="0" t="s">
        <v>2518</v>
      </c>
      <c r="G12" s="0" t="s">
        <v>150</v>
      </c>
    </row>
    <row customHeight="1" ht="11.25">
      <c r="A13" s="486" t="s">
        <v>16</v>
      </c>
      <c r="B13" s="0" t="s">
        <v>2530</v>
      </c>
      <c r="C13" s="0" t="s">
        <v>2531</v>
      </c>
      <c r="D13" s="0" t="s">
        <v>2538</v>
      </c>
      <c r="E13" s="0" t="s">
        <v>2539</v>
      </c>
      <c r="F13" s="0" t="s">
        <v>2518</v>
      </c>
      <c r="G13" s="0" t="s">
        <v>151</v>
      </c>
    </row>
    <row customHeight="1" ht="11.25">
      <c r="A14" s="486" t="s">
        <v>16</v>
      </c>
      <c r="B14" s="0" t="s">
        <v>2530</v>
      </c>
      <c r="C14" s="0" t="s">
        <v>2531</v>
      </c>
      <c r="D14" s="0" t="s">
        <v>2530</v>
      </c>
      <c r="E14" s="0" t="s">
        <v>2531</v>
      </c>
      <c r="F14" s="0" t="s">
        <v>2515</v>
      </c>
      <c r="G14" s="0" t="s">
        <v>152</v>
      </c>
    </row>
    <row customHeight="1" ht="11.25">
      <c r="A15" s="486" t="s">
        <v>16</v>
      </c>
      <c r="B15" s="0" t="s">
        <v>2530</v>
      </c>
      <c r="C15" s="0" t="s">
        <v>2531</v>
      </c>
      <c r="D15" s="0" t="s">
        <v>2540</v>
      </c>
      <c r="E15" s="0" t="s">
        <v>2541</v>
      </c>
      <c r="F15" s="0" t="s">
        <v>2518</v>
      </c>
      <c r="G15" s="0" t="s">
        <v>153</v>
      </c>
    </row>
    <row customHeight="1" ht="11.25">
      <c r="A16" s="486" t="s">
        <v>16</v>
      </c>
      <c r="B16" s="0" t="s">
        <v>2542</v>
      </c>
      <c r="C16" s="0" t="s">
        <v>2543</v>
      </c>
      <c r="D16" s="0" t="s">
        <v>2544</v>
      </c>
      <c r="E16" s="0" t="s">
        <v>2545</v>
      </c>
      <c r="F16" s="0" t="s">
        <v>2546</v>
      </c>
      <c r="G16" s="0" t="s">
        <v>1461</v>
      </c>
    </row>
    <row customHeight="1" ht="11.25">
      <c r="A17" s="486" t="s">
        <v>16</v>
      </c>
      <c r="B17" s="0" t="s">
        <v>2542</v>
      </c>
      <c r="C17" s="0" t="s">
        <v>2543</v>
      </c>
      <c r="D17" s="0" t="s">
        <v>2547</v>
      </c>
      <c r="E17" s="0" t="s">
        <v>2548</v>
      </c>
      <c r="F17" s="0" t="s">
        <v>2546</v>
      </c>
      <c r="G17" s="0" t="s">
        <v>1466</v>
      </c>
    </row>
    <row customHeight="1" ht="11.25">
      <c r="A18" s="486" t="s">
        <v>16</v>
      </c>
      <c r="B18" s="0" t="s">
        <v>2542</v>
      </c>
      <c r="C18" s="0" t="s">
        <v>2543</v>
      </c>
      <c r="D18" s="0" t="s">
        <v>2549</v>
      </c>
      <c r="E18" s="0" t="s">
        <v>2550</v>
      </c>
      <c r="F18" s="0" t="s">
        <v>2546</v>
      </c>
      <c r="G18" s="0" t="s">
        <v>1478</v>
      </c>
    </row>
    <row customHeight="1" ht="11.25">
      <c r="A19" s="486" t="s">
        <v>16</v>
      </c>
      <c r="B19" s="0" t="s">
        <v>2542</v>
      </c>
      <c r="C19" s="0" t="s">
        <v>2543</v>
      </c>
      <c r="D19" s="0" t="s">
        <v>2551</v>
      </c>
      <c r="E19" s="0" t="s">
        <v>2552</v>
      </c>
      <c r="F19" s="0" t="s">
        <v>2546</v>
      </c>
      <c r="G19" s="0" t="s">
        <v>1492</v>
      </c>
    </row>
    <row customHeight="1" ht="11.25">
      <c r="A20" s="486" t="s">
        <v>16</v>
      </c>
      <c r="B20" s="0" t="s">
        <v>2542</v>
      </c>
      <c r="C20" s="0" t="s">
        <v>2543</v>
      </c>
      <c r="D20" s="0" t="s">
        <v>2542</v>
      </c>
      <c r="E20" s="0" t="s">
        <v>2543</v>
      </c>
      <c r="F20" s="0" t="s">
        <v>2515</v>
      </c>
      <c r="G20" s="0" t="s">
        <v>1504</v>
      </c>
    </row>
    <row customHeight="1" ht="11.25">
      <c r="A21" s="486" t="s">
        <v>16</v>
      </c>
      <c r="B21" s="0" t="s">
        <v>2542</v>
      </c>
      <c r="C21" s="0" t="s">
        <v>2543</v>
      </c>
      <c r="D21" s="0" t="s">
        <v>2553</v>
      </c>
      <c r="E21" s="0" t="s">
        <v>2554</v>
      </c>
      <c r="F21" s="0" t="s">
        <v>2555</v>
      </c>
      <c r="G21" s="0" t="s">
        <v>1513</v>
      </c>
    </row>
    <row customHeight="1" ht="11.25">
      <c r="A22" s="486" t="s">
        <v>16</v>
      </c>
      <c r="B22" s="0" t="s">
        <v>2542</v>
      </c>
      <c r="C22" s="0" t="s">
        <v>2543</v>
      </c>
      <c r="D22" s="0" t="s">
        <v>2556</v>
      </c>
      <c r="E22" s="0" t="s">
        <v>2557</v>
      </c>
      <c r="F22" s="0" t="s">
        <v>2518</v>
      </c>
      <c r="G22" s="0" t="s">
        <v>1529</v>
      </c>
    </row>
    <row customHeight="1" ht="11.25">
      <c r="A23" s="486" t="s">
        <v>16</v>
      </c>
      <c r="B23" s="0" t="s">
        <v>2542</v>
      </c>
      <c r="C23" s="0" t="s">
        <v>2543</v>
      </c>
      <c r="D23" s="0" t="s">
        <v>2558</v>
      </c>
      <c r="E23" s="0" t="s">
        <v>2559</v>
      </c>
      <c r="F23" s="0" t="s">
        <v>2546</v>
      </c>
      <c r="G23" s="0" t="s">
        <v>1536</v>
      </c>
    </row>
    <row customHeight="1" ht="11.25">
      <c r="A24" s="486" t="s">
        <v>16</v>
      </c>
      <c r="B24" s="0" t="s">
        <v>2560</v>
      </c>
      <c r="C24" s="0" t="s">
        <v>2561</v>
      </c>
      <c r="D24" s="0" t="s">
        <v>2562</v>
      </c>
      <c r="E24" s="0" t="s">
        <v>2563</v>
      </c>
      <c r="F24" s="0" t="s">
        <v>2518</v>
      </c>
      <c r="G24" s="0" t="s">
        <v>1544</v>
      </c>
    </row>
    <row customHeight="1" ht="11.25">
      <c r="A25" s="486" t="s">
        <v>16</v>
      </c>
      <c r="B25" s="0" t="s">
        <v>2560</v>
      </c>
      <c r="C25" s="0" t="s">
        <v>2561</v>
      </c>
      <c r="D25" s="0" t="s">
        <v>2564</v>
      </c>
      <c r="E25" s="0" t="s">
        <v>2565</v>
      </c>
      <c r="F25" s="0" t="s">
        <v>2518</v>
      </c>
      <c r="G25" s="0" t="s">
        <v>1551</v>
      </c>
    </row>
    <row customHeight="1" ht="11.25">
      <c r="A26" s="486" t="s">
        <v>16</v>
      </c>
      <c r="B26" s="0" t="s">
        <v>2560</v>
      </c>
      <c r="C26" s="0" t="s">
        <v>2561</v>
      </c>
      <c r="D26" s="0" t="s">
        <v>2560</v>
      </c>
      <c r="E26" s="0" t="s">
        <v>2561</v>
      </c>
      <c r="F26" s="0" t="s">
        <v>2515</v>
      </c>
      <c r="G26" s="0" t="s">
        <v>1555</v>
      </c>
    </row>
    <row customHeight="1" ht="11.25">
      <c r="A27" s="486" t="s">
        <v>16</v>
      </c>
      <c r="B27" s="0" t="s">
        <v>2560</v>
      </c>
      <c r="C27" s="0" t="s">
        <v>2561</v>
      </c>
      <c r="D27" s="0" t="s">
        <v>2566</v>
      </c>
      <c r="E27" s="0" t="s">
        <v>2567</v>
      </c>
      <c r="F27" s="0" t="s">
        <v>2518</v>
      </c>
      <c r="G27" s="0" t="s">
        <v>1560</v>
      </c>
    </row>
    <row customHeight="1" ht="11.25">
      <c r="A28" s="486" t="s">
        <v>16</v>
      </c>
      <c r="B28" s="0" t="s">
        <v>2568</v>
      </c>
      <c r="C28" s="0" t="s">
        <v>2569</v>
      </c>
      <c r="D28" s="0" t="s">
        <v>2570</v>
      </c>
      <c r="E28" s="0" t="s">
        <v>2571</v>
      </c>
      <c r="F28" s="0" t="s">
        <v>2546</v>
      </c>
      <c r="G28" s="0" t="s">
        <v>1568</v>
      </c>
    </row>
    <row customHeight="1" ht="11.25">
      <c r="A29" s="486" t="s">
        <v>16</v>
      </c>
      <c r="B29" s="0" t="s">
        <v>2568</v>
      </c>
      <c r="C29" s="0" t="s">
        <v>2569</v>
      </c>
      <c r="D29" s="0" t="s">
        <v>2572</v>
      </c>
      <c r="E29" s="0" t="s">
        <v>2573</v>
      </c>
      <c r="F29" s="0" t="s">
        <v>2518</v>
      </c>
      <c r="G29" s="0" t="s">
        <v>1570</v>
      </c>
    </row>
    <row customHeight="1" ht="11.25">
      <c r="A30" s="486" t="s">
        <v>16</v>
      </c>
      <c r="B30" s="0" t="s">
        <v>2568</v>
      </c>
      <c r="C30" s="0" t="s">
        <v>2569</v>
      </c>
      <c r="D30" s="0" t="s">
        <v>2574</v>
      </c>
      <c r="E30" s="0" t="s">
        <v>2575</v>
      </c>
      <c r="F30" s="0" t="s">
        <v>2518</v>
      </c>
      <c r="G30" s="0" t="s">
        <v>1573</v>
      </c>
    </row>
    <row customHeight="1" ht="11.25">
      <c r="A31" s="486" t="s">
        <v>16</v>
      </c>
      <c r="B31" s="0" t="s">
        <v>2568</v>
      </c>
      <c r="C31" s="0" t="s">
        <v>2569</v>
      </c>
      <c r="D31" s="0" t="s">
        <v>2576</v>
      </c>
      <c r="E31" s="0" t="s">
        <v>2577</v>
      </c>
      <c r="F31" s="0" t="s">
        <v>2546</v>
      </c>
      <c r="G31" s="0" t="s">
        <v>1579</v>
      </c>
    </row>
    <row customHeight="1" ht="11.25">
      <c r="A32" s="486" t="s">
        <v>16</v>
      </c>
      <c r="B32" s="0" t="s">
        <v>2568</v>
      </c>
      <c r="C32" s="0" t="s">
        <v>2569</v>
      </c>
      <c r="D32" s="0" t="s">
        <v>2578</v>
      </c>
      <c r="E32" s="0" t="s">
        <v>2579</v>
      </c>
      <c r="F32" s="0" t="s">
        <v>2546</v>
      </c>
      <c r="G32" s="0" t="s">
        <v>1581</v>
      </c>
    </row>
    <row customHeight="1" ht="11.25">
      <c r="A33" s="486" t="s">
        <v>16</v>
      </c>
      <c r="B33" s="0" t="s">
        <v>2568</v>
      </c>
      <c r="C33" s="0" t="s">
        <v>2569</v>
      </c>
      <c r="D33" s="0" t="s">
        <v>2568</v>
      </c>
      <c r="E33" s="0" t="s">
        <v>2569</v>
      </c>
      <c r="F33" s="0" t="s">
        <v>2515</v>
      </c>
      <c r="G33" s="0" t="s">
        <v>1583</v>
      </c>
    </row>
    <row customHeight="1" ht="11.25">
      <c r="A34" s="486" t="s">
        <v>16</v>
      </c>
      <c r="B34" s="0" t="s">
        <v>2568</v>
      </c>
      <c r="C34" s="0" t="s">
        <v>2569</v>
      </c>
      <c r="D34" s="0" t="s">
        <v>2580</v>
      </c>
      <c r="E34" s="0" t="s">
        <v>2581</v>
      </c>
      <c r="F34" s="0" t="s">
        <v>2546</v>
      </c>
      <c r="G34" s="0" t="s">
        <v>1585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74444-5984-9B66-C1CB-F941790842A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5" width="13.8515625" customWidth="1"/>
    <col min="2" max="2" style="7895" width="10.421875" customWidth="1"/>
    <col min="3" max="3" style="7895" width="7.57421875" customWidth="1"/>
    <col min="4" max="4" style="7895" width="13.8515625" customWidth="1"/>
    <col min="5" max="5" style="7895" width="11.57421875" customWidth="1"/>
    <col min="6" max="6" style="7895" width="16.28125" customWidth="1"/>
    <col min="7" max="7" style="7895" width="16.00390625" customWidth="1"/>
    <col min="8" max="9" style="7895" width="16.140625" customWidth="1"/>
  </cols>
  <sheetData>
    <row customHeight="1" ht="11.25">
      <c r="A1" s="948" t="s">
        <v>2582</v>
      </c>
      <c r="B1" s="948" t="s">
        <v>2583</v>
      </c>
      <c r="C1" s="1272" t="s">
        <v>2584</v>
      </c>
      <c r="D1" s="948" t="s">
        <v>2585</v>
      </c>
      <c r="E1" s="948" t="s">
        <v>2586</v>
      </c>
      <c r="F1" s="1272" t="s">
        <v>2587</v>
      </c>
      <c r="G1" s="1272" t="s">
        <v>2588</v>
      </c>
      <c r="H1" s="1272" t="s">
        <v>2589</v>
      </c>
      <c r="I1" s="1272" t="s">
        <v>2590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ED715-E796-5632-5278-6263B186C8C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B7EC4-E854-FB16-389E-0FFAAFE166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8" width="9.140625"/>
  </cols>
  <sheetData>
    <row customHeight="1" ht="11.25">
      <c r="A1" s="296" t="s">
        <v>130</v>
      </c>
      <c r="B1" s="296" t="s">
        <v>2591</v>
      </c>
    </row>
    <row customHeight="1" ht="11.25">
      <c r="A2" s="5277" t="s">
        <v>97</v>
      </c>
      <c r="B2" s="5277" t="s">
        <v>2592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7CE71-9F06-2B77-93C8-48C232B90C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2593</v>
      </c>
      <c r="B1" s="948" t="s">
        <v>2594</v>
      </c>
    </row>
    <row customHeight="1" ht="11.25">
      <c r="A2" s="948">
        <v>4213775</v>
      </c>
      <c r="B2" s="948" t="s">
        <v>1218</v>
      </c>
    </row>
    <row customHeight="1" ht="11.25">
      <c r="A3" s="948">
        <v>4213784</v>
      </c>
      <c r="B3" s="948" t="s">
        <v>1252</v>
      </c>
    </row>
    <row customHeight="1" ht="11.25">
      <c r="A4" s="948">
        <v>4213781</v>
      </c>
      <c r="B4" s="948" t="s">
        <v>1245</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1386</v>
      </c>
    </row>
    <row customHeight="1" ht="11.25">
      <c r="A10" s="948">
        <v>4213783</v>
      </c>
      <c r="B10" s="948" t="s">
        <v>1401</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4A6F-4BDE-B58E-9D08-1C7A0A3EBF7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2593</v>
      </c>
      <c r="B1" s="948" t="s">
        <v>2595</v>
      </c>
    </row>
    <row customHeight="1" ht="11.25">
      <c r="A2" s="948" t="s">
        <v>117</v>
      </c>
      <c r="B2" s="948" t="s">
        <v>1500</v>
      </c>
    </row>
    <row customHeight="1" ht="11.25">
      <c r="A3" s="948" t="s">
        <v>2596</v>
      </c>
      <c r="B3" s="948" t="s">
        <v>1510</v>
      </c>
    </row>
    <row customHeight="1" ht="11.25">
      <c r="A4" s="948" t="s">
        <v>2597</v>
      </c>
      <c r="B4" s="948" t="s">
        <v>1519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E4EDA-CB38-5DB9-D662-9599C48D37B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2506</v>
      </c>
      <c r="B1" s="486" t="s">
        <v>2507</v>
      </c>
      <c r="C1" s="486" t="s">
        <v>2508</v>
      </c>
      <c r="D1" s="486" t="s">
        <v>2509</v>
      </c>
      <c r="E1" s="0" t="s">
        <v>2510</v>
      </c>
      <c r="F1" s="0" t="s">
        <v>2511</v>
      </c>
      <c r="G1" s="0" t="s">
        <v>2512</v>
      </c>
    </row>
    <row customHeight="1" ht="11.25">
      <c r="A2" s="0" t="s">
        <v>16</v>
      </c>
      <c r="B2" s="0" t="s">
        <v>2513</v>
      </c>
      <c r="C2" s="0" t="s">
        <v>2514</v>
      </c>
      <c r="D2" s="0" t="s">
        <v>2513</v>
      </c>
      <c r="E2" s="0" t="s">
        <v>2514</v>
      </c>
      <c r="F2" s="0" t="s">
        <v>2515</v>
      </c>
      <c r="G2" s="0" t="s">
        <v>108</v>
      </c>
    </row>
    <row customHeight="1" ht="11.25">
      <c r="A3" s="0" t="s">
        <v>16</v>
      </c>
      <c r="B3" s="0" t="s">
        <v>2513</v>
      </c>
      <c r="C3" s="0" t="s">
        <v>2514</v>
      </c>
      <c r="D3" s="0" t="s">
        <v>2516</v>
      </c>
      <c r="E3" s="0" t="s">
        <v>2517</v>
      </c>
      <c r="F3" s="0" t="s">
        <v>2518</v>
      </c>
      <c r="G3" s="0" t="s">
        <v>109</v>
      </c>
    </row>
    <row customHeight="1" ht="11.25">
      <c r="A4" s="0" t="s">
        <v>16</v>
      </c>
      <c r="B4" s="0" t="s">
        <v>2513</v>
      </c>
      <c r="C4" s="0" t="s">
        <v>2514</v>
      </c>
      <c r="D4" s="0" t="s">
        <v>2519</v>
      </c>
      <c r="E4" s="0" t="s">
        <v>2520</v>
      </c>
      <c r="F4" s="0" t="s">
        <v>2518</v>
      </c>
      <c r="G4" s="0" t="s">
        <v>89</v>
      </c>
    </row>
    <row customHeight="1" ht="11.25">
      <c r="A5" s="0" t="s">
        <v>16</v>
      </c>
      <c r="B5" s="0" t="s">
        <v>2513</v>
      </c>
      <c r="C5" s="0" t="s">
        <v>2514</v>
      </c>
      <c r="D5" s="0" t="s">
        <v>2521</v>
      </c>
      <c r="E5" s="0" t="s">
        <v>2522</v>
      </c>
      <c r="F5" s="0" t="s">
        <v>2518</v>
      </c>
      <c r="G5" s="0" t="s">
        <v>90</v>
      </c>
    </row>
    <row customHeight="1" ht="11.25">
      <c r="A6" s="0" t="s">
        <v>16</v>
      </c>
      <c r="B6" s="0" t="s">
        <v>2513</v>
      </c>
      <c r="C6" s="0" t="s">
        <v>2514</v>
      </c>
      <c r="D6" s="0" t="s">
        <v>2523</v>
      </c>
      <c r="E6" s="0" t="s">
        <v>2524</v>
      </c>
      <c r="F6" s="0" t="s">
        <v>2518</v>
      </c>
      <c r="G6" s="0" t="s">
        <v>110</v>
      </c>
    </row>
    <row customHeight="1" ht="11.25">
      <c r="A7" s="0" t="s">
        <v>16</v>
      </c>
      <c r="B7" s="0" t="s">
        <v>2513</v>
      </c>
      <c r="C7" s="0" t="s">
        <v>2514</v>
      </c>
      <c r="D7" s="0" t="s">
        <v>2525</v>
      </c>
      <c r="E7" s="0" t="s">
        <v>2526</v>
      </c>
      <c r="F7" s="0" t="s">
        <v>2518</v>
      </c>
      <c r="G7" s="0" t="s">
        <v>91</v>
      </c>
    </row>
    <row customHeight="1" ht="11.25">
      <c r="A8" s="0" t="s">
        <v>16</v>
      </c>
      <c r="B8" s="0" t="s">
        <v>2513</v>
      </c>
      <c r="C8" s="0" t="s">
        <v>2514</v>
      </c>
      <c r="D8" s="0" t="s">
        <v>2527</v>
      </c>
      <c r="E8" s="0" t="s">
        <v>2528</v>
      </c>
      <c r="F8" s="0" t="s">
        <v>2518</v>
      </c>
      <c r="G8" s="0" t="s">
        <v>92</v>
      </c>
    </row>
    <row customHeight="1" ht="11.25">
      <c r="A9" s="0" t="s">
        <v>16</v>
      </c>
      <c r="B9" s="0" t="s">
        <v>99</v>
      </c>
      <c r="C9" s="0" t="s">
        <v>100</v>
      </c>
      <c r="D9" s="0" t="s">
        <v>99</v>
      </c>
      <c r="E9" s="0" t="s">
        <v>100</v>
      </c>
      <c r="F9" s="0" t="s">
        <v>2529</v>
      </c>
      <c r="G9" s="0" t="s">
        <v>98</v>
      </c>
    </row>
    <row customHeight="1" ht="11.25">
      <c r="A10" s="0" t="s">
        <v>16</v>
      </c>
      <c r="B10" s="0" t="s">
        <v>2530</v>
      </c>
      <c r="C10" s="0" t="s">
        <v>2531</v>
      </c>
      <c r="D10" s="0" t="s">
        <v>2532</v>
      </c>
      <c r="E10" s="0" t="s">
        <v>2533</v>
      </c>
      <c r="F10" s="0" t="s">
        <v>2518</v>
      </c>
      <c r="G10" s="0" t="s">
        <v>148</v>
      </c>
    </row>
    <row customHeight="1" ht="11.25">
      <c r="A11" s="0" t="s">
        <v>16</v>
      </c>
      <c r="B11" s="0" t="s">
        <v>2530</v>
      </c>
      <c r="C11" s="0" t="s">
        <v>2531</v>
      </c>
      <c r="D11" s="0" t="s">
        <v>2534</v>
      </c>
      <c r="E11" s="0" t="s">
        <v>2535</v>
      </c>
      <c r="F11" s="0" t="s">
        <v>2518</v>
      </c>
      <c r="G11" s="0" t="s">
        <v>149</v>
      </c>
    </row>
    <row customHeight="1" ht="11.25">
      <c r="A12" s="0" t="s">
        <v>16</v>
      </c>
      <c r="B12" s="0" t="s">
        <v>2530</v>
      </c>
      <c r="C12" s="0" t="s">
        <v>2531</v>
      </c>
      <c r="D12" s="0" t="s">
        <v>2536</v>
      </c>
      <c r="E12" s="0" t="s">
        <v>2537</v>
      </c>
      <c r="F12" s="0" t="s">
        <v>2518</v>
      </c>
      <c r="G12" s="0" t="s">
        <v>150</v>
      </c>
    </row>
    <row customHeight="1" ht="11.25">
      <c r="A13" s="0" t="s">
        <v>16</v>
      </c>
      <c r="B13" s="0" t="s">
        <v>2530</v>
      </c>
      <c r="C13" s="0" t="s">
        <v>2531</v>
      </c>
      <c r="D13" s="0" t="s">
        <v>2538</v>
      </c>
      <c r="E13" s="0" t="s">
        <v>2539</v>
      </c>
      <c r="F13" s="0" t="s">
        <v>2518</v>
      </c>
      <c r="G13" s="0" t="s">
        <v>151</v>
      </c>
    </row>
    <row customHeight="1" ht="11.25">
      <c r="A14" s="0" t="s">
        <v>16</v>
      </c>
      <c r="B14" s="0" t="s">
        <v>2530</v>
      </c>
      <c r="C14" s="0" t="s">
        <v>2531</v>
      </c>
      <c r="D14" s="0" t="s">
        <v>2530</v>
      </c>
      <c r="E14" s="0" t="s">
        <v>2531</v>
      </c>
      <c r="F14" s="0" t="s">
        <v>2515</v>
      </c>
      <c r="G14" s="0" t="s">
        <v>152</v>
      </c>
    </row>
    <row customHeight="1" ht="11.25">
      <c r="A15" s="0" t="s">
        <v>16</v>
      </c>
      <c r="B15" s="0" t="s">
        <v>2530</v>
      </c>
      <c r="C15" s="0" t="s">
        <v>2531</v>
      </c>
      <c r="D15" s="0" t="s">
        <v>2540</v>
      </c>
      <c r="E15" s="0" t="s">
        <v>2541</v>
      </c>
      <c r="F15" s="0" t="s">
        <v>2518</v>
      </c>
      <c r="G15" s="0" t="s">
        <v>153</v>
      </c>
    </row>
    <row customHeight="1" ht="11.25">
      <c r="A16" s="0" t="s">
        <v>16</v>
      </c>
      <c r="B16" s="0" t="s">
        <v>2542</v>
      </c>
      <c r="C16" s="0" t="s">
        <v>2543</v>
      </c>
      <c r="D16" s="0" t="s">
        <v>2544</v>
      </c>
      <c r="E16" s="0" t="s">
        <v>2545</v>
      </c>
      <c r="F16" s="0" t="s">
        <v>2546</v>
      </c>
      <c r="G16" s="0" t="s">
        <v>1461</v>
      </c>
    </row>
    <row customHeight="1" ht="11.25">
      <c r="A17" s="0" t="s">
        <v>16</v>
      </c>
      <c r="B17" s="0" t="s">
        <v>2542</v>
      </c>
      <c r="C17" s="0" t="s">
        <v>2543</v>
      </c>
      <c r="D17" s="0" t="s">
        <v>2547</v>
      </c>
      <c r="E17" s="0" t="s">
        <v>2548</v>
      </c>
      <c r="F17" s="0" t="s">
        <v>2546</v>
      </c>
      <c r="G17" s="0" t="s">
        <v>1466</v>
      </c>
    </row>
    <row customHeight="1" ht="11.25">
      <c r="A18" s="0" t="s">
        <v>16</v>
      </c>
      <c r="B18" s="0" t="s">
        <v>2542</v>
      </c>
      <c r="C18" s="0" t="s">
        <v>2543</v>
      </c>
      <c r="D18" s="0" t="s">
        <v>2549</v>
      </c>
      <c r="E18" s="0" t="s">
        <v>2550</v>
      </c>
      <c r="F18" s="0" t="s">
        <v>2546</v>
      </c>
      <c r="G18" s="0" t="s">
        <v>1478</v>
      </c>
    </row>
    <row customHeight="1" ht="11.25">
      <c r="A19" s="0" t="s">
        <v>16</v>
      </c>
      <c r="B19" s="0" t="s">
        <v>2542</v>
      </c>
      <c r="C19" s="0" t="s">
        <v>2543</v>
      </c>
      <c r="D19" s="0" t="s">
        <v>2551</v>
      </c>
      <c r="E19" s="0" t="s">
        <v>2552</v>
      </c>
      <c r="F19" s="0" t="s">
        <v>2546</v>
      </c>
      <c r="G19" s="0" t="s">
        <v>1492</v>
      </c>
    </row>
    <row customHeight="1" ht="11.25">
      <c r="A20" s="0" t="s">
        <v>16</v>
      </c>
      <c r="B20" s="0" t="s">
        <v>2542</v>
      </c>
      <c r="C20" s="0" t="s">
        <v>2543</v>
      </c>
      <c r="D20" s="0" t="s">
        <v>2542</v>
      </c>
      <c r="E20" s="0" t="s">
        <v>2543</v>
      </c>
      <c r="F20" s="0" t="s">
        <v>2515</v>
      </c>
      <c r="G20" s="0" t="s">
        <v>1504</v>
      </c>
    </row>
    <row customHeight="1" ht="11.25">
      <c r="A21" s="0" t="s">
        <v>16</v>
      </c>
      <c r="B21" s="0" t="s">
        <v>2542</v>
      </c>
      <c r="C21" s="0" t="s">
        <v>2543</v>
      </c>
      <c r="D21" s="0" t="s">
        <v>2553</v>
      </c>
      <c r="E21" s="0" t="s">
        <v>2554</v>
      </c>
      <c r="F21" s="0" t="s">
        <v>2555</v>
      </c>
      <c r="G21" s="0" t="s">
        <v>1513</v>
      </c>
    </row>
    <row customHeight="1" ht="11.25">
      <c r="A22" s="0" t="s">
        <v>16</v>
      </c>
      <c r="B22" s="0" t="s">
        <v>2542</v>
      </c>
      <c r="C22" s="0" t="s">
        <v>2543</v>
      </c>
      <c r="D22" s="0" t="s">
        <v>2556</v>
      </c>
      <c r="E22" s="0" t="s">
        <v>2557</v>
      </c>
      <c r="F22" s="0" t="s">
        <v>2518</v>
      </c>
      <c r="G22" s="0" t="s">
        <v>1529</v>
      </c>
    </row>
    <row customHeight="1" ht="11.25">
      <c r="A23" s="0" t="s">
        <v>16</v>
      </c>
      <c r="B23" s="0" t="s">
        <v>2542</v>
      </c>
      <c r="C23" s="0" t="s">
        <v>2543</v>
      </c>
      <c r="D23" s="0" t="s">
        <v>2558</v>
      </c>
      <c r="E23" s="0" t="s">
        <v>2559</v>
      </c>
      <c r="F23" s="0" t="s">
        <v>2546</v>
      </c>
      <c r="G23" s="0" t="s">
        <v>1536</v>
      </c>
    </row>
    <row customHeight="1" ht="11.25">
      <c r="A24" s="0" t="s">
        <v>16</v>
      </c>
      <c r="B24" s="0" t="s">
        <v>2560</v>
      </c>
      <c r="C24" s="0" t="s">
        <v>2561</v>
      </c>
      <c r="D24" s="0" t="s">
        <v>2562</v>
      </c>
      <c r="E24" s="0" t="s">
        <v>2563</v>
      </c>
      <c r="F24" s="0" t="s">
        <v>2518</v>
      </c>
      <c r="G24" s="0" t="s">
        <v>1544</v>
      </c>
    </row>
    <row customHeight="1" ht="11.25">
      <c r="A25" s="0" t="s">
        <v>16</v>
      </c>
      <c r="B25" s="0" t="s">
        <v>2560</v>
      </c>
      <c r="C25" s="0" t="s">
        <v>2561</v>
      </c>
      <c r="D25" s="0" t="s">
        <v>2564</v>
      </c>
      <c r="E25" s="0" t="s">
        <v>2565</v>
      </c>
      <c r="F25" s="0" t="s">
        <v>2518</v>
      </c>
      <c r="G25" s="0" t="s">
        <v>1551</v>
      </c>
    </row>
    <row customHeight="1" ht="11.25">
      <c r="A26" s="0" t="s">
        <v>16</v>
      </c>
      <c r="B26" s="0" t="s">
        <v>2560</v>
      </c>
      <c r="C26" s="0" t="s">
        <v>2561</v>
      </c>
      <c r="D26" s="0" t="s">
        <v>2560</v>
      </c>
      <c r="E26" s="0" t="s">
        <v>2561</v>
      </c>
      <c r="F26" s="0" t="s">
        <v>2515</v>
      </c>
      <c r="G26" s="0" t="s">
        <v>1555</v>
      </c>
    </row>
    <row customHeight="1" ht="11.25">
      <c r="A27" s="0" t="s">
        <v>16</v>
      </c>
      <c r="B27" s="0" t="s">
        <v>2560</v>
      </c>
      <c r="C27" s="0" t="s">
        <v>2561</v>
      </c>
      <c r="D27" s="0" t="s">
        <v>2566</v>
      </c>
      <c r="E27" s="0" t="s">
        <v>2567</v>
      </c>
      <c r="F27" s="0" t="s">
        <v>2518</v>
      </c>
      <c r="G27" s="0" t="s">
        <v>1560</v>
      </c>
    </row>
    <row customHeight="1" ht="11.25">
      <c r="A28" s="0" t="s">
        <v>16</v>
      </c>
      <c r="B28" s="0" t="s">
        <v>2568</v>
      </c>
      <c r="C28" s="0" t="s">
        <v>2569</v>
      </c>
      <c r="D28" s="0" t="s">
        <v>2570</v>
      </c>
      <c r="E28" s="0" t="s">
        <v>2571</v>
      </c>
      <c r="F28" s="0" t="s">
        <v>2546</v>
      </c>
      <c r="G28" s="0" t="s">
        <v>1568</v>
      </c>
    </row>
    <row customHeight="1" ht="11.25">
      <c r="A29" s="0" t="s">
        <v>16</v>
      </c>
      <c r="B29" s="0" t="s">
        <v>2568</v>
      </c>
      <c r="C29" s="0" t="s">
        <v>2569</v>
      </c>
      <c r="D29" s="0" t="s">
        <v>2572</v>
      </c>
      <c r="E29" s="0" t="s">
        <v>2573</v>
      </c>
      <c r="F29" s="0" t="s">
        <v>2518</v>
      </c>
      <c r="G29" s="0" t="s">
        <v>1570</v>
      </c>
    </row>
    <row customHeight="1" ht="11.25">
      <c r="A30" s="0" t="s">
        <v>16</v>
      </c>
      <c r="B30" s="0" t="s">
        <v>2568</v>
      </c>
      <c r="C30" s="0" t="s">
        <v>2569</v>
      </c>
      <c r="D30" s="0" t="s">
        <v>2574</v>
      </c>
      <c r="E30" s="0" t="s">
        <v>2575</v>
      </c>
      <c r="F30" s="0" t="s">
        <v>2518</v>
      </c>
      <c r="G30" s="0" t="s">
        <v>1573</v>
      </c>
    </row>
    <row customHeight="1" ht="11.25">
      <c r="A31" s="0" t="s">
        <v>16</v>
      </c>
      <c r="B31" s="0" t="s">
        <v>2568</v>
      </c>
      <c r="C31" s="0" t="s">
        <v>2569</v>
      </c>
      <c r="D31" s="0" t="s">
        <v>2576</v>
      </c>
      <c r="E31" s="0" t="s">
        <v>2577</v>
      </c>
      <c r="F31" s="0" t="s">
        <v>2546</v>
      </c>
      <c r="G31" s="0" t="s">
        <v>1579</v>
      </c>
    </row>
    <row customHeight="1" ht="11.25">
      <c r="A32" s="0" t="s">
        <v>16</v>
      </c>
      <c r="B32" s="0" t="s">
        <v>2568</v>
      </c>
      <c r="C32" s="0" t="s">
        <v>2569</v>
      </c>
      <c r="D32" s="0" t="s">
        <v>2578</v>
      </c>
      <c r="E32" s="0" t="s">
        <v>2579</v>
      </c>
      <c r="F32" s="0" t="s">
        <v>2546</v>
      </c>
      <c r="G32" s="0" t="s">
        <v>1581</v>
      </c>
    </row>
    <row customHeight="1" ht="11.25">
      <c r="A33" s="0" t="s">
        <v>16</v>
      </c>
      <c r="B33" s="0" t="s">
        <v>2568</v>
      </c>
      <c r="C33" s="0" t="s">
        <v>2569</v>
      </c>
      <c r="D33" s="0" t="s">
        <v>2568</v>
      </c>
      <c r="E33" s="0" t="s">
        <v>2569</v>
      </c>
      <c r="F33" s="0" t="s">
        <v>2515</v>
      </c>
      <c r="G33" s="0" t="s">
        <v>1583</v>
      </c>
    </row>
    <row customHeight="1" ht="11.25">
      <c r="A34" s="0" t="s">
        <v>16</v>
      </c>
      <c r="B34" s="0" t="s">
        <v>2568</v>
      </c>
      <c r="C34" s="0" t="s">
        <v>2569</v>
      </c>
      <c r="D34" s="0" t="s">
        <v>2580</v>
      </c>
      <c r="E34" s="0" t="s">
        <v>2581</v>
      </c>
      <c r="F34" s="0" t="s">
        <v>2546</v>
      </c>
      <c r="G34" s="0"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C5CDE-D5F9-83B2-88CD-214E83557A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5" width="9.140625"/>
    <col min="2" max="2" style="7895" width="84.28125" customWidth="1"/>
    <col min="3" max="3" style="7895" width="9.140625"/>
  </cols>
  <sheetData>
    <row customHeight="1" ht="11.25">
      <c r="A1" s="948" t="s">
        <v>2598</v>
      </c>
      <c r="B1" s="948" t="s">
        <v>2599</v>
      </c>
      <c r="C1" s="948" t="s">
        <v>1163</v>
      </c>
    </row>
    <row customHeight="1" ht="11.25">
      <c r="A2" s="948">
        <v>4189678</v>
      </c>
      <c r="B2" s="948" t="s">
        <v>2600</v>
      </c>
      <c r="C2" s="948" t="s">
        <v>2601</v>
      </c>
    </row>
    <row customHeight="1" ht="11.25">
      <c r="A3" s="948">
        <v>4190415</v>
      </c>
      <c r="B3" s="948" t="s">
        <v>2602</v>
      </c>
      <c r="C3" s="948" t="s">
        <v>2601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0CC35-D866-0FD4-BBA7-4A05F69D20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0" width="38.421875" customWidth="1"/>
    <col min="2" max="5" style="7900" width="9.140625"/>
  </cols>
  <sheetData>
    <row customHeight="1" ht="15">
      <c r="A1" s="276" t="s">
        <v>2603</v>
      </c>
      <c r="B1" s="276" t="s">
        <v>2604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24AF8-FED5-7A1E-E9F6-994626583F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2605</v>
      </c>
      <c r="B1" s="0" t="b">
        <v>1</v>
      </c>
    </row>
    <row customHeight="1" ht="11.25">
      <c r="A2" s="0" t="s">
        <v>2606</v>
      </c>
      <c r="B2" s="0" t="b">
        <v>0</v>
      </c>
    </row>
    <row customHeight="1" ht="11.25">
      <c r="A3" s="0" t="s">
        <v>2607</v>
      </c>
      <c r="B3" s="0" t="b">
        <v>0</v>
      </c>
    </row>
    <row customHeight="1" ht="11.25">
      <c r="A4" s="0" t="s">
        <v>2608</v>
      </c>
      <c r="B4" s="0" t="b">
        <v>0</v>
      </c>
    </row>
    <row customHeight="1" ht="11.25">
      <c r="A5" s="0" t="s">
        <v>2609</v>
      </c>
      <c r="B5" s="0" t="b">
        <v>0</v>
      </c>
    </row>
    <row customHeight="1" ht="11.25">
      <c r="A6" s="0" t="s">
        <v>2610</v>
      </c>
      <c r="B6" s="0" t="b">
        <v>1</v>
      </c>
    </row>
    <row customHeight="1" ht="11.25">
      <c r="A7" s="0" t="s">
        <v>2611</v>
      </c>
      <c r="B7" s="0" t="b">
        <v>0</v>
      </c>
    </row>
    <row customHeight="1" ht="11.25">
      <c r="A8" s="0" t="s">
        <v>2612</v>
      </c>
      <c r="B8" s="0" t="b">
        <v>0</v>
      </c>
    </row>
    <row customHeight="1" ht="11.25">
      <c r="A9" s="0" t="s">
        <v>2613</v>
      </c>
      <c r="B9" s="0" t="b">
        <v>0</v>
      </c>
    </row>
    <row customHeight="1" ht="11.25">
      <c r="A10" s="0" t="s">
        <v>2614</v>
      </c>
      <c r="B10" s="0" t="b">
        <v>0</v>
      </c>
    </row>
    <row customHeight="1" ht="11.25">
      <c r="A11" s="0" t="s">
        <v>2615</v>
      </c>
      <c r="B11" s="0" t="b">
        <v>1</v>
      </c>
    </row>
    <row customHeight="1" ht="11.25">
      <c r="A12" s="0" t="s">
        <v>2616</v>
      </c>
      <c r="B12" s="0" t="b">
        <v>0</v>
      </c>
    </row>
    <row customHeight="1" ht="11.25">
      <c r="A13" s="0" t="s">
        <v>2617</v>
      </c>
      <c r="B13" s="0" t="b">
        <v>0</v>
      </c>
    </row>
    <row customHeight="1" ht="11.25">
      <c r="A14" s="0" t="s">
        <v>2618</v>
      </c>
      <c r="B14" s="0" t="b">
        <v>0</v>
      </c>
    </row>
    <row customHeight="1" ht="11.25">
      <c r="A15" s="0" t="s">
        <v>2619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A02D7-179F-861B-D079-4D9EC7B343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D6F9-322D-D782-4E56-7DC91E5D19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2620</v>
      </c>
      <c r="B1" s="180" t="s">
        <v>2621</v>
      </c>
    </row>
    <row customHeight="1" ht="11.25">
      <c r="A2" s="175" t="s">
        <v>2622</v>
      </c>
      <c r="B2" s="175" t="s">
        <v>2623</v>
      </c>
    </row>
    <row customHeight="1" ht="11.25">
      <c r="A3" s="175" t="s">
        <v>2624</v>
      </c>
      <c r="B3" s="175" t="s">
        <v>2625</v>
      </c>
    </row>
    <row customHeight="1" ht="11.25">
      <c r="A4" s="175" t="s">
        <v>2626</v>
      </c>
      <c r="B4" s="175" t="s">
        <v>2627</v>
      </c>
    </row>
    <row customHeight="1" ht="11.25">
      <c r="A5" s="175" t="s">
        <v>2628</v>
      </c>
      <c r="B5" s="175" t="s">
        <v>2629</v>
      </c>
    </row>
    <row customHeight="1" ht="11.25">
      <c r="A6" s="175" t="s">
        <v>2630</v>
      </c>
      <c r="B6" s="175" t="s">
        <v>2631</v>
      </c>
    </row>
    <row customHeight="1" ht="11.25">
      <c r="A7" s="175" t="s">
        <v>2632</v>
      </c>
      <c r="B7" s="175" t="s">
        <v>2633</v>
      </c>
    </row>
    <row customHeight="1" ht="11.25">
      <c r="A8" s="175" t="s">
        <v>2634</v>
      </c>
      <c r="B8" s="175" t="s">
        <v>2635</v>
      </c>
    </row>
    <row customHeight="1" ht="11.25">
      <c r="A9" s="175" t="s">
        <v>2636</v>
      </c>
      <c r="B9" s="175" t="s">
        <v>2637</v>
      </c>
    </row>
    <row customHeight="1" ht="11.25">
      <c r="A10" s="175" t="s">
        <v>2638</v>
      </c>
      <c r="B10" s="175" t="s">
        <v>2639</v>
      </c>
    </row>
    <row customHeight="1" ht="11.25">
      <c r="A11" s="175" t="s">
        <v>2640</v>
      </c>
      <c r="B11" s="175" t="s">
        <v>2641</v>
      </c>
    </row>
    <row customHeight="1" ht="11.25">
      <c r="A12" s="175" t="s">
        <v>2642</v>
      </c>
      <c r="B12" s="175" t="s">
        <v>2643</v>
      </c>
    </row>
    <row customHeight="1" ht="11.25">
      <c r="A13" s="175" t="s">
        <v>2644</v>
      </c>
      <c r="B13" s="175" t="s">
        <v>2645</v>
      </c>
    </row>
    <row customHeight="1" ht="11.25">
      <c r="A14" s="175" t="s">
        <v>2646</v>
      </c>
      <c r="B14" s="175" t="s">
        <v>2647</v>
      </c>
    </row>
    <row customHeight="1" ht="11.25">
      <c r="A15" s="175" t="s">
        <v>2648</v>
      </c>
      <c r="B15" s="175" t="s">
        <v>2649</v>
      </c>
    </row>
    <row customHeight="1" ht="11.25">
      <c r="A16" s="175" t="s">
        <v>2650</v>
      </c>
      <c r="B16" s="175" t="s">
        <v>2651</v>
      </c>
    </row>
    <row customHeight="1" ht="11.25">
      <c r="A17" s="175" t="s">
        <v>2652</v>
      </c>
      <c r="B17" s="175" t="s">
        <v>2653</v>
      </c>
    </row>
    <row customHeight="1" ht="11.25">
      <c r="A18" s="175" t="s">
        <v>2654</v>
      </c>
      <c r="B18" s="175" t="s">
        <v>2655</v>
      </c>
    </row>
    <row customHeight="1" ht="11.25">
      <c r="A19" s="175" t="s">
        <v>2656</v>
      </c>
      <c r="B19" s="175" t="s">
        <v>2657</v>
      </c>
    </row>
    <row customHeight="1" ht="11.25">
      <c r="A20" s="175" t="s">
        <v>2658</v>
      </c>
      <c r="B20" s="175" t="s">
        <v>2659</v>
      </c>
    </row>
    <row customHeight="1" ht="11.25">
      <c r="A21" s="175" t="s">
        <v>2660</v>
      </c>
      <c r="B21" s="175" t="s">
        <v>2661</v>
      </c>
    </row>
    <row customHeight="1" ht="11.25">
      <c r="A22" s="175" t="s">
        <v>2662</v>
      </c>
      <c r="B22" s="175" t="s">
        <v>2663</v>
      </c>
    </row>
    <row customHeight="1" ht="11.25">
      <c r="A23" s="175" t="s">
        <v>2664</v>
      </c>
      <c r="B23" s="175" t="s">
        <v>2665</v>
      </c>
    </row>
    <row customHeight="1" ht="11.25">
      <c r="A24" s="175" t="s">
        <v>2666</v>
      </c>
      <c r="B24" s="175" t="s">
        <v>2667</v>
      </c>
    </row>
    <row customHeight="1" ht="11.25">
      <c r="A25" s="175" t="s">
        <v>2668</v>
      </c>
      <c r="B25" s="175" t="s">
        <v>2669</v>
      </c>
    </row>
    <row customHeight="1" ht="11.25">
      <c r="A26" s="175" t="s">
        <v>2670</v>
      </c>
      <c r="B26" s="175" t="s">
        <v>2671</v>
      </c>
    </row>
    <row customHeight="1" ht="11.25">
      <c r="A27" s="175" t="s">
        <v>2672</v>
      </c>
      <c r="B27" s="175" t="s">
        <v>2673</v>
      </c>
    </row>
    <row customHeight="1" ht="11.25">
      <c r="A28" s="175" t="s">
        <v>2674</v>
      </c>
      <c r="B28" s="175" t="s">
        <v>2675</v>
      </c>
    </row>
    <row customHeight="1" ht="11.25">
      <c r="A29" s="175" t="s">
        <v>2676</v>
      </c>
      <c r="B29" s="175" t="s">
        <v>2677</v>
      </c>
    </row>
    <row customHeight="1" ht="11.25">
      <c r="A30" s="175" t="s">
        <v>2678</v>
      </c>
      <c r="B30" s="175" t="s">
        <v>2679</v>
      </c>
    </row>
    <row customHeight="1" ht="11.25">
      <c r="A31" s="175" t="s">
        <v>2680</v>
      </c>
      <c r="B31" s="175" t="s">
        <v>2681</v>
      </c>
    </row>
    <row customHeight="1" ht="11.25">
      <c r="A32" s="175" t="s">
        <v>2682</v>
      </c>
      <c r="B32" s="175" t="s">
        <v>2683</v>
      </c>
    </row>
    <row customHeight="1" ht="11.25">
      <c r="A33" s="175" t="s">
        <v>2684</v>
      </c>
      <c r="B33" s="175" t="s">
        <v>2685</v>
      </c>
    </row>
    <row customHeight="1" ht="11.25">
      <c r="A34" s="175" t="s">
        <v>2686</v>
      </c>
      <c r="B34" s="175" t="s">
        <v>2687</v>
      </c>
    </row>
    <row customHeight="1" ht="11.25">
      <c r="A35" s="175" t="s">
        <v>2688</v>
      </c>
      <c r="B35" s="175" t="s">
        <v>2689</v>
      </c>
    </row>
    <row customHeight="1" ht="11.25">
      <c r="A36" s="175" t="s">
        <v>2690</v>
      </c>
      <c r="B36" s="175" t="s">
        <v>2691</v>
      </c>
    </row>
    <row customHeight="1" ht="11.25">
      <c r="A37" s="175" t="s">
        <v>2692</v>
      </c>
      <c r="B37" s="175" t="s">
        <v>2693</v>
      </c>
    </row>
    <row customHeight="1" ht="11.25">
      <c r="A38" s="175" t="s">
        <v>2694</v>
      </c>
      <c r="B38" s="175" t="s">
        <v>2695</v>
      </c>
    </row>
    <row customHeight="1" ht="11.25">
      <c r="A39" s="175" t="s">
        <v>2696</v>
      </c>
      <c r="B39" s="175" t="s">
        <v>2697</v>
      </c>
    </row>
    <row customHeight="1" ht="11.25">
      <c r="A40" s="175" t="s">
        <v>2698</v>
      </c>
      <c r="B40" s="175" t="s">
        <v>2699</v>
      </c>
    </row>
    <row customHeight="1" ht="11.25">
      <c r="A41" s="175" t="s">
        <v>2700</v>
      </c>
      <c r="B41" s="175" t="s">
        <v>2701</v>
      </c>
    </row>
    <row customHeight="1" ht="11.25">
      <c r="A42" s="175" t="s">
        <v>2702</v>
      </c>
      <c r="B42" s="175" t="s">
        <v>2703</v>
      </c>
    </row>
    <row customHeight="1" ht="11.25">
      <c r="A43" s="175" t="s">
        <v>2704</v>
      </c>
      <c r="B43" s="175" t="s">
        <v>2705</v>
      </c>
    </row>
    <row customHeight="1" ht="11.25">
      <c r="A44" s="175" t="s">
        <v>2706</v>
      </c>
      <c r="B44" s="175" t="s">
        <v>2707</v>
      </c>
    </row>
    <row customHeight="1" ht="11.25">
      <c r="A45" s="175" t="s">
        <v>2708</v>
      </c>
      <c r="B45" s="175" t="s">
        <v>2709</v>
      </c>
    </row>
    <row customHeight="1" ht="11.25">
      <c r="A46" s="175" t="s">
        <v>2710</v>
      </c>
      <c r="B46" s="175" t="s">
        <v>2711</v>
      </c>
    </row>
    <row customHeight="1" ht="11.25">
      <c r="A47" s="175" t="s">
        <v>2712</v>
      </c>
      <c r="B47" s="175" t="s">
        <v>2713</v>
      </c>
    </row>
    <row customHeight="1" ht="11.25">
      <c r="A48" s="175" t="s">
        <v>2714</v>
      </c>
      <c r="B48" s="175" t="s">
        <v>2715</v>
      </c>
    </row>
    <row customHeight="1" ht="11.25">
      <c r="A49" s="175" t="s">
        <v>2716</v>
      </c>
      <c r="B49" s="175" t="s">
        <v>2717</v>
      </c>
    </row>
    <row customHeight="1" ht="11.25">
      <c r="A50" s="175" t="s">
        <v>2718</v>
      </c>
      <c r="B50" s="175" t="s">
        <v>2719</v>
      </c>
    </row>
    <row customHeight="1" ht="11.25">
      <c r="A51" s="175" t="s">
        <v>2720</v>
      </c>
      <c r="B51" s="175" t="s">
        <v>2721</v>
      </c>
    </row>
    <row customHeight="1" ht="11.25">
      <c r="A52" s="175" t="s">
        <v>2722</v>
      </c>
      <c r="B52" s="175" t="s">
        <v>2723</v>
      </c>
    </row>
    <row customHeight="1" ht="11.25">
      <c r="A53" s="175" t="s">
        <v>2724</v>
      </c>
      <c r="B53" s="175" t="s">
        <v>2725</v>
      </c>
    </row>
    <row customHeight="1" ht="11.25">
      <c r="A54" s="175" t="s">
        <v>2726</v>
      </c>
      <c r="B54" s="175" t="s">
        <v>2727</v>
      </c>
    </row>
    <row customHeight="1" ht="11.25">
      <c r="A55" s="175" t="s">
        <v>2728</v>
      </c>
      <c r="B55" s="175" t="s">
        <v>2729</v>
      </c>
    </row>
    <row customHeight="1" ht="11.25">
      <c r="A56" s="175" t="s">
        <v>2730</v>
      </c>
      <c r="B56" s="175" t="s">
        <v>2731</v>
      </c>
    </row>
    <row customHeight="1" ht="11.25">
      <c r="A57" s="175" t="s">
        <v>2732</v>
      </c>
      <c r="B57" s="175" t="s">
        <v>2733</v>
      </c>
    </row>
    <row customHeight="1" ht="11.25">
      <c r="A58" s="175" t="s">
        <v>2734</v>
      </c>
      <c r="B58" s="175" t="s">
        <v>2735</v>
      </c>
    </row>
    <row customHeight="1" ht="11.25">
      <c r="A59" s="175" t="s">
        <v>2736</v>
      </c>
      <c r="B59" s="175" t="s">
        <v>2737</v>
      </c>
    </row>
    <row customHeight="1" ht="11.25">
      <c r="A60" s="175" t="s">
        <v>2738</v>
      </c>
      <c r="B60" s="175" t="s">
        <v>2739</v>
      </c>
    </row>
    <row customHeight="1" ht="11.25">
      <c r="A61" s="175"/>
      <c r="B61" s="175" t="s">
        <v>2740</v>
      </c>
    </row>
    <row customHeight="1" ht="11.25">
      <c r="A62" s="175"/>
      <c r="B62" s="175" t="s">
        <v>2741</v>
      </c>
    </row>
    <row customHeight="1" ht="11.25">
      <c r="A63" s="175"/>
      <c r="B63" s="175" t="s">
        <v>2742</v>
      </c>
    </row>
    <row customHeight="1" ht="11.25">
      <c r="A64" s="175"/>
      <c r="B64" s="175" t="s">
        <v>2743</v>
      </c>
    </row>
    <row customHeight="1" ht="11.25">
      <c r="A65" s="175"/>
      <c r="B65" s="175" t="s">
        <v>2744</v>
      </c>
    </row>
    <row customHeight="1" ht="11.25">
      <c r="A66" s="175"/>
      <c r="B66" s="175" t="s">
        <v>2745</v>
      </c>
    </row>
    <row customHeight="1" ht="11.25">
      <c r="A67" s="175"/>
      <c r="B67" s="175" t="s">
        <v>2746</v>
      </c>
    </row>
    <row customHeight="1" ht="11.25">
      <c r="A68" s="175"/>
      <c r="B68" s="175" t="s">
        <v>2747</v>
      </c>
    </row>
    <row customHeight="1" ht="11.25">
      <c r="A69" s="175"/>
      <c r="B69" s="175" t="s">
        <v>2748</v>
      </c>
    </row>
    <row customHeight="1" ht="11.25">
      <c r="A70" s="175"/>
      <c r="B70" s="175" t="s">
        <v>2749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42C8-CCF9-441A-1895-2056E5986C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2750</v>
      </c>
    </row>
    <row customHeight="1" ht="90">
      <c r="B2" s="207" t="s">
        <v>2751</v>
      </c>
    </row>
    <row customHeight="1" ht="67.5">
      <c r="B3" s="207" t="s">
        <v>2752</v>
      </c>
    </row>
    <row customHeight="1" ht="33.75">
      <c r="B4" s="207" t="s">
        <v>2753</v>
      </c>
    </row>
    <row customHeight="1" ht="11.25">
      <c r="B5" s="207" t="s">
        <v>2754</v>
      </c>
    </row>
    <row customHeight="1" ht="22.5">
      <c r="B6" s="207" t="s">
        <v>2755</v>
      </c>
    </row>
    <row customHeight="1" ht="22.5">
      <c r="B7" s="207" t="s">
        <v>2756</v>
      </c>
    </row>
    <row customHeight="1" ht="22.5">
      <c r="B8" s="207" t="s">
        <v>2757</v>
      </c>
    </row>
    <row customHeight="1" ht="22.5">
      <c r="B9" s="207" t="s">
        <v>2758</v>
      </c>
    </row>
    <row customHeight="1" ht="56.25">
      <c r="B10" s="207" t="s">
        <v>2759</v>
      </c>
    </row>
    <row customHeight="1" ht="12.75">
      <c r="B11" s="272" t="s">
        <v>2760</v>
      </c>
    </row>
    <row customHeight="1" ht="11.25">
      <c r="B12" s="206" t="s">
        <v>2761</v>
      </c>
    </row>
    <row customHeight="1" ht="22.5">
      <c r="B13" s="207" t="s">
        <v>2762</v>
      </c>
    </row>
    <row customHeight="1" ht="67.5">
      <c r="B14" s="207" t="s">
        <v>2763</v>
      </c>
    </row>
    <row customHeight="1" ht="22.5">
      <c r="B15" s="207" t="s">
        <v>2764</v>
      </c>
    </row>
    <row customHeight="1" ht="11.25">
      <c r="B16" s="206" t="s">
        <v>2765</v>
      </c>
      <c r="D16" s="213"/>
    </row>
    <row customHeight="1" ht="33.75">
      <c r="B17" s="207" t="s">
        <v>2766</v>
      </c>
    </row>
    <row customHeight="1" ht="33.75">
      <c r="B18" s="207" t="s">
        <v>2767</v>
      </c>
    </row>
    <row customHeight="1" ht="11.25">
      <c r="B19" s="207" t="s">
        <v>2768</v>
      </c>
    </row>
    <row customHeight="1" ht="33.75">
      <c r="B20" s="207" t="s">
        <v>2769</v>
      </c>
    </row>
    <row customHeight="1" ht="11.25">
      <c r="B21" s="206" t="s">
        <v>2770</v>
      </c>
    </row>
    <row customHeight="1" ht="11.25">
      <c r="B22" s="207" t="s">
        <v>2771</v>
      </c>
    </row>
    <row r="24" customHeight="1" ht="22.5">
      <c r="B24" s="274" t="s">
        <v>2772</v>
      </c>
    </row>
    <row r="26" customHeight="1" ht="11.25">
      <c r="B26" s="206" t="s">
        <v>2773</v>
      </c>
    </row>
    <row customHeight="1" ht="22.5">
      <c r="B27" s="273" t="s">
        <v>394</v>
      </c>
    </row>
    <row customHeight="1" ht="56.25">
      <c r="B28" s="273" t="s">
        <v>2774</v>
      </c>
    </row>
    <row customHeight="1" ht="11.25">
      <c r="B29" s="323" t="s">
        <v>2775</v>
      </c>
    </row>
    <row customHeight="1" ht="22.5">
      <c r="B30" s="273" t="s">
        <v>2776</v>
      </c>
    </row>
    <row r="32" customHeight="1" ht="11.25">
      <c r="A32" s="301"/>
      <c r="B32" s="302" t="s">
        <v>2777</v>
      </c>
    </row>
    <row customHeight="1" ht="14.25">
      <c r="A33" s="303">
        <v>1</v>
      </c>
      <c r="B33" s="304" t="s">
        <v>2778</v>
      </c>
    </row>
    <row customHeight="1" ht="14.25">
      <c r="A34" s="303">
        <v>2</v>
      </c>
      <c r="B34" s="304" t="s">
        <v>2779</v>
      </c>
    </row>
    <row customHeight="1" ht="11.25">
      <c r="B35" s="302" t="s">
        <v>2780</v>
      </c>
    </row>
    <row customHeight="1" ht="11.25">
      <c r="B36" s="304" t="s">
        <v>2781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