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Пятилетка 2010-2023\Планы отчеты для Минэнерго\2024\Отчет 4 квартал 2024\Папка 1_Отчетность АО ДГК за 12 месяцев 2024 года\"/>
    </mc:Choice>
  </mc:AlternateContent>
  <bookViews>
    <workbookView xWindow="0" yWindow="0" windowWidth="57600" windowHeight="27900"/>
  </bookViews>
  <sheets>
    <sheet name="10 Кв ф" sheetId="1" r:id="rId1"/>
  </sheets>
  <definedNames>
    <definedName name="_xlnm._FilterDatabase" localSheetId="0" hidden="1">'10 Кв ф'!$A$21:$AW$1127</definedName>
    <definedName name="Z_0166F564_6860_4A4D_BCAA_7E652E2AE38D_.wvu.FilterData" localSheetId="0" hidden="1">'10 Кв ф'!$A$21:$T$21</definedName>
    <definedName name="Z_06A3F353_51B3_4A72_AD0A_D70EC1B6E0CE_.wvu.FilterData" localSheetId="0" hidden="1">'10 Кв ф'!#REF!</definedName>
    <definedName name="Z_0A56C8BB_F57D_4E95_9156_3312F9525C5E_.wvu.FilterData" localSheetId="0" hidden="1">'10 Кв ф'!#REF!</definedName>
    <definedName name="Z_0D2A7B5C_0C40_4E6D_963D_52EC84514A68_.wvu.FilterData" localSheetId="0" hidden="1">'10 Кв ф'!#REF!</definedName>
    <definedName name="Z_0D93C89F_D6DE_45E3_8D65_4852C654EFF1_.wvu.FilterData" localSheetId="0" hidden="1">'10 Кв ф'!$A$21:$T$21</definedName>
    <definedName name="Z_0D93C89F_D6DE_45E3_8D65_4852C654EFF1_.wvu.PrintArea" localSheetId="0" hidden="1">'10 Кв ф'!$A$1:$T$21</definedName>
    <definedName name="Z_0D93C89F_D6DE_45E3_8D65_4852C654EFF1_.wvu.Rows" localSheetId="0" hidden="1">'10 Кв ф'!$2:$13</definedName>
    <definedName name="Z_1017E5F6_993F_45C9_9841_6CF924CF1200_.wvu.FilterData" localSheetId="0" hidden="1">'10 Кв ф'!$A$21:$T$21</definedName>
    <definedName name="Z_12DE1D8C_2E36_443D_8681_573806BBC37D_.wvu.FilterData" localSheetId="0" hidden="1">'10 Кв ф'!$A$21:$T$21</definedName>
    <definedName name="Z_1470A267_A675_4CA9_A66C_50B69FF85DA3_.wvu.FilterData" localSheetId="0" hidden="1">'10 Кв ф'!$A$21:$T$21</definedName>
    <definedName name="Z_17749444_678E_426F_BD89_F71E60B050A4_.wvu.FilterData" localSheetId="0" hidden="1">'10 Кв ф'!$A$21:$T$21</definedName>
    <definedName name="Z_192F6368_D18A_4AEC_8E7D_28008EEC8C85_.wvu.Cols" localSheetId="0" hidden="1">'10 Кв ф'!$M:$AB</definedName>
    <definedName name="Z_192F6368_D18A_4AEC_8E7D_28008EEC8C85_.wvu.FilterData" localSheetId="0" hidden="1">'10 Кв ф'!$A$21:$AM$21</definedName>
    <definedName name="Z_192F6368_D18A_4AEC_8E7D_28008EEC8C85_.wvu.PrintArea" localSheetId="0" hidden="1">'10 Кв ф'!$A$1:$T$21</definedName>
    <definedName name="Z_192F6368_D18A_4AEC_8E7D_28008EEC8C85_.wvu.Rows" localSheetId="0" hidden="1">'10 Кв ф'!#REF!</definedName>
    <definedName name="Z_1E4EBB30_6787_4635_A1AD_11437E13556E_.wvu.FilterData" localSheetId="0" hidden="1">'10 Кв ф'!$A$21:$T$21</definedName>
    <definedName name="Z_27831D98_248D_4C5D_8651_2FCE3375DCF3_.wvu.FilterData" localSheetId="0" hidden="1">'10 Кв ф'!$A$21:$T$21</definedName>
    <definedName name="Z_2F3444B4_7D2B_4793_A3F6_0CE0A53B65BF_.wvu.FilterData" localSheetId="0" hidden="1">'10 Кв ф'!$A$21:$AN$21</definedName>
    <definedName name="Z_3D41F91B_9A2B_4030_8403_A8DDF01EAA7A_.wvu.FilterData" localSheetId="0" hidden="1">'10 Кв ф'!$A$21:$T$21</definedName>
    <definedName name="Z_3D6FFAC9_26ED_4EAD_9DCA_78A482DA12FA_.wvu.FilterData" localSheetId="0" hidden="1">'10 Кв ф'!$A$21:$T$21</definedName>
    <definedName name="Z_3E520E1B_F34B_498F_8FF1_F06CA90FBFAA_.wvu.FilterData" localSheetId="0" hidden="1">'10 Кв ф'!$A$21:$T$21</definedName>
    <definedName name="Z_4350EDF1_8F1B_4807_8541_0DE3B02DBABA_.wvu.FilterData" localSheetId="0" hidden="1">'10 Кв ф'!#REF!</definedName>
    <definedName name="Z_4364DD0C_60A9_4939_80C2_42978509A381_.wvu.FilterData" localSheetId="0" hidden="1">'10 Кв ф'!$A$21:$T$21</definedName>
    <definedName name="Z_57B90536_E403_481F_B537_76A8A1190347_.wvu.FilterData" localSheetId="0" hidden="1">'10 Кв ф'!$A$21:$T$21</definedName>
    <definedName name="Z_57B90536_E403_481F_B537_76A8A1190347_.wvu.PrintArea" localSheetId="0" hidden="1">'10 Кв ф'!$A$1:$T$21</definedName>
    <definedName name="Z_584ABB53_32FF_4B7B_98BB_CA3B2584A02E_.wvu.FilterData" localSheetId="0" hidden="1">'10 Кв ф'!$A$21:$T$21</definedName>
    <definedName name="Z_58D64E48_2FAA_4C54_85F8_4917CD959A23_.wvu.FilterData" localSheetId="0" hidden="1">'10 Кв ф'!#REF!</definedName>
    <definedName name="Z_5D814110_5DA2_4133_93D9_99EF1B49B17B_.wvu.FilterData" localSheetId="0" hidden="1">'10 Кв ф'!$A$21:$T$21</definedName>
    <definedName name="Z_6356004F_9CC1_40CF_B0B2_A9FB11BA61A7_.wvu.FilterData" localSheetId="0" hidden="1">'10 Кв ф'!#REF!</definedName>
    <definedName name="Z_64C82260_6A7F_4E26_A3BE_B3CFD5C1C1BF_.wvu.FilterData" localSheetId="0" hidden="1">'10 Кв ф'!$A$21:$T$21</definedName>
    <definedName name="Z_655DFEB5_C371_40DD_82FC_2F6B360E2859_.wvu.FilterData" localSheetId="0" hidden="1">'10 Кв ф'!$A$21:$T$21</definedName>
    <definedName name="Z_66D403AB_EA89_4957_AA3A_9374DB17FF5F_.wvu.FilterData" localSheetId="0" hidden="1">'10 Кв ф'!$A$21:$T$21</definedName>
    <definedName name="Z_693252B3_5FB1_4BEE_8319_9F410CBC9A6D_.wvu.FilterData" localSheetId="0" hidden="1">'10 Кв ф'!#REF!</definedName>
    <definedName name="Z_69A29897_1D67_46B2_9C0C_AA0ADAC9AB8C_.wvu.FilterData" localSheetId="0" hidden="1">'10 Кв ф'!$A$21:$T$21</definedName>
    <definedName name="Z_6F5C25E3_FA9C_4839_AF94_DEE882837079_.wvu.FilterData" localSheetId="0" hidden="1">'10 Кв ф'!$A$21:$T$21</definedName>
    <definedName name="Z_6FC8CDDA_2F22_43F0_A6F6_3C1F10ECFB0A_.wvu.FilterData" localSheetId="0" hidden="1">'10 Кв ф'!$A$21:$T$21</definedName>
    <definedName name="Z_71843E8E_FECF_48AE_A09C_6820DB9CAE0B_.wvu.FilterData" localSheetId="0" hidden="1">'10 Кв ф'!$A$21:$T$21</definedName>
    <definedName name="Z_7694D342_12FA_4800_9B2F_894DCECAE7B4_.wvu.FilterData" localSheetId="0" hidden="1">'10 Кв ф'!$A$21:$T$21</definedName>
    <definedName name="Z_78D53BCC_1172_4F12_88DD_9A2C70FA2088_.wvu.FilterData" localSheetId="0" hidden="1">'10 Кв ф'!$A$21:$T$21</definedName>
    <definedName name="Z_84623340_CF58_4BC5_A988_3823C261B227_.wvu.FilterData" localSheetId="0" hidden="1">'10 Кв ф'!$A$21:$T$21</definedName>
    <definedName name="Z_84623340_CF58_4BC5_A988_3823C261B227_.wvu.PrintArea" localSheetId="0" hidden="1">'10 Кв ф'!$A$1:$T$21</definedName>
    <definedName name="Z_84623340_CF58_4BC5_A988_3823C261B227_.wvu.Rows" localSheetId="0" hidden="1">'10 Кв ф'!$2:$13</definedName>
    <definedName name="Z_8B154DE0_53DB_4AF6_B1C2_32179B4E88BC_.wvu.FilterData" localSheetId="0" hidden="1">'10 Кв ф'!$A$21:$T$21</definedName>
    <definedName name="Z_8DFE875F_0C3F_4914_B6AA_FBE17C23D7D2_.wvu.FilterData" localSheetId="0" hidden="1">'10 Кв ф'!#REF!</definedName>
    <definedName name="Z_93C4A63C_004C_41C7_AAD5_33C242984D35_.wvu.FilterData" localSheetId="0" hidden="1">'10 Кв ф'!$A$21:$T$21</definedName>
    <definedName name="Z_963A1F4E_14C6_4BB5_A521_D0FE868E7D37_.wvu.FilterData" localSheetId="0" hidden="1">'10 Кв ф'!$A$21:$T$21</definedName>
    <definedName name="Z_9B430562_8070_4258_8703_BFAE6EBDC58C_.wvu.FilterData" localSheetId="0" hidden="1">'10 Кв ф'!$A$21:$T$21</definedName>
    <definedName name="Z_A4BF77C2_CF88_42A4_A227_88264C01876F_.wvu.Cols" localSheetId="0" hidden="1">'10 Кв ф'!$M:$AB</definedName>
    <definedName name="Z_A4BF77C2_CF88_42A4_A227_88264C01876F_.wvu.FilterData" localSheetId="0" hidden="1">'10 Кв ф'!$A$21:$AN$21</definedName>
    <definedName name="Z_A4BF77C2_CF88_42A4_A227_88264C01876F_.wvu.PrintArea" localSheetId="0" hidden="1">'10 Кв ф'!$A$1:$T$21</definedName>
    <definedName name="Z_A77A5C65_3B6D_434F_8258_50CC036FD700_.wvu.FilterData" localSheetId="0" hidden="1">'10 Кв ф'!$A$21:$T$21</definedName>
    <definedName name="Z_A828C0E4_02B6_47D2_81F6_4D00B4CDDD76_.wvu.FilterData" localSheetId="0" hidden="1">'10 Кв ф'!$A$21:$T$21</definedName>
    <definedName name="Z_A828C0E4_02B6_47D2_81F6_4D00B4CDDD76_.wvu.PrintArea" localSheetId="0" hidden="1">'10 Кв ф'!$A$1:$T$21</definedName>
    <definedName name="Z_A828C0E4_02B6_47D2_81F6_4D00B4CDDD76_.wvu.Rows" localSheetId="0" hidden="1">'10 Кв ф'!$12:$13</definedName>
    <definedName name="Z_AA89D323_E3BB_4EC3_AA1F_74CDFA5C5CE7_.wvu.FilterData" localSheetId="0" hidden="1">'10 Кв ф'!$A$21:$AM$21</definedName>
    <definedName name="Z_AC71B388_5FE0_4A9D_8A8E_E18D1F00B0E3_.wvu.FilterData" localSheetId="0" hidden="1">'10 Кв ф'!$A$21:$T$21</definedName>
    <definedName name="Z_C15C57B9_037F_4445_B888_4EC853978147_.wvu.FilterData" localSheetId="0" hidden="1">'10 Кв ф'!$A$21:$T$21</definedName>
    <definedName name="Z_C60D55EC_865E_4D38_AE27_9E8AD04058A4_.wvu.FilterData" localSheetId="0" hidden="1">'10 Кв ф'!$A$21:$T$21</definedName>
    <definedName name="Z_C8834271_1CC2_459D_BFED_D8003474F42A_.wvu.FilterData" localSheetId="0" hidden="1">'10 Кв ф'!$A$21:$T$21</definedName>
    <definedName name="Z_CD577179_AC97_47E1_BD55_34C9FD4F7788_.wvu.FilterData" localSheetId="0" hidden="1">'10 Кв ф'!$A$21:$T$21</definedName>
    <definedName name="Z_CE1E033E_FF00_49FF_86F8_A53BE3AEB0CB_.wvu.FilterData" localSheetId="0" hidden="1">'10 Кв ф'!$A$21:$T$21</definedName>
    <definedName name="Z_CE1E033E_FF00_49FF_86F8_A53BE3AEB0CB_.wvu.PrintArea" localSheetId="0" hidden="1">'10 Кв ф'!$A$1:$T$21</definedName>
    <definedName name="Z_CE1E033E_FF00_49FF_86F8_A53BE3AEB0CB_.wvu.Rows" localSheetId="0" hidden="1">'10 Кв ф'!$12:$13</definedName>
    <definedName name="Z_D2373A93_A74A_4F74_898B_4F2E2B0E4C0B_.wvu.FilterData" localSheetId="0" hidden="1">'10 Кв ф'!$A$21:$T$21</definedName>
    <definedName name="Z_D2CBDC49_B9AD_49DF_A2DD_0C0CEC3CCF43_.wvu.FilterData" localSheetId="0" hidden="1">'10 Кв ф'!$A$21:$T$21</definedName>
    <definedName name="Z_D65DB3B3_D583_4A50_96A0_49F0BFBC42FA_.wvu.FilterData" localSheetId="0" hidden="1">'10 Кв ф'!$A$21:$T$21</definedName>
    <definedName name="Z_D6D9C024_8179_4E41_8196_D59861ADD944_.wvu.FilterData" localSheetId="0" hidden="1">'10 Кв ф'!$A$21:$T$21</definedName>
    <definedName name="Z_D8A1492F_0E32_4C4E_B90C_4EE6AF3DB003_.wvu.FilterData" localSheetId="0" hidden="1">'10 Кв ф'!$A$21:$T$21</definedName>
    <definedName name="Z_DC64EED4_A191_4298_87E4_64E85FD8D110_.wvu.FilterData" localSheetId="0" hidden="1">'10 Кв ф'!$A$21:$T$21</definedName>
    <definedName name="Z_DD79EF37_1308_44D2_981A_C28745460F44_.wvu.FilterData" localSheetId="0" hidden="1">'10 Кв ф'!$A$21:$T$21</definedName>
    <definedName name="Z_DDAC970E_030F_4B51_AB9C_405787409F8D_.wvu.FilterData" localSheetId="0" hidden="1">'10 Кв ф'!$A$21:$T$21</definedName>
    <definedName name="Z_E104860A_A3B7_4FDF_8BAB_6F219D9D3E8F_.wvu.FilterData" localSheetId="0" hidden="1">'10 Кв ф'!$A$21:$T$21</definedName>
    <definedName name="Z_E104860A_A3B7_4FDF_8BAB_6F219D9D3E8F_.wvu.PrintArea" localSheetId="0" hidden="1">'10 Кв ф'!$A$1:$T$21</definedName>
    <definedName name="Z_E104860A_A3B7_4FDF_8BAB_6F219D9D3E8F_.wvu.Rows" localSheetId="0" hidden="1">'10 Кв ф'!$12:$13</definedName>
    <definedName name="Z_E411A018_3262_426B_992B_D639BDC47809_.wvu.FilterData" localSheetId="0" hidden="1">'10 Кв ф'!$A$21:$T$21</definedName>
    <definedName name="Z_E65E1C7B_B53B_4B88_8602_A3F4B4E3D382_.wvu.FilterData" localSheetId="0" hidden="1">'10 Кв ф'!$A$21:$T$21</definedName>
    <definedName name="Z_E8944C33_CF35_4790_9FEB_7204E02DE563_.wvu.FilterData" localSheetId="0" hidden="1">'10 Кв ф'!$A$21:$T$21</definedName>
    <definedName name="Z_E8944C33_CF35_4790_9FEB_7204E02DE563_.wvu.PrintArea" localSheetId="0" hidden="1">'10 Кв ф'!$A$1:$T$21</definedName>
    <definedName name="Z_EBE17BEF_ADE5_48A1_B3B0_13D095BC5397_.wvu.FilterData" localSheetId="0" hidden="1">'10 Кв ф'!$A$21:$T$21</definedName>
    <definedName name="Z_EF664B56_5069_481F_BF03_744F9121EDA1_.wvu.FilterData" localSheetId="0" hidden="1">'10 Кв ф'!#REF!</definedName>
    <definedName name="Z_F5250458_B3DA_4BC9_8608_3E38DAC94C38_.wvu.FilterData" localSheetId="0" hidden="1">'10 Кв ф'!$A$21:$T$21</definedName>
    <definedName name="Z_F542FC93_15B6_4F75_8CE6_13289B723FF3_.wvu.FilterData" localSheetId="0" hidden="1">'10 Кв ф'!$A$21:$T$21</definedName>
    <definedName name="Z_FF811F01_18A2_472F_A2B1_C8CB4F7C4144_.wvu.FilterData" localSheetId="0" hidden="1">'10 Кв ф'!$A$21:$T$21</definedName>
    <definedName name="Z_FFD7E54C_3584_445D_916C_CB13835F8BCF_.wvu.FilterData" localSheetId="0" hidden="1">'10 Кв ф'!$A$21:$T$21</definedName>
    <definedName name="_xlnm.Print_Area" localSheetId="0">'10 Кв ф'!$A$1:$T$21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27" i="1" l="1"/>
  <c r="R1127" i="1" s="1"/>
  <c r="S1127" i="1" s="1"/>
  <c r="G1127" i="1"/>
  <c r="F1127" i="1"/>
  <c r="Q1127" i="1" s="1"/>
  <c r="H1126" i="1"/>
  <c r="R1126" i="1" s="1"/>
  <c r="S1126" i="1" s="1"/>
  <c r="G1126" i="1"/>
  <c r="F1126" i="1"/>
  <c r="Q1126" i="1" s="1"/>
  <c r="H1125" i="1"/>
  <c r="R1125" i="1" s="1"/>
  <c r="S1125" i="1" s="1"/>
  <c r="G1125" i="1"/>
  <c r="F1125" i="1"/>
  <c r="Q1125" i="1" s="1"/>
  <c r="H1124" i="1"/>
  <c r="H1123" i="1"/>
  <c r="H1122" i="1"/>
  <c r="R1122" i="1" s="1"/>
  <c r="S1122" i="1" s="1"/>
  <c r="G1122" i="1"/>
  <c r="F1122" i="1"/>
  <c r="Q1122" i="1" s="1"/>
  <c r="H1121" i="1"/>
  <c r="R1121" i="1" s="1"/>
  <c r="G1121" i="1"/>
  <c r="F1121" i="1"/>
  <c r="Q1121" i="1" s="1"/>
  <c r="R1120" i="1"/>
  <c r="S1120" i="1" s="1"/>
  <c r="H1120" i="1"/>
  <c r="G1120" i="1"/>
  <c r="F1120" i="1"/>
  <c r="Q1120" i="1" s="1"/>
  <c r="Q1119" i="1" s="1"/>
  <c r="P1119" i="1"/>
  <c r="O1119" i="1"/>
  <c r="N1119" i="1"/>
  <c r="M1119" i="1"/>
  <c r="L1119" i="1"/>
  <c r="K1119" i="1"/>
  <c r="J1119" i="1"/>
  <c r="I1119" i="1"/>
  <c r="H1119" i="1"/>
  <c r="G1119" i="1"/>
  <c r="F1119" i="1"/>
  <c r="E1119" i="1"/>
  <c r="D1119" i="1"/>
  <c r="H1118" i="1"/>
  <c r="H28" i="1" s="1"/>
  <c r="R1117" i="1"/>
  <c r="H1117" i="1"/>
  <c r="Q1117" i="1" s="1"/>
  <c r="Q1116" i="1"/>
  <c r="H1116" i="1"/>
  <c r="R1116" i="1" s="1"/>
  <c r="H1115" i="1"/>
  <c r="R1115" i="1" s="1"/>
  <c r="R1114" i="1"/>
  <c r="H1114" i="1"/>
  <c r="Q1114" i="1" s="1"/>
  <c r="P1113" i="1"/>
  <c r="O1113" i="1"/>
  <c r="N1113" i="1"/>
  <c r="M1113" i="1"/>
  <c r="L1113" i="1"/>
  <c r="K1113" i="1"/>
  <c r="J1113" i="1"/>
  <c r="I1113" i="1"/>
  <c r="H1113" i="1"/>
  <c r="R1113" i="1" s="1"/>
  <c r="G1113" i="1"/>
  <c r="F1113" i="1"/>
  <c r="Q1113" i="1" s="1"/>
  <c r="E1113" i="1"/>
  <c r="D1113" i="1"/>
  <c r="H1112" i="1"/>
  <c r="R1112" i="1" s="1"/>
  <c r="H1111" i="1"/>
  <c r="R1111" i="1" s="1"/>
  <c r="P1110" i="1"/>
  <c r="O1110" i="1"/>
  <c r="N1110" i="1"/>
  <c r="M1110" i="1"/>
  <c r="L1110" i="1"/>
  <c r="H1110" i="1" s="1"/>
  <c r="R1110" i="1" s="1"/>
  <c r="K1110" i="1"/>
  <c r="J1110" i="1"/>
  <c r="I1110" i="1"/>
  <c r="G1110" i="1"/>
  <c r="F1110" i="1"/>
  <c r="Q1110" i="1" s="1"/>
  <c r="E1110" i="1"/>
  <c r="D1110" i="1"/>
  <c r="R1109" i="1"/>
  <c r="Q1109" i="1"/>
  <c r="H1109" i="1"/>
  <c r="R1108" i="1"/>
  <c r="Q1108" i="1"/>
  <c r="H1108" i="1"/>
  <c r="P1107" i="1"/>
  <c r="P1106" i="1" s="1"/>
  <c r="O1107" i="1"/>
  <c r="O1106" i="1" s="1"/>
  <c r="N1107" i="1"/>
  <c r="N1106" i="1" s="1"/>
  <c r="H1106" i="1" s="1"/>
  <c r="R1106" i="1" s="1"/>
  <c r="M1107" i="1"/>
  <c r="L1107" i="1"/>
  <c r="K1107" i="1"/>
  <c r="J1107" i="1"/>
  <c r="H1107" i="1" s="1"/>
  <c r="I1107" i="1"/>
  <c r="G1107" i="1"/>
  <c r="F1107" i="1"/>
  <c r="E1107" i="1"/>
  <c r="D1107" i="1"/>
  <c r="M1106" i="1"/>
  <c r="L1106" i="1"/>
  <c r="K1106" i="1"/>
  <c r="J1106" i="1"/>
  <c r="I1106" i="1"/>
  <c r="G1106" i="1"/>
  <c r="F1106" i="1"/>
  <c r="Q1106" i="1" s="1"/>
  <c r="E1106" i="1"/>
  <c r="D1106" i="1"/>
  <c r="H1105" i="1"/>
  <c r="R1105" i="1" s="1"/>
  <c r="S1105" i="1" s="1"/>
  <c r="G1105" i="1"/>
  <c r="F1105" i="1"/>
  <c r="H1104" i="1"/>
  <c r="R1104" i="1" s="1"/>
  <c r="S1104" i="1" s="1"/>
  <c r="G1104" i="1"/>
  <c r="F1104" i="1"/>
  <c r="R1103" i="1"/>
  <c r="S1103" i="1" s="1"/>
  <c r="H1103" i="1"/>
  <c r="G1103" i="1"/>
  <c r="F1103" i="1"/>
  <c r="Q1103" i="1" s="1"/>
  <c r="H1102" i="1"/>
  <c r="G1102" i="1"/>
  <c r="R1102" i="1" s="1"/>
  <c r="S1102" i="1" s="1"/>
  <c r="F1102" i="1"/>
  <c r="Q1102" i="1" s="1"/>
  <c r="R1101" i="1"/>
  <c r="S1101" i="1" s="1"/>
  <c r="Q1101" i="1"/>
  <c r="H1101" i="1"/>
  <c r="G1101" i="1"/>
  <c r="G1099" i="1" s="1"/>
  <c r="G1095" i="1" s="1"/>
  <c r="F1101" i="1"/>
  <c r="F1099" i="1" s="1"/>
  <c r="R1100" i="1"/>
  <c r="S1100" i="1" s="1"/>
  <c r="Q1100" i="1"/>
  <c r="H1100" i="1"/>
  <c r="G1100" i="1"/>
  <c r="F1100" i="1"/>
  <c r="P1099" i="1"/>
  <c r="O1099" i="1"/>
  <c r="N1099" i="1"/>
  <c r="M1099" i="1"/>
  <c r="L1099" i="1"/>
  <c r="K1099" i="1"/>
  <c r="J1099" i="1"/>
  <c r="H1099" i="1" s="1"/>
  <c r="I1099" i="1"/>
  <c r="E1099" i="1"/>
  <c r="D1099" i="1"/>
  <c r="H1098" i="1"/>
  <c r="R1098" i="1" s="1"/>
  <c r="Q1097" i="1"/>
  <c r="H1097" i="1"/>
  <c r="R1097" i="1" s="1"/>
  <c r="H1096" i="1"/>
  <c r="R1096" i="1" s="1"/>
  <c r="P1095" i="1"/>
  <c r="O1095" i="1"/>
  <c r="N1095" i="1"/>
  <c r="M1095" i="1"/>
  <c r="L1095" i="1"/>
  <c r="K1095" i="1"/>
  <c r="J1095" i="1"/>
  <c r="I1095" i="1"/>
  <c r="H1095" i="1"/>
  <c r="E1095" i="1"/>
  <c r="D1095" i="1"/>
  <c r="R1094" i="1"/>
  <c r="H1094" i="1"/>
  <c r="Q1094" i="1" s="1"/>
  <c r="R1093" i="1"/>
  <c r="Q1093" i="1"/>
  <c r="H1093" i="1"/>
  <c r="R1092" i="1"/>
  <c r="Q1092" i="1"/>
  <c r="H1092" i="1"/>
  <c r="H1091" i="1"/>
  <c r="R1091" i="1" s="1"/>
  <c r="R1090" i="1"/>
  <c r="Q1090" i="1"/>
  <c r="P1090" i="1"/>
  <c r="O1090" i="1"/>
  <c r="N1090" i="1"/>
  <c r="M1090" i="1"/>
  <c r="L1090" i="1"/>
  <c r="K1090" i="1"/>
  <c r="J1090" i="1"/>
  <c r="I1090" i="1"/>
  <c r="H1090" i="1"/>
  <c r="G1090" i="1"/>
  <c r="F1090" i="1"/>
  <c r="E1090" i="1"/>
  <c r="D1090" i="1"/>
  <c r="H1089" i="1"/>
  <c r="R1089" i="1" s="1"/>
  <c r="H1088" i="1"/>
  <c r="R1088" i="1" s="1"/>
  <c r="S1088" i="1" s="1"/>
  <c r="G1088" i="1"/>
  <c r="F1088" i="1"/>
  <c r="Q1088" i="1" s="1"/>
  <c r="P1087" i="1"/>
  <c r="O1087" i="1"/>
  <c r="N1087" i="1"/>
  <c r="M1087" i="1"/>
  <c r="L1087" i="1"/>
  <c r="K1087" i="1"/>
  <c r="K1082" i="1" s="1"/>
  <c r="J1087" i="1"/>
  <c r="J1082" i="1" s="1"/>
  <c r="H1082" i="1" s="1"/>
  <c r="I1087" i="1"/>
  <c r="I1082" i="1" s="1"/>
  <c r="H1087" i="1"/>
  <c r="R1087" i="1" s="1"/>
  <c r="S1087" i="1" s="1"/>
  <c r="G1087" i="1"/>
  <c r="G1082" i="1" s="1"/>
  <c r="F1087" i="1"/>
  <c r="F1082" i="1" s="1"/>
  <c r="Q1082" i="1" s="1"/>
  <c r="E1087" i="1"/>
  <c r="E1082" i="1" s="1"/>
  <c r="D1087" i="1"/>
  <c r="D1082" i="1" s="1"/>
  <c r="R1086" i="1"/>
  <c r="H1086" i="1"/>
  <c r="Q1086" i="1" s="1"/>
  <c r="H1085" i="1"/>
  <c r="R1085" i="1" s="1"/>
  <c r="R1084" i="1"/>
  <c r="H1084" i="1"/>
  <c r="Q1084" i="1" s="1"/>
  <c r="R1083" i="1"/>
  <c r="Q1083" i="1"/>
  <c r="H1083" i="1"/>
  <c r="P1082" i="1"/>
  <c r="O1082" i="1"/>
  <c r="N1082" i="1"/>
  <c r="M1082" i="1"/>
  <c r="M1075" i="1" s="1"/>
  <c r="M1074" i="1" s="1"/>
  <c r="L1082" i="1"/>
  <c r="R1081" i="1"/>
  <c r="Q1081" i="1"/>
  <c r="H1081" i="1"/>
  <c r="Q1080" i="1"/>
  <c r="H1080" i="1"/>
  <c r="R1080" i="1" s="1"/>
  <c r="P1079" i="1"/>
  <c r="O1079" i="1"/>
  <c r="N1079" i="1"/>
  <c r="M1079" i="1"/>
  <c r="L1079" i="1"/>
  <c r="K1079" i="1"/>
  <c r="J1079" i="1"/>
  <c r="I1079" i="1"/>
  <c r="H1079" i="1"/>
  <c r="R1079" i="1" s="1"/>
  <c r="G1079" i="1"/>
  <c r="F1079" i="1"/>
  <c r="Q1079" i="1" s="1"/>
  <c r="E1079" i="1"/>
  <c r="D1079" i="1"/>
  <c r="H1078" i="1"/>
  <c r="R1078" i="1" s="1"/>
  <c r="H1077" i="1"/>
  <c r="R1077" i="1" s="1"/>
  <c r="P1076" i="1"/>
  <c r="O1076" i="1"/>
  <c r="N1076" i="1"/>
  <c r="M1076" i="1"/>
  <c r="L1076" i="1"/>
  <c r="K1076" i="1"/>
  <c r="K1075" i="1" s="1"/>
  <c r="K1074" i="1" s="1"/>
  <c r="J1076" i="1"/>
  <c r="J1075" i="1" s="1"/>
  <c r="I1076" i="1"/>
  <c r="I1075" i="1" s="1"/>
  <c r="I1074" i="1" s="1"/>
  <c r="H1076" i="1"/>
  <c r="R1076" i="1" s="1"/>
  <c r="G1076" i="1"/>
  <c r="G1075" i="1" s="1"/>
  <c r="G1074" i="1" s="1"/>
  <c r="F1076" i="1"/>
  <c r="F1075" i="1" s="1"/>
  <c r="E1076" i="1"/>
  <c r="E1075" i="1" s="1"/>
  <c r="E1074" i="1" s="1"/>
  <c r="D1076" i="1"/>
  <c r="D1075" i="1" s="1"/>
  <c r="D1074" i="1" s="1"/>
  <c r="P1075" i="1"/>
  <c r="P1074" i="1" s="1"/>
  <c r="O1075" i="1"/>
  <c r="N1075" i="1"/>
  <c r="L1075" i="1"/>
  <c r="L1074" i="1" s="1"/>
  <c r="H1073" i="1"/>
  <c r="R1073" i="1" s="1"/>
  <c r="S1073" i="1" s="1"/>
  <c r="G1073" i="1"/>
  <c r="F1073" i="1"/>
  <c r="Q1073" i="1" s="1"/>
  <c r="H1072" i="1"/>
  <c r="H1071" i="1"/>
  <c r="R1071" i="1" s="1"/>
  <c r="S1071" i="1" s="1"/>
  <c r="G1071" i="1"/>
  <c r="F1071" i="1"/>
  <c r="R1070" i="1"/>
  <c r="S1070" i="1" s="1"/>
  <c r="H1070" i="1"/>
  <c r="G1070" i="1"/>
  <c r="F1070" i="1"/>
  <c r="Q1070" i="1" s="1"/>
  <c r="H1069" i="1"/>
  <c r="H1068" i="1"/>
  <c r="H1067" i="1"/>
  <c r="H1066" i="1"/>
  <c r="H1065" i="1"/>
  <c r="H1064" i="1"/>
  <c r="H1063" i="1"/>
  <c r="H1062" i="1"/>
  <c r="H1061" i="1"/>
  <c r="H1060" i="1"/>
  <c r="H1059" i="1"/>
  <c r="H1058" i="1"/>
  <c r="R1057" i="1"/>
  <c r="S1057" i="1" s="1"/>
  <c r="Q1057" i="1"/>
  <c r="H1057" i="1"/>
  <c r="G1057" i="1"/>
  <c r="F1057" i="1"/>
  <c r="H1056" i="1"/>
  <c r="R1056" i="1" s="1"/>
  <c r="S1056" i="1" s="1"/>
  <c r="G1056" i="1"/>
  <c r="F1056" i="1"/>
  <c r="Q1056" i="1" s="1"/>
  <c r="H1055" i="1"/>
  <c r="R1055" i="1" s="1"/>
  <c r="S1055" i="1" s="1"/>
  <c r="G1055" i="1"/>
  <c r="F1055" i="1"/>
  <c r="H1054" i="1"/>
  <c r="R1054" i="1" s="1"/>
  <c r="S1054" i="1" s="1"/>
  <c r="G1054" i="1"/>
  <c r="F1054" i="1"/>
  <c r="Q1054" i="1" s="1"/>
  <c r="H1053" i="1"/>
  <c r="R1053" i="1" s="1"/>
  <c r="S1053" i="1" s="1"/>
  <c r="G1053" i="1"/>
  <c r="F1053" i="1"/>
  <c r="R1052" i="1"/>
  <c r="S1052" i="1" s="1"/>
  <c r="H1052" i="1"/>
  <c r="G1052" i="1"/>
  <c r="F1052" i="1"/>
  <c r="Q1052" i="1" s="1"/>
  <c r="R1051" i="1"/>
  <c r="S1051" i="1" s="1"/>
  <c r="H1051" i="1"/>
  <c r="G1051" i="1"/>
  <c r="F1051" i="1"/>
  <c r="Q1051" i="1" s="1"/>
  <c r="H1050" i="1"/>
  <c r="R1050" i="1" s="1"/>
  <c r="S1050" i="1" s="1"/>
  <c r="G1050" i="1"/>
  <c r="F1050" i="1"/>
  <c r="Q1050" i="1" s="1"/>
  <c r="H1049" i="1"/>
  <c r="R1049" i="1" s="1"/>
  <c r="S1049" i="1" s="1"/>
  <c r="G1049" i="1"/>
  <c r="F1049" i="1"/>
  <c r="Q1049" i="1" s="1"/>
  <c r="H1048" i="1"/>
  <c r="R1048" i="1" s="1"/>
  <c r="S1048" i="1" s="1"/>
  <c r="G1048" i="1"/>
  <c r="F1048" i="1"/>
  <c r="Q1048" i="1" s="1"/>
  <c r="S1047" i="1"/>
  <c r="R1047" i="1"/>
  <c r="H1047" i="1"/>
  <c r="G1047" i="1"/>
  <c r="F1047" i="1"/>
  <c r="Q1047" i="1" s="1"/>
  <c r="H1046" i="1"/>
  <c r="R1046" i="1" s="1"/>
  <c r="S1046" i="1" s="1"/>
  <c r="G1046" i="1"/>
  <c r="F1046" i="1"/>
  <c r="H1045" i="1"/>
  <c r="G1045" i="1"/>
  <c r="R1045" i="1" s="1"/>
  <c r="S1045" i="1" s="1"/>
  <c r="F1045" i="1"/>
  <c r="Q1045" i="1" s="1"/>
  <c r="R1044" i="1"/>
  <c r="S1044" i="1" s="1"/>
  <c r="H1044" i="1"/>
  <c r="G1044" i="1"/>
  <c r="F1044" i="1"/>
  <c r="Q1044" i="1" s="1"/>
  <c r="H1043" i="1"/>
  <c r="G1043" i="1"/>
  <c r="R1043" i="1" s="1"/>
  <c r="S1043" i="1" s="1"/>
  <c r="F1043" i="1"/>
  <c r="Q1043" i="1" s="1"/>
  <c r="H1042" i="1"/>
  <c r="R1042" i="1" s="1"/>
  <c r="S1042" i="1" s="1"/>
  <c r="G1042" i="1"/>
  <c r="F1042" i="1"/>
  <c r="Q1042" i="1" s="1"/>
  <c r="H1041" i="1"/>
  <c r="R1041" i="1" s="1"/>
  <c r="S1041" i="1" s="1"/>
  <c r="G1041" i="1"/>
  <c r="F1041" i="1"/>
  <c r="Q1041" i="1" s="1"/>
  <c r="H1040" i="1"/>
  <c r="R1040" i="1" s="1"/>
  <c r="S1040" i="1" s="1"/>
  <c r="G1040" i="1"/>
  <c r="F1040" i="1"/>
  <c r="Q1040" i="1" s="1"/>
  <c r="H1039" i="1"/>
  <c r="R1039" i="1" s="1"/>
  <c r="S1039" i="1" s="1"/>
  <c r="G1039" i="1"/>
  <c r="F1039" i="1"/>
  <c r="Q1039" i="1" s="1"/>
  <c r="H1038" i="1"/>
  <c r="R1038" i="1" s="1"/>
  <c r="S1038" i="1" s="1"/>
  <c r="G1038" i="1"/>
  <c r="F1038" i="1"/>
  <c r="H1037" i="1"/>
  <c r="R1037" i="1" s="1"/>
  <c r="S1037" i="1" s="1"/>
  <c r="G1037" i="1"/>
  <c r="F1037" i="1"/>
  <c r="Q1037" i="1" s="1"/>
  <c r="R1036" i="1"/>
  <c r="S1036" i="1" s="1"/>
  <c r="H1036" i="1"/>
  <c r="G1036" i="1"/>
  <c r="F1036" i="1"/>
  <c r="Q1036" i="1" s="1"/>
  <c r="H1035" i="1"/>
  <c r="R1035" i="1" s="1"/>
  <c r="S1035" i="1" s="1"/>
  <c r="G1035" i="1"/>
  <c r="F1035" i="1"/>
  <c r="Q1035" i="1" s="1"/>
  <c r="H1034" i="1"/>
  <c r="R1034" i="1" s="1"/>
  <c r="S1034" i="1" s="1"/>
  <c r="G1034" i="1"/>
  <c r="F1034" i="1"/>
  <c r="Q1034" i="1" s="1"/>
  <c r="H1033" i="1"/>
  <c r="R1033" i="1" s="1"/>
  <c r="S1033" i="1" s="1"/>
  <c r="G1033" i="1"/>
  <c r="F1033" i="1"/>
  <c r="H1032" i="1"/>
  <c r="R1032" i="1" s="1"/>
  <c r="S1032" i="1" s="1"/>
  <c r="G1032" i="1"/>
  <c r="F1032" i="1"/>
  <c r="R1031" i="1"/>
  <c r="S1031" i="1" s="1"/>
  <c r="H1031" i="1"/>
  <c r="G1031" i="1"/>
  <c r="F1031" i="1"/>
  <c r="Q1031" i="1" s="1"/>
  <c r="H1030" i="1"/>
  <c r="R1030" i="1" s="1"/>
  <c r="S1030" i="1" s="1"/>
  <c r="G1030" i="1"/>
  <c r="G1029" i="1" s="1"/>
  <c r="F1030" i="1"/>
  <c r="F1029" i="1" s="1"/>
  <c r="P1029" i="1"/>
  <c r="O1029" i="1"/>
  <c r="N1029" i="1"/>
  <c r="M1029" i="1"/>
  <c r="L1029" i="1"/>
  <c r="K1029" i="1"/>
  <c r="K29" i="1" s="1"/>
  <c r="J1029" i="1"/>
  <c r="H1029" i="1" s="1"/>
  <c r="R1029" i="1" s="1"/>
  <c r="S1029" i="1" s="1"/>
  <c r="I1029" i="1"/>
  <c r="E1029" i="1"/>
  <c r="D1029" i="1"/>
  <c r="R1028" i="1"/>
  <c r="Q1028" i="1"/>
  <c r="H1028" i="1"/>
  <c r="H1027" i="1"/>
  <c r="R1027" i="1" s="1"/>
  <c r="S1027" i="1" s="1"/>
  <c r="G1027" i="1"/>
  <c r="F1027" i="1"/>
  <c r="Q1027" i="1" s="1"/>
  <c r="P1026" i="1"/>
  <c r="O1026" i="1"/>
  <c r="N1026" i="1"/>
  <c r="M1026" i="1"/>
  <c r="L1026" i="1"/>
  <c r="K1026" i="1"/>
  <c r="J1026" i="1"/>
  <c r="I1026" i="1"/>
  <c r="H1026" i="1"/>
  <c r="R1026" i="1" s="1"/>
  <c r="S1026" i="1" s="1"/>
  <c r="G1026" i="1"/>
  <c r="F1026" i="1"/>
  <c r="Q1026" i="1" s="1"/>
  <c r="E1026" i="1"/>
  <c r="D1026" i="1"/>
  <c r="H1025" i="1"/>
  <c r="R1025" i="1" s="1"/>
  <c r="H1024" i="1"/>
  <c r="R1024" i="1" s="1"/>
  <c r="R1023" i="1"/>
  <c r="Q1023" i="1"/>
  <c r="H1023" i="1"/>
  <c r="P1022" i="1"/>
  <c r="O1022" i="1"/>
  <c r="N1022" i="1"/>
  <c r="M1022" i="1"/>
  <c r="L1022" i="1"/>
  <c r="K1022" i="1"/>
  <c r="J1022" i="1"/>
  <c r="H1022" i="1" s="1"/>
  <c r="R1022" i="1" s="1"/>
  <c r="S1022" i="1" s="1"/>
  <c r="I1022" i="1"/>
  <c r="G1022" i="1"/>
  <c r="F1022" i="1"/>
  <c r="Q1022" i="1" s="1"/>
  <c r="E1022" i="1"/>
  <c r="D1022" i="1"/>
  <c r="R1021" i="1"/>
  <c r="Q1021" i="1"/>
  <c r="H1021" i="1"/>
  <c r="H1020" i="1"/>
  <c r="R1020" i="1" s="1"/>
  <c r="P1019" i="1"/>
  <c r="H1019" i="1" s="1"/>
  <c r="O1019" i="1"/>
  <c r="N1019" i="1"/>
  <c r="M1019" i="1"/>
  <c r="L1019" i="1"/>
  <c r="K1019" i="1"/>
  <c r="J1019" i="1"/>
  <c r="I1019" i="1"/>
  <c r="G1019" i="1"/>
  <c r="F1019" i="1"/>
  <c r="E1019" i="1"/>
  <c r="D1019" i="1"/>
  <c r="H1018" i="1"/>
  <c r="R1018" i="1" s="1"/>
  <c r="Q1017" i="1"/>
  <c r="H1017" i="1"/>
  <c r="R1017" i="1" s="1"/>
  <c r="P1016" i="1"/>
  <c r="O1016" i="1"/>
  <c r="N1016" i="1"/>
  <c r="M1016" i="1"/>
  <c r="L1016" i="1"/>
  <c r="K1016" i="1"/>
  <c r="J1016" i="1"/>
  <c r="H1016" i="1" s="1"/>
  <c r="R1016" i="1" s="1"/>
  <c r="I1016" i="1"/>
  <c r="G1016" i="1"/>
  <c r="F1016" i="1"/>
  <c r="Q1016" i="1" s="1"/>
  <c r="E1016" i="1"/>
  <c r="D1016" i="1"/>
  <c r="P1015" i="1"/>
  <c r="O1015" i="1"/>
  <c r="N1015" i="1"/>
  <c r="M1015" i="1"/>
  <c r="L1015" i="1"/>
  <c r="K1015" i="1"/>
  <c r="J1015" i="1"/>
  <c r="I1015" i="1"/>
  <c r="H1015" i="1"/>
  <c r="R1015" i="1" s="1"/>
  <c r="G1015" i="1"/>
  <c r="F1015" i="1"/>
  <c r="Q1015" i="1" s="1"/>
  <c r="E1015" i="1"/>
  <c r="D1015" i="1"/>
  <c r="H1014" i="1"/>
  <c r="Q1014" i="1" s="1"/>
  <c r="F1014" i="1"/>
  <c r="H1013" i="1"/>
  <c r="F1013" i="1"/>
  <c r="Q1013" i="1" s="1"/>
  <c r="H1012" i="1"/>
  <c r="R1012" i="1" s="1"/>
  <c r="S1012" i="1" s="1"/>
  <c r="G1012" i="1"/>
  <c r="F1012" i="1"/>
  <c r="H1011" i="1"/>
  <c r="H1010" i="1"/>
  <c r="G1010" i="1"/>
  <c r="R1010" i="1" s="1"/>
  <c r="S1010" i="1" s="1"/>
  <c r="F1010" i="1"/>
  <c r="Q1010" i="1" s="1"/>
  <c r="R1009" i="1"/>
  <c r="S1009" i="1" s="1"/>
  <c r="H1009" i="1"/>
  <c r="G1009" i="1"/>
  <c r="F1009" i="1"/>
  <c r="Q1009" i="1" s="1"/>
  <c r="H1008" i="1"/>
  <c r="G1008" i="1"/>
  <c r="R1008" i="1" s="1"/>
  <c r="S1008" i="1" s="1"/>
  <c r="F1008" i="1"/>
  <c r="Q1008" i="1" s="1"/>
  <c r="H1007" i="1"/>
  <c r="R1007" i="1" s="1"/>
  <c r="S1007" i="1" s="1"/>
  <c r="G1007" i="1"/>
  <c r="F1007" i="1"/>
  <c r="Q1007" i="1" s="1"/>
  <c r="H1006" i="1"/>
  <c r="R1006" i="1" s="1"/>
  <c r="S1006" i="1" s="1"/>
  <c r="G1006" i="1"/>
  <c r="F1006" i="1"/>
  <c r="Q1006" i="1" s="1"/>
  <c r="H1005" i="1"/>
  <c r="R1005" i="1" s="1"/>
  <c r="S1005" i="1" s="1"/>
  <c r="G1005" i="1"/>
  <c r="F1005" i="1"/>
  <c r="Q1005" i="1" s="1"/>
  <c r="H1004" i="1"/>
  <c r="H1003" i="1" s="1"/>
  <c r="G1004" i="1"/>
  <c r="G1003" i="1" s="1"/>
  <c r="F1004" i="1"/>
  <c r="F1003" i="1" s="1"/>
  <c r="Q1003" i="1" s="1"/>
  <c r="P1003" i="1"/>
  <c r="P991" i="1" s="1"/>
  <c r="H991" i="1" s="1"/>
  <c r="O1003" i="1"/>
  <c r="O991" i="1" s="1"/>
  <c r="N1003" i="1"/>
  <c r="M1003" i="1"/>
  <c r="L1003" i="1"/>
  <c r="K1003" i="1"/>
  <c r="J1003" i="1"/>
  <c r="I1003" i="1"/>
  <c r="E1003" i="1"/>
  <c r="D1003" i="1"/>
  <c r="H1002" i="1"/>
  <c r="G1002" i="1"/>
  <c r="R1002" i="1" s="1"/>
  <c r="S1002" i="1" s="1"/>
  <c r="F1002" i="1"/>
  <c r="Q1002" i="1" s="1"/>
  <c r="P1001" i="1"/>
  <c r="O1001" i="1"/>
  <c r="N1001" i="1"/>
  <c r="M1001" i="1"/>
  <c r="L1001" i="1"/>
  <c r="K1001" i="1"/>
  <c r="J1001" i="1"/>
  <c r="I1001" i="1"/>
  <c r="H1001" i="1"/>
  <c r="R1001" i="1" s="1"/>
  <c r="S1001" i="1" s="1"/>
  <c r="G1001" i="1"/>
  <c r="F1001" i="1"/>
  <c r="Q1001" i="1" s="1"/>
  <c r="E1001" i="1"/>
  <c r="D1001" i="1"/>
  <c r="Q1000" i="1"/>
  <c r="H1000" i="1"/>
  <c r="R1000" i="1" s="1"/>
  <c r="Q999" i="1"/>
  <c r="H999" i="1"/>
  <c r="R999" i="1" s="1"/>
  <c r="S999" i="1" s="1"/>
  <c r="G999" i="1"/>
  <c r="F999" i="1"/>
  <c r="H998" i="1"/>
  <c r="R998" i="1" s="1"/>
  <c r="S998" i="1" s="1"/>
  <c r="G998" i="1"/>
  <c r="F998" i="1"/>
  <c r="Q998" i="1" s="1"/>
  <c r="H997" i="1"/>
  <c r="R997" i="1" s="1"/>
  <c r="S997" i="1" s="1"/>
  <c r="G997" i="1"/>
  <c r="G992" i="1" s="1"/>
  <c r="G991" i="1" s="1"/>
  <c r="F997" i="1"/>
  <c r="F992" i="1" s="1"/>
  <c r="H996" i="1"/>
  <c r="Q996" i="1" s="1"/>
  <c r="G996" i="1"/>
  <c r="F996" i="1"/>
  <c r="H995" i="1"/>
  <c r="G995" i="1"/>
  <c r="R995" i="1" s="1"/>
  <c r="S995" i="1" s="1"/>
  <c r="F995" i="1"/>
  <c r="Q995" i="1" s="1"/>
  <c r="H994" i="1"/>
  <c r="R994" i="1" s="1"/>
  <c r="S994" i="1" s="1"/>
  <c r="G994" i="1"/>
  <c r="F994" i="1"/>
  <c r="Q994" i="1" s="1"/>
  <c r="Q993" i="1"/>
  <c r="H993" i="1"/>
  <c r="R993" i="1" s="1"/>
  <c r="S993" i="1" s="1"/>
  <c r="G993" i="1"/>
  <c r="F993" i="1"/>
  <c r="P992" i="1"/>
  <c r="O992" i="1"/>
  <c r="N992" i="1"/>
  <c r="M992" i="1"/>
  <c r="L992" i="1"/>
  <c r="H992" i="1" s="1"/>
  <c r="K992" i="1"/>
  <c r="J992" i="1"/>
  <c r="I992" i="1"/>
  <c r="E992" i="1"/>
  <c r="D992" i="1"/>
  <c r="N991" i="1"/>
  <c r="M991" i="1"/>
  <c r="L991" i="1"/>
  <c r="K991" i="1"/>
  <c r="J991" i="1"/>
  <c r="I991" i="1"/>
  <c r="E991" i="1"/>
  <c r="D991" i="1"/>
  <c r="H990" i="1"/>
  <c r="R990" i="1" s="1"/>
  <c r="S990" i="1" s="1"/>
  <c r="G990" i="1"/>
  <c r="G989" i="1" s="1"/>
  <c r="F990" i="1"/>
  <c r="F989" i="1" s="1"/>
  <c r="P989" i="1"/>
  <c r="O989" i="1"/>
  <c r="N989" i="1"/>
  <c r="M989" i="1"/>
  <c r="L989" i="1"/>
  <c r="H989" i="1" s="1"/>
  <c r="R989" i="1" s="1"/>
  <c r="S989" i="1" s="1"/>
  <c r="K989" i="1"/>
  <c r="J989" i="1"/>
  <c r="I989" i="1"/>
  <c r="E989" i="1"/>
  <c r="D989" i="1"/>
  <c r="Q988" i="1"/>
  <c r="H988" i="1"/>
  <c r="G988" i="1"/>
  <c r="R988" i="1" s="1"/>
  <c r="S988" i="1" s="1"/>
  <c r="F988" i="1"/>
  <c r="P987" i="1"/>
  <c r="O987" i="1"/>
  <c r="N987" i="1"/>
  <c r="H987" i="1" s="1"/>
  <c r="R987" i="1" s="1"/>
  <c r="S987" i="1" s="1"/>
  <c r="M987" i="1"/>
  <c r="L987" i="1"/>
  <c r="K987" i="1"/>
  <c r="J987" i="1"/>
  <c r="I987" i="1"/>
  <c r="G987" i="1"/>
  <c r="F987" i="1"/>
  <c r="Q987" i="1" s="1"/>
  <c r="E987" i="1"/>
  <c r="E983" i="1" s="1"/>
  <c r="D987" i="1"/>
  <c r="D983" i="1" s="1"/>
  <c r="R986" i="1"/>
  <c r="Q986" i="1"/>
  <c r="H986" i="1"/>
  <c r="H985" i="1"/>
  <c r="R985" i="1" s="1"/>
  <c r="S985" i="1" s="1"/>
  <c r="G985" i="1"/>
  <c r="G984" i="1" s="1"/>
  <c r="G983" i="1" s="1"/>
  <c r="F985" i="1"/>
  <c r="F984" i="1" s="1"/>
  <c r="P984" i="1"/>
  <c r="P983" i="1" s="1"/>
  <c r="O984" i="1"/>
  <c r="O983" i="1" s="1"/>
  <c r="N984" i="1"/>
  <c r="N983" i="1" s="1"/>
  <c r="M984" i="1"/>
  <c r="M983" i="1" s="1"/>
  <c r="L984" i="1"/>
  <c r="L983" i="1" s="1"/>
  <c r="K984" i="1"/>
  <c r="K983" i="1" s="1"/>
  <c r="J984" i="1"/>
  <c r="H984" i="1" s="1"/>
  <c r="I984" i="1"/>
  <c r="I983" i="1" s="1"/>
  <c r="E984" i="1"/>
  <c r="D984" i="1"/>
  <c r="H982" i="1"/>
  <c r="R982" i="1" s="1"/>
  <c r="R981" i="1"/>
  <c r="Q981" i="1"/>
  <c r="H981" i="1"/>
  <c r="R980" i="1"/>
  <c r="Q980" i="1"/>
  <c r="H980" i="1"/>
  <c r="H979" i="1"/>
  <c r="R979" i="1" s="1"/>
  <c r="S979" i="1" s="1"/>
  <c r="G979" i="1"/>
  <c r="F979" i="1"/>
  <c r="Q979" i="1" s="1"/>
  <c r="Q978" i="1"/>
  <c r="H978" i="1"/>
  <c r="R978" i="1" s="1"/>
  <c r="S978" i="1" s="1"/>
  <c r="G978" i="1"/>
  <c r="F978" i="1"/>
  <c r="P977" i="1"/>
  <c r="P974" i="1" s="1"/>
  <c r="O977" i="1"/>
  <c r="O974" i="1" s="1"/>
  <c r="N977" i="1"/>
  <c r="N974" i="1" s="1"/>
  <c r="M977" i="1"/>
  <c r="M974" i="1" s="1"/>
  <c r="L977" i="1"/>
  <c r="L974" i="1" s="1"/>
  <c r="K977" i="1"/>
  <c r="K974" i="1" s="1"/>
  <c r="J977" i="1"/>
  <c r="J974" i="1" s="1"/>
  <c r="I977" i="1"/>
  <c r="I974" i="1" s="1"/>
  <c r="G977" i="1"/>
  <c r="G974" i="1" s="1"/>
  <c r="F977" i="1"/>
  <c r="F974" i="1" s="1"/>
  <c r="E977" i="1"/>
  <c r="E974" i="1" s="1"/>
  <c r="D977" i="1"/>
  <c r="D974" i="1" s="1"/>
  <c r="R976" i="1"/>
  <c r="H976" i="1"/>
  <c r="Q976" i="1" s="1"/>
  <c r="R975" i="1"/>
  <c r="Q975" i="1"/>
  <c r="H975" i="1"/>
  <c r="H973" i="1"/>
  <c r="R973" i="1" s="1"/>
  <c r="H972" i="1"/>
  <c r="R972" i="1" s="1"/>
  <c r="P971" i="1"/>
  <c r="O971" i="1"/>
  <c r="N971" i="1"/>
  <c r="M971" i="1"/>
  <c r="L971" i="1"/>
  <c r="K971" i="1"/>
  <c r="J971" i="1"/>
  <c r="I971" i="1"/>
  <c r="I966" i="1" s="1"/>
  <c r="I965" i="1" s="1"/>
  <c r="H971" i="1"/>
  <c r="R971" i="1" s="1"/>
  <c r="G971" i="1"/>
  <c r="F971" i="1"/>
  <c r="Q971" i="1" s="1"/>
  <c r="E971" i="1"/>
  <c r="E966" i="1" s="1"/>
  <c r="E965" i="1" s="1"/>
  <c r="D971" i="1"/>
  <c r="D966" i="1" s="1"/>
  <c r="D965" i="1" s="1"/>
  <c r="H970" i="1"/>
  <c r="R970" i="1" s="1"/>
  <c r="S970" i="1" s="1"/>
  <c r="G970" i="1"/>
  <c r="G969" i="1" s="1"/>
  <c r="G967" i="1" s="1"/>
  <c r="G966" i="1" s="1"/>
  <c r="G965" i="1" s="1"/>
  <c r="F970" i="1"/>
  <c r="F969" i="1" s="1"/>
  <c r="P969" i="1"/>
  <c r="P967" i="1" s="1"/>
  <c r="P966" i="1" s="1"/>
  <c r="O969" i="1"/>
  <c r="O967" i="1" s="1"/>
  <c r="O966" i="1" s="1"/>
  <c r="O965" i="1" s="1"/>
  <c r="N969" i="1"/>
  <c r="N967" i="1" s="1"/>
  <c r="N966" i="1" s="1"/>
  <c r="N965" i="1" s="1"/>
  <c r="M969" i="1"/>
  <c r="M967" i="1" s="1"/>
  <c r="M966" i="1" s="1"/>
  <c r="M965" i="1" s="1"/>
  <c r="L969" i="1"/>
  <c r="L967" i="1" s="1"/>
  <c r="K969" i="1"/>
  <c r="K967" i="1" s="1"/>
  <c r="J969" i="1"/>
  <c r="H969" i="1" s="1"/>
  <c r="I969" i="1"/>
  <c r="E969" i="1"/>
  <c r="D969" i="1"/>
  <c r="R968" i="1"/>
  <c r="Q968" i="1"/>
  <c r="H968" i="1"/>
  <c r="I967" i="1"/>
  <c r="E967" i="1"/>
  <c r="D967" i="1"/>
  <c r="H964" i="1"/>
  <c r="R964" i="1" s="1"/>
  <c r="S964" i="1" s="1"/>
  <c r="G964" i="1"/>
  <c r="F964" i="1"/>
  <c r="S963" i="1"/>
  <c r="R963" i="1"/>
  <c r="Q963" i="1"/>
  <c r="H963" i="1"/>
  <c r="G963" i="1"/>
  <c r="F963" i="1"/>
  <c r="H962" i="1"/>
  <c r="H961" i="1"/>
  <c r="H960" i="1"/>
  <c r="H959" i="1"/>
  <c r="H958" i="1"/>
  <c r="H957" i="1"/>
  <c r="H956" i="1"/>
  <c r="H955" i="1"/>
  <c r="H954" i="1"/>
  <c r="H953" i="1"/>
  <c r="H952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H938" i="1"/>
  <c r="H937" i="1"/>
  <c r="H936" i="1"/>
  <c r="H935" i="1"/>
  <c r="H934" i="1"/>
  <c r="H933" i="1"/>
  <c r="H932" i="1"/>
  <c r="H931" i="1"/>
  <c r="H930" i="1"/>
  <c r="H929" i="1"/>
  <c r="H928" i="1"/>
  <c r="H927" i="1"/>
  <c r="H926" i="1"/>
  <c r="H925" i="1"/>
  <c r="H924" i="1"/>
  <c r="H923" i="1"/>
  <c r="H922" i="1"/>
  <c r="R922" i="1" s="1"/>
  <c r="S922" i="1" s="1"/>
  <c r="G922" i="1"/>
  <c r="F922" i="1"/>
  <c r="Q922" i="1" s="1"/>
  <c r="H921" i="1"/>
  <c r="R921" i="1" s="1"/>
  <c r="S921" i="1" s="1"/>
  <c r="G921" i="1"/>
  <c r="F921" i="1"/>
  <c r="S920" i="1"/>
  <c r="R920" i="1"/>
  <c r="Q920" i="1"/>
  <c r="H920" i="1"/>
  <c r="G920" i="1"/>
  <c r="F920" i="1"/>
  <c r="H919" i="1"/>
  <c r="H918" i="1"/>
  <c r="R918" i="1" s="1"/>
  <c r="S918" i="1" s="1"/>
  <c r="G918" i="1"/>
  <c r="F918" i="1"/>
  <c r="Q918" i="1" s="1"/>
  <c r="H917" i="1"/>
  <c r="H916" i="1"/>
  <c r="R916" i="1" s="1"/>
  <c r="S916" i="1" s="1"/>
  <c r="G916" i="1"/>
  <c r="F916" i="1"/>
  <c r="Q916" i="1" s="1"/>
  <c r="R915" i="1"/>
  <c r="S915" i="1" s="1"/>
  <c r="Q915" i="1"/>
  <c r="H915" i="1"/>
  <c r="G915" i="1"/>
  <c r="F915" i="1"/>
  <c r="Q914" i="1"/>
  <c r="H914" i="1"/>
  <c r="R914" i="1" s="1"/>
  <c r="S914" i="1" s="1"/>
  <c r="G914" i="1"/>
  <c r="F914" i="1"/>
  <c r="H913" i="1"/>
  <c r="R913" i="1" s="1"/>
  <c r="S913" i="1" s="1"/>
  <c r="G913" i="1"/>
  <c r="F913" i="1"/>
  <c r="Q913" i="1" s="1"/>
  <c r="H912" i="1"/>
  <c r="R912" i="1" s="1"/>
  <c r="S912" i="1" s="1"/>
  <c r="G912" i="1"/>
  <c r="F912" i="1"/>
  <c r="Q912" i="1" s="1"/>
  <c r="R911" i="1"/>
  <c r="S911" i="1" s="1"/>
  <c r="H911" i="1"/>
  <c r="G911" i="1"/>
  <c r="F911" i="1"/>
  <c r="Q911" i="1" s="1"/>
  <c r="R910" i="1"/>
  <c r="S910" i="1" s="1"/>
  <c r="Q910" i="1"/>
  <c r="H910" i="1"/>
  <c r="G910" i="1"/>
  <c r="F910" i="1"/>
  <c r="Q909" i="1"/>
  <c r="H909" i="1"/>
  <c r="R909" i="1" s="1"/>
  <c r="S909" i="1" s="1"/>
  <c r="G909" i="1"/>
  <c r="F909" i="1"/>
  <c r="H908" i="1"/>
  <c r="R908" i="1" s="1"/>
  <c r="S908" i="1" s="1"/>
  <c r="G908" i="1"/>
  <c r="F908" i="1"/>
  <c r="Q908" i="1" s="1"/>
  <c r="Q907" i="1"/>
  <c r="H907" i="1"/>
  <c r="G907" i="1"/>
  <c r="R907" i="1" s="1"/>
  <c r="S907" i="1" s="1"/>
  <c r="F907" i="1"/>
  <c r="H906" i="1"/>
  <c r="R906" i="1" s="1"/>
  <c r="S906" i="1" s="1"/>
  <c r="G906" i="1"/>
  <c r="F906" i="1"/>
  <c r="Q906" i="1" s="1"/>
  <c r="H905" i="1"/>
  <c r="R905" i="1" s="1"/>
  <c r="S905" i="1" s="1"/>
  <c r="G905" i="1"/>
  <c r="F905" i="1"/>
  <c r="Q905" i="1" s="1"/>
  <c r="H904" i="1"/>
  <c r="R904" i="1" s="1"/>
  <c r="S904" i="1" s="1"/>
  <c r="G904" i="1"/>
  <c r="F904" i="1"/>
  <c r="Q904" i="1" s="1"/>
  <c r="H903" i="1"/>
  <c r="R903" i="1" s="1"/>
  <c r="S903" i="1" s="1"/>
  <c r="G903" i="1"/>
  <c r="F903" i="1"/>
  <c r="Q903" i="1" s="1"/>
  <c r="H902" i="1"/>
  <c r="G902" i="1"/>
  <c r="R902" i="1" s="1"/>
  <c r="S902" i="1" s="1"/>
  <c r="F902" i="1"/>
  <c r="Q902" i="1" s="1"/>
  <c r="H901" i="1"/>
  <c r="R901" i="1" s="1"/>
  <c r="S901" i="1" s="1"/>
  <c r="G901" i="1"/>
  <c r="F901" i="1"/>
  <c r="Q901" i="1" s="1"/>
  <c r="H900" i="1"/>
  <c r="R900" i="1" s="1"/>
  <c r="S900" i="1" s="1"/>
  <c r="G900" i="1"/>
  <c r="F900" i="1"/>
  <c r="S899" i="1"/>
  <c r="R899" i="1"/>
  <c r="Q899" i="1"/>
  <c r="H899" i="1"/>
  <c r="G899" i="1"/>
  <c r="F899" i="1"/>
  <c r="H898" i="1"/>
  <c r="R898" i="1" s="1"/>
  <c r="S898" i="1" s="1"/>
  <c r="G898" i="1"/>
  <c r="F898" i="1"/>
  <c r="Q898" i="1" s="1"/>
  <c r="H897" i="1"/>
  <c r="R897" i="1" s="1"/>
  <c r="S897" i="1" s="1"/>
  <c r="G897" i="1"/>
  <c r="F897" i="1"/>
  <c r="Q897" i="1" s="1"/>
  <c r="H896" i="1"/>
  <c r="R896" i="1" s="1"/>
  <c r="S896" i="1" s="1"/>
  <c r="G896" i="1"/>
  <c r="F896" i="1"/>
  <c r="Q896" i="1" s="1"/>
  <c r="H895" i="1"/>
  <c r="R895" i="1" s="1"/>
  <c r="S895" i="1" s="1"/>
  <c r="G895" i="1"/>
  <c r="F895" i="1"/>
  <c r="Q895" i="1" s="1"/>
  <c r="Q894" i="1"/>
  <c r="H894" i="1"/>
  <c r="R894" i="1" s="1"/>
  <c r="S894" i="1" s="1"/>
  <c r="G894" i="1"/>
  <c r="F894" i="1"/>
  <c r="H893" i="1"/>
  <c r="R893" i="1" s="1"/>
  <c r="S893" i="1" s="1"/>
  <c r="G893" i="1"/>
  <c r="F893" i="1"/>
  <c r="Q893" i="1" s="1"/>
  <c r="H892" i="1"/>
  <c r="R892" i="1" s="1"/>
  <c r="S892" i="1" s="1"/>
  <c r="G892" i="1"/>
  <c r="F892" i="1"/>
  <c r="H891" i="1"/>
  <c r="R891" i="1" s="1"/>
  <c r="S891" i="1" s="1"/>
  <c r="G891" i="1"/>
  <c r="F891" i="1"/>
  <c r="H890" i="1"/>
  <c r="G890" i="1"/>
  <c r="R890" i="1" s="1"/>
  <c r="S890" i="1" s="1"/>
  <c r="F890" i="1"/>
  <c r="Q890" i="1" s="1"/>
  <c r="H889" i="1"/>
  <c r="R889" i="1" s="1"/>
  <c r="S889" i="1" s="1"/>
  <c r="G889" i="1"/>
  <c r="F889" i="1"/>
  <c r="Q889" i="1" s="1"/>
  <c r="Q888" i="1"/>
  <c r="H888" i="1"/>
  <c r="R888" i="1" s="1"/>
  <c r="S888" i="1" s="1"/>
  <c r="G888" i="1"/>
  <c r="F888" i="1"/>
  <c r="H887" i="1"/>
  <c r="R887" i="1" s="1"/>
  <c r="S887" i="1" s="1"/>
  <c r="G887" i="1"/>
  <c r="F887" i="1"/>
  <c r="Q887" i="1" s="1"/>
  <c r="R886" i="1"/>
  <c r="S886" i="1" s="1"/>
  <c r="Q886" i="1"/>
  <c r="H886" i="1"/>
  <c r="G886" i="1"/>
  <c r="F886" i="1"/>
  <c r="Q885" i="1"/>
  <c r="H885" i="1"/>
  <c r="R885" i="1" s="1"/>
  <c r="S885" i="1" s="1"/>
  <c r="G885" i="1"/>
  <c r="F885" i="1"/>
  <c r="H884" i="1"/>
  <c r="R884" i="1" s="1"/>
  <c r="S884" i="1" s="1"/>
  <c r="G884" i="1"/>
  <c r="F884" i="1"/>
  <c r="Q884" i="1" s="1"/>
  <c r="H883" i="1"/>
  <c r="R883" i="1" s="1"/>
  <c r="S883" i="1" s="1"/>
  <c r="G883" i="1"/>
  <c r="F883" i="1"/>
  <c r="Q883" i="1" s="1"/>
  <c r="R882" i="1"/>
  <c r="S882" i="1" s="1"/>
  <c r="H882" i="1"/>
  <c r="G882" i="1"/>
  <c r="F882" i="1"/>
  <c r="Q882" i="1" s="1"/>
  <c r="R881" i="1"/>
  <c r="S881" i="1" s="1"/>
  <c r="Q881" i="1"/>
  <c r="H881" i="1"/>
  <c r="G881" i="1"/>
  <c r="F881" i="1"/>
  <c r="Q880" i="1"/>
  <c r="H880" i="1"/>
  <c r="R880" i="1" s="1"/>
  <c r="S880" i="1" s="1"/>
  <c r="G880" i="1"/>
  <c r="F880" i="1"/>
  <c r="H879" i="1"/>
  <c r="R879" i="1" s="1"/>
  <c r="S879" i="1" s="1"/>
  <c r="G879" i="1"/>
  <c r="F879" i="1"/>
  <c r="Q879" i="1" s="1"/>
  <c r="Q878" i="1"/>
  <c r="H878" i="1"/>
  <c r="G878" i="1"/>
  <c r="R878" i="1" s="1"/>
  <c r="S878" i="1" s="1"/>
  <c r="F878" i="1"/>
  <c r="H877" i="1"/>
  <c r="R877" i="1" s="1"/>
  <c r="S877" i="1" s="1"/>
  <c r="G877" i="1"/>
  <c r="F877" i="1"/>
  <c r="Q877" i="1" s="1"/>
  <c r="H876" i="1"/>
  <c r="R876" i="1" s="1"/>
  <c r="S876" i="1" s="1"/>
  <c r="G876" i="1"/>
  <c r="F876" i="1"/>
  <c r="Q876" i="1" s="1"/>
  <c r="H875" i="1"/>
  <c r="R875" i="1" s="1"/>
  <c r="S875" i="1" s="1"/>
  <c r="G875" i="1"/>
  <c r="F875" i="1"/>
  <c r="Q875" i="1" s="1"/>
  <c r="H874" i="1"/>
  <c r="R874" i="1" s="1"/>
  <c r="S874" i="1" s="1"/>
  <c r="G874" i="1"/>
  <c r="F874" i="1"/>
  <c r="Q874" i="1" s="1"/>
  <c r="H873" i="1"/>
  <c r="G873" i="1"/>
  <c r="R873" i="1" s="1"/>
  <c r="S873" i="1" s="1"/>
  <c r="F873" i="1"/>
  <c r="Q873" i="1" s="1"/>
  <c r="H872" i="1"/>
  <c r="R872" i="1" s="1"/>
  <c r="S872" i="1" s="1"/>
  <c r="G872" i="1"/>
  <c r="F872" i="1"/>
  <c r="Q872" i="1" s="1"/>
  <c r="H871" i="1"/>
  <c r="R871" i="1" s="1"/>
  <c r="S871" i="1" s="1"/>
  <c r="G871" i="1"/>
  <c r="F871" i="1"/>
  <c r="S870" i="1"/>
  <c r="R870" i="1"/>
  <c r="Q870" i="1"/>
  <c r="H870" i="1"/>
  <c r="G870" i="1"/>
  <c r="F870" i="1"/>
  <c r="H869" i="1"/>
  <c r="R869" i="1" s="1"/>
  <c r="S869" i="1" s="1"/>
  <c r="G869" i="1"/>
  <c r="F869" i="1"/>
  <c r="Q869" i="1" s="1"/>
  <c r="H868" i="1"/>
  <c r="R868" i="1" s="1"/>
  <c r="S868" i="1" s="1"/>
  <c r="G868" i="1"/>
  <c r="F868" i="1"/>
  <c r="Q868" i="1" s="1"/>
  <c r="H867" i="1"/>
  <c r="R867" i="1" s="1"/>
  <c r="S867" i="1" s="1"/>
  <c r="G867" i="1"/>
  <c r="F867" i="1"/>
  <c r="Q867" i="1" s="1"/>
  <c r="H866" i="1"/>
  <c r="R866" i="1" s="1"/>
  <c r="S866" i="1" s="1"/>
  <c r="G866" i="1"/>
  <c r="F866" i="1"/>
  <c r="Q866" i="1" s="1"/>
  <c r="Q865" i="1"/>
  <c r="H865" i="1"/>
  <c r="R865" i="1" s="1"/>
  <c r="S865" i="1" s="1"/>
  <c r="G865" i="1"/>
  <c r="F865" i="1"/>
  <c r="H864" i="1"/>
  <c r="R864" i="1" s="1"/>
  <c r="S864" i="1" s="1"/>
  <c r="G864" i="1"/>
  <c r="F864" i="1"/>
  <c r="Q864" i="1" s="1"/>
  <c r="H863" i="1"/>
  <c r="R863" i="1" s="1"/>
  <c r="S863" i="1" s="1"/>
  <c r="G863" i="1"/>
  <c r="F863" i="1"/>
  <c r="H862" i="1"/>
  <c r="R862" i="1" s="1"/>
  <c r="S862" i="1" s="1"/>
  <c r="G862" i="1"/>
  <c r="F862" i="1"/>
  <c r="H861" i="1"/>
  <c r="G861" i="1"/>
  <c r="R861" i="1" s="1"/>
  <c r="S861" i="1" s="1"/>
  <c r="F861" i="1"/>
  <c r="Q861" i="1" s="1"/>
  <c r="H860" i="1"/>
  <c r="R860" i="1" s="1"/>
  <c r="S860" i="1" s="1"/>
  <c r="G860" i="1"/>
  <c r="F860" i="1"/>
  <c r="Q860" i="1" s="1"/>
  <c r="Q859" i="1"/>
  <c r="H859" i="1"/>
  <c r="R859" i="1" s="1"/>
  <c r="S859" i="1" s="1"/>
  <c r="G859" i="1"/>
  <c r="F859" i="1"/>
  <c r="H858" i="1"/>
  <c r="R858" i="1" s="1"/>
  <c r="S858" i="1" s="1"/>
  <c r="G858" i="1"/>
  <c r="F858" i="1"/>
  <c r="Q858" i="1" s="1"/>
  <c r="R857" i="1"/>
  <c r="S857" i="1" s="1"/>
  <c r="Q857" i="1"/>
  <c r="H857" i="1"/>
  <c r="G857" i="1"/>
  <c r="F857" i="1"/>
  <c r="Q856" i="1"/>
  <c r="H856" i="1"/>
  <c r="R856" i="1" s="1"/>
  <c r="S856" i="1" s="1"/>
  <c r="G856" i="1"/>
  <c r="F856" i="1"/>
  <c r="H855" i="1"/>
  <c r="R855" i="1" s="1"/>
  <c r="S855" i="1" s="1"/>
  <c r="G855" i="1"/>
  <c r="F855" i="1"/>
  <c r="Q855" i="1" s="1"/>
  <c r="H854" i="1"/>
  <c r="R854" i="1" s="1"/>
  <c r="S854" i="1" s="1"/>
  <c r="G854" i="1"/>
  <c r="G853" i="1" s="1"/>
  <c r="F854" i="1"/>
  <c r="F853" i="1" s="1"/>
  <c r="P853" i="1"/>
  <c r="O853" i="1"/>
  <c r="N853" i="1"/>
  <c r="N29" i="1" s="1"/>
  <c r="M853" i="1"/>
  <c r="L853" i="1"/>
  <c r="H853" i="1" s="1"/>
  <c r="R853" i="1" s="1"/>
  <c r="S853" i="1" s="1"/>
  <c r="K853" i="1"/>
  <c r="J853" i="1"/>
  <c r="I853" i="1"/>
  <c r="E853" i="1"/>
  <c r="D853" i="1"/>
  <c r="R852" i="1"/>
  <c r="H852" i="1"/>
  <c r="Q852" i="1" s="1"/>
  <c r="H851" i="1"/>
  <c r="R851" i="1" s="1"/>
  <c r="S851" i="1" s="1"/>
  <c r="G851" i="1"/>
  <c r="F851" i="1"/>
  <c r="Q851" i="1" s="1"/>
  <c r="P850" i="1"/>
  <c r="O850" i="1"/>
  <c r="N850" i="1"/>
  <c r="M850" i="1"/>
  <c r="L850" i="1"/>
  <c r="K850" i="1"/>
  <c r="J850" i="1"/>
  <c r="I850" i="1"/>
  <c r="H850" i="1"/>
  <c r="R850" i="1" s="1"/>
  <c r="S850" i="1" s="1"/>
  <c r="G850" i="1"/>
  <c r="F850" i="1"/>
  <c r="Q850" i="1" s="1"/>
  <c r="E850" i="1"/>
  <c r="D850" i="1"/>
  <c r="Q849" i="1"/>
  <c r="H849" i="1"/>
  <c r="R849" i="1" s="1"/>
  <c r="H848" i="1"/>
  <c r="R848" i="1" s="1"/>
  <c r="H847" i="1"/>
  <c r="R847" i="1" s="1"/>
  <c r="P846" i="1"/>
  <c r="O846" i="1"/>
  <c r="N846" i="1"/>
  <c r="M846" i="1"/>
  <c r="L846" i="1"/>
  <c r="K846" i="1"/>
  <c r="J846" i="1"/>
  <c r="H846" i="1" s="1"/>
  <c r="R846" i="1" s="1"/>
  <c r="S846" i="1" s="1"/>
  <c r="I846" i="1"/>
  <c r="G846" i="1"/>
  <c r="F846" i="1"/>
  <c r="Q846" i="1" s="1"/>
  <c r="E846" i="1"/>
  <c r="D846" i="1"/>
  <c r="R845" i="1"/>
  <c r="Q845" i="1"/>
  <c r="H845" i="1"/>
  <c r="R844" i="1"/>
  <c r="H844" i="1"/>
  <c r="Q844" i="1" s="1"/>
  <c r="R843" i="1"/>
  <c r="H843" i="1"/>
  <c r="Q843" i="1" s="1"/>
  <c r="H842" i="1"/>
  <c r="R842" i="1" s="1"/>
  <c r="Q841" i="1"/>
  <c r="H841" i="1"/>
  <c r="R841" i="1" s="1"/>
  <c r="P840" i="1"/>
  <c r="O840" i="1"/>
  <c r="N840" i="1"/>
  <c r="M840" i="1"/>
  <c r="L840" i="1"/>
  <c r="K840" i="1"/>
  <c r="J840" i="1"/>
  <c r="I840" i="1"/>
  <c r="H840" i="1"/>
  <c r="R840" i="1" s="1"/>
  <c r="G840" i="1"/>
  <c r="F840" i="1"/>
  <c r="Q840" i="1" s="1"/>
  <c r="E840" i="1"/>
  <c r="D840" i="1"/>
  <c r="P839" i="1"/>
  <c r="O839" i="1"/>
  <c r="N839" i="1"/>
  <c r="M839" i="1"/>
  <c r="L839" i="1"/>
  <c r="K839" i="1"/>
  <c r="J839" i="1"/>
  <c r="H839" i="1" s="1"/>
  <c r="R839" i="1" s="1"/>
  <c r="I839" i="1"/>
  <c r="G839" i="1"/>
  <c r="F839" i="1"/>
  <c r="Q839" i="1" s="1"/>
  <c r="E839" i="1"/>
  <c r="D839" i="1"/>
  <c r="H838" i="1"/>
  <c r="H837" i="1"/>
  <c r="G837" i="1"/>
  <c r="R837" i="1" s="1"/>
  <c r="S837" i="1" s="1"/>
  <c r="F837" i="1"/>
  <c r="Q837" i="1" s="1"/>
  <c r="H836" i="1"/>
  <c r="R836" i="1" s="1"/>
  <c r="S836" i="1" s="1"/>
  <c r="G836" i="1"/>
  <c r="F836" i="1"/>
  <c r="Q836" i="1" s="1"/>
  <c r="H835" i="1"/>
  <c r="R835" i="1" s="1"/>
  <c r="S835" i="1" s="1"/>
  <c r="G835" i="1"/>
  <c r="F835" i="1"/>
  <c r="Q835" i="1" s="1"/>
  <c r="S834" i="1"/>
  <c r="R834" i="1"/>
  <c r="Q834" i="1"/>
  <c r="H834" i="1"/>
  <c r="G834" i="1"/>
  <c r="F834" i="1"/>
  <c r="H833" i="1"/>
  <c r="R833" i="1" s="1"/>
  <c r="S833" i="1" s="1"/>
  <c r="G833" i="1"/>
  <c r="F833" i="1"/>
  <c r="Q833" i="1" s="1"/>
  <c r="H832" i="1"/>
  <c r="R832" i="1" s="1"/>
  <c r="S832" i="1" s="1"/>
  <c r="G832" i="1"/>
  <c r="F832" i="1"/>
  <c r="Q832" i="1" s="1"/>
  <c r="H831" i="1"/>
  <c r="R831" i="1" s="1"/>
  <c r="S831" i="1" s="1"/>
  <c r="G831" i="1"/>
  <c r="F831" i="1"/>
  <c r="Q831" i="1" s="1"/>
  <c r="H830" i="1"/>
  <c r="R830" i="1" s="1"/>
  <c r="S830" i="1" s="1"/>
  <c r="G830" i="1"/>
  <c r="F830" i="1"/>
  <c r="Q830" i="1" s="1"/>
  <c r="Q829" i="1"/>
  <c r="H829" i="1"/>
  <c r="R829" i="1" s="1"/>
  <c r="S829" i="1" s="1"/>
  <c r="G829" i="1"/>
  <c r="F829" i="1"/>
  <c r="H828" i="1"/>
  <c r="R828" i="1" s="1"/>
  <c r="S828" i="1" s="1"/>
  <c r="G828" i="1"/>
  <c r="F828" i="1"/>
  <c r="Q828" i="1" s="1"/>
  <c r="H827" i="1"/>
  <c r="R827" i="1" s="1"/>
  <c r="S827" i="1" s="1"/>
  <c r="G827" i="1"/>
  <c r="F827" i="1"/>
  <c r="H826" i="1"/>
  <c r="Q826" i="1" s="1"/>
  <c r="G826" i="1"/>
  <c r="F826" i="1"/>
  <c r="H825" i="1"/>
  <c r="G825" i="1"/>
  <c r="R825" i="1" s="1"/>
  <c r="S825" i="1" s="1"/>
  <c r="F825" i="1"/>
  <c r="Q825" i="1" s="1"/>
  <c r="H824" i="1"/>
  <c r="R824" i="1" s="1"/>
  <c r="S824" i="1" s="1"/>
  <c r="G824" i="1"/>
  <c r="F824" i="1"/>
  <c r="Q824" i="1" s="1"/>
  <c r="Q823" i="1"/>
  <c r="H823" i="1"/>
  <c r="R823" i="1" s="1"/>
  <c r="S823" i="1" s="1"/>
  <c r="G823" i="1"/>
  <c r="F823" i="1"/>
  <c r="H822" i="1"/>
  <c r="R822" i="1" s="1"/>
  <c r="S822" i="1" s="1"/>
  <c r="G822" i="1"/>
  <c r="F822" i="1"/>
  <c r="Q822" i="1" s="1"/>
  <c r="R821" i="1"/>
  <c r="S821" i="1" s="1"/>
  <c r="Q821" i="1"/>
  <c r="H821" i="1"/>
  <c r="G821" i="1"/>
  <c r="F821" i="1"/>
  <c r="Q820" i="1"/>
  <c r="H820" i="1"/>
  <c r="R820" i="1" s="1"/>
  <c r="S820" i="1" s="1"/>
  <c r="G820" i="1"/>
  <c r="F820" i="1"/>
  <c r="H819" i="1"/>
  <c r="R819" i="1" s="1"/>
  <c r="S819" i="1" s="1"/>
  <c r="G819" i="1"/>
  <c r="F819" i="1"/>
  <c r="Q819" i="1" s="1"/>
  <c r="H818" i="1"/>
  <c r="R818" i="1" s="1"/>
  <c r="S818" i="1" s="1"/>
  <c r="G818" i="1"/>
  <c r="F818" i="1"/>
  <c r="Q818" i="1" s="1"/>
  <c r="H817" i="1"/>
  <c r="G817" i="1"/>
  <c r="R817" i="1" s="1"/>
  <c r="S817" i="1" s="1"/>
  <c r="F817" i="1"/>
  <c r="Q817" i="1" s="1"/>
  <c r="R816" i="1"/>
  <c r="S816" i="1" s="1"/>
  <c r="Q816" i="1"/>
  <c r="H816" i="1"/>
  <c r="G816" i="1"/>
  <c r="F816" i="1"/>
  <c r="Q815" i="1"/>
  <c r="H815" i="1"/>
  <c r="R815" i="1" s="1"/>
  <c r="S815" i="1" s="1"/>
  <c r="G815" i="1"/>
  <c r="F815" i="1"/>
  <c r="H814" i="1"/>
  <c r="R814" i="1" s="1"/>
  <c r="S814" i="1" s="1"/>
  <c r="G814" i="1"/>
  <c r="F814" i="1"/>
  <c r="Q814" i="1" s="1"/>
  <c r="Q813" i="1"/>
  <c r="H813" i="1"/>
  <c r="G813" i="1"/>
  <c r="R813" i="1" s="1"/>
  <c r="S813" i="1" s="1"/>
  <c r="F813" i="1"/>
  <c r="H812" i="1"/>
  <c r="R812" i="1" s="1"/>
  <c r="S812" i="1" s="1"/>
  <c r="G812" i="1"/>
  <c r="F812" i="1"/>
  <c r="Q812" i="1" s="1"/>
  <c r="H811" i="1"/>
  <c r="R811" i="1" s="1"/>
  <c r="S811" i="1" s="1"/>
  <c r="G811" i="1"/>
  <c r="F811" i="1"/>
  <c r="Q811" i="1" s="1"/>
  <c r="H810" i="1"/>
  <c r="R810" i="1" s="1"/>
  <c r="S810" i="1" s="1"/>
  <c r="G810" i="1"/>
  <c r="F810" i="1"/>
  <c r="Q810" i="1" s="1"/>
  <c r="H809" i="1"/>
  <c r="R809" i="1" s="1"/>
  <c r="S809" i="1" s="1"/>
  <c r="G809" i="1"/>
  <c r="F809" i="1"/>
  <c r="Q809" i="1" s="1"/>
  <c r="H808" i="1"/>
  <c r="G808" i="1"/>
  <c r="R808" i="1" s="1"/>
  <c r="S808" i="1" s="1"/>
  <c r="F808" i="1"/>
  <c r="Q808" i="1" s="1"/>
  <c r="H807" i="1"/>
  <c r="R807" i="1" s="1"/>
  <c r="S807" i="1" s="1"/>
  <c r="G807" i="1"/>
  <c r="G805" i="1" s="1"/>
  <c r="R805" i="1" s="1"/>
  <c r="S805" i="1" s="1"/>
  <c r="F807" i="1"/>
  <c r="F805" i="1" s="1"/>
  <c r="Q805" i="1" s="1"/>
  <c r="H806" i="1"/>
  <c r="R806" i="1" s="1"/>
  <c r="S806" i="1" s="1"/>
  <c r="G806" i="1"/>
  <c r="F806" i="1"/>
  <c r="Q806" i="1" s="1"/>
  <c r="P805" i="1"/>
  <c r="O805" i="1"/>
  <c r="N805" i="1"/>
  <c r="M805" i="1"/>
  <c r="L805" i="1"/>
  <c r="K805" i="1"/>
  <c r="J805" i="1"/>
  <c r="I805" i="1"/>
  <c r="H805" i="1"/>
  <c r="E805" i="1"/>
  <c r="D805" i="1"/>
  <c r="H804" i="1"/>
  <c r="R804" i="1" s="1"/>
  <c r="S804" i="1" s="1"/>
  <c r="G804" i="1"/>
  <c r="F804" i="1"/>
  <c r="Q804" i="1" s="1"/>
  <c r="H803" i="1"/>
  <c r="R803" i="1" s="1"/>
  <c r="S803" i="1" s="1"/>
  <c r="G803" i="1"/>
  <c r="F803" i="1"/>
  <c r="Q803" i="1" s="1"/>
  <c r="H802" i="1"/>
  <c r="R802" i="1" s="1"/>
  <c r="S802" i="1" s="1"/>
  <c r="G802" i="1"/>
  <c r="F802" i="1"/>
  <c r="Q802" i="1" s="1"/>
  <c r="H801" i="1"/>
  <c r="F801" i="1"/>
  <c r="Q801" i="1" s="1"/>
  <c r="H800" i="1"/>
  <c r="R800" i="1" s="1"/>
  <c r="S800" i="1" s="1"/>
  <c r="G800" i="1"/>
  <c r="F800" i="1"/>
  <c r="Q800" i="1" s="1"/>
  <c r="R799" i="1"/>
  <c r="S799" i="1" s="1"/>
  <c r="H799" i="1"/>
  <c r="G799" i="1"/>
  <c r="F799" i="1"/>
  <c r="Q799" i="1" s="1"/>
  <c r="R798" i="1"/>
  <c r="S798" i="1" s="1"/>
  <c r="Q798" i="1"/>
  <c r="H798" i="1"/>
  <c r="G798" i="1"/>
  <c r="F798" i="1"/>
  <c r="H797" i="1"/>
  <c r="R797" i="1" s="1"/>
  <c r="S797" i="1" s="1"/>
  <c r="G797" i="1"/>
  <c r="F797" i="1"/>
  <c r="Q797" i="1" s="1"/>
  <c r="H796" i="1"/>
  <c r="R796" i="1" s="1"/>
  <c r="S796" i="1" s="1"/>
  <c r="G796" i="1"/>
  <c r="F796" i="1"/>
  <c r="Q796" i="1" s="1"/>
  <c r="H795" i="1"/>
  <c r="R795" i="1" s="1"/>
  <c r="S795" i="1" s="1"/>
  <c r="G795" i="1"/>
  <c r="F795" i="1"/>
  <c r="Q795" i="1" s="1"/>
  <c r="H794" i="1"/>
  <c r="R794" i="1" s="1"/>
  <c r="S794" i="1" s="1"/>
  <c r="G794" i="1"/>
  <c r="F794" i="1"/>
  <c r="R793" i="1"/>
  <c r="S793" i="1" s="1"/>
  <c r="H793" i="1"/>
  <c r="G793" i="1"/>
  <c r="F793" i="1"/>
  <c r="Q793" i="1" s="1"/>
  <c r="H792" i="1"/>
  <c r="F792" i="1"/>
  <c r="Q792" i="1" s="1"/>
  <c r="Q791" i="1"/>
  <c r="H791" i="1"/>
  <c r="R791" i="1" s="1"/>
  <c r="S791" i="1" s="1"/>
  <c r="G791" i="1"/>
  <c r="F791" i="1"/>
  <c r="H790" i="1"/>
  <c r="R790" i="1" s="1"/>
  <c r="S790" i="1" s="1"/>
  <c r="G790" i="1"/>
  <c r="F790" i="1"/>
  <c r="Q790" i="1" s="1"/>
  <c r="H789" i="1"/>
  <c r="R789" i="1" s="1"/>
  <c r="S789" i="1" s="1"/>
  <c r="G789" i="1"/>
  <c r="F789" i="1"/>
  <c r="H788" i="1"/>
  <c r="Q788" i="1" s="1"/>
  <c r="G788" i="1"/>
  <c r="F788" i="1"/>
  <c r="H787" i="1"/>
  <c r="G787" i="1"/>
  <c r="R787" i="1" s="1"/>
  <c r="S787" i="1" s="1"/>
  <c r="F787" i="1"/>
  <c r="Q787" i="1" s="1"/>
  <c r="H786" i="1"/>
  <c r="R786" i="1" s="1"/>
  <c r="S786" i="1" s="1"/>
  <c r="G786" i="1"/>
  <c r="F786" i="1"/>
  <c r="Q786" i="1" s="1"/>
  <c r="Q785" i="1"/>
  <c r="H785" i="1"/>
  <c r="R785" i="1" s="1"/>
  <c r="S785" i="1" s="1"/>
  <c r="G785" i="1"/>
  <c r="F785" i="1"/>
  <c r="H784" i="1"/>
  <c r="R784" i="1" s="1"/>
  <c r="S784" i="1" s="1"/>
  <c r="G784" i="1"/>
  <c r="F784" i="1"/>
  <c r="Q784" i="1" s="1"/>
  <c r="H783" i="1"/>
  <c r="F783" i="1"/>
  <c r="Q783" i="1" s="1"/>
  <c r="H782" i="1"/>
  <c r="R782" i="1" s="1"/>
  <c r="S782" i="1" s="1"/>
  <c r="G782" i="1"/>
  <c r="F782" i="1"/>
  <c r="Q782" i="1" s="1"/>
  <c r="H781" i="1"/>
  <c r="R781" i="1" s="1"/>
  <c r="S781" i="1" s="1"/>
  <c r="G781" i="1"/>
  <c r="F781" i="1"/>
  <c r="Q781" i="1" s="1"/>
  <c r="H780" i="1"/>
  <c r="R780" i="1" s="1"/>
  <c r="S780" i="1" s="1"/>
  <c r="G780" i="1"/>
  <c r="F780" i="1"/>
  <c r="Q780" i="1" s="1"/>
  <c r="H779" i="1"/>
  <c r="R779" i="1" s="1"/>
  <c r="S779" i="1" s="1"/>
  <c r="G779" i="1"/>
  <c r="F779" i="1"/>
  <c r="Q779" i="1" s="1"/>
  <c r="H778" i="1"/>
  <c r="Q778" i="1" s="1"/>
  <c r="G778" i="1"/>
  <c r="G771" i="1" s="1"/>
  <c r="F778" i="1"/>
  <c r="H777" i="1"/>
  <c r="G777" i="1"/>
  <c r="R777" i="1" s="1"/>
  <c r="S777" i="1" s="1"/>
  <c r="F777" i="1"/>
  <c r="Q777" i="1" s="1"/>
  <c r="R776" i="1"/>
  <c r="S776" i="1" s="1"/>
  <c r="H776" i="1"/>
  <c r="G776" i="1"/>
  <c r="F776" i="1"/>
  <c r="Q776" i="1" s="1"/>
  <c r="H775" i="1"/>
  <c r="R775" i="1" s="1"/>
  <c r="S775" i="1" s="1"/>
  <c r="G775" i="1"/>
  <c r="F775" i="1"/>
  <c r="Q775" i="1" s="1"/>
  <c r="H774" i="1"/>
  <c r="G774" i="1"/>
  <c r="R774" i="1" s="1"/>
  <c r="S774" i="1" s="1"/>
  <c r="F774" i="1"/>
  <c r="Q774" i="1" s="1"/>
  <c r="H773" i="1"/>
  <c r="R773" i="1" s="1"/>
  <c r="S773" i="1" s="1"/>
  <c r="G773" i="1"/>
  <c r="F773" i="1"/>
  <c r="H772" i="1"/>
  <c r="R772" i="1" s="1"/>
  <c r="S772" i="1" s="1"/>
  <c r="G772" i="1"/>
  <c r="F772" i="1"/>
  <c r="P771" i="1"/>
  <c r="P758" i="1" s="1"/>
  <c r="O771" i="1"/>
  <c r="O758" i="1" s="1"/>
  <c r="N771" i="1"/>
  <c r="N758" i="1" s="1"/>
  <c r="M771" i="1"/>
  <c r="M758" i="1" s="1"/>
  <c r="L771" i="1"/>
  <c r="L758" i="1" s="1"/>
  <c r="K771" i="1"/>
  <c r="K758" i="1" s="1"/>
  <c r="J771" i="1"/>
  <c r="J758" i="1" s="1"/>
  <c r="H758" i="1" s="1"/>
  <c r="I771" i="1"/>
  <c r="I758" i="1" s="1"/>
  <c r="H771" i="1"/>
  <c r="F771" i="1"/>
  <c r="Q771" i="1" s="1"/>
  <c r="E771" i="1"/>
  <c r="E758" i="1" s="1"/>
  <c r="D771" i="1"/>
  <c r="D758" i="1" s="1"/>
  <c r="H770" i="1"/>
  <c r="Q770" i="1" s="1"/>
  <c r="G770" i="1"/>
  <c r="G768" i="1" s="1"/>
  <c r="F770" i="1"/>
  <c r="F768" i="1" s="1"/>
  <c r="Q768" i="1" s="1"/>
  <c r="H769" i="1"/>
  <c r="R769" i="1" s="1"/>
  <c r="S769" i="1" s="1"/>
  <c r="G769" i="1"/>
  <c r="F769" i="1"/>
  <c r="Q769" i="1" s="1"/>
  <c r="P768" i="1"/>
  <c r="O768" i="1"/>
  <c r="N768" i="1"/>
  <c r="M768" i="1"/>
  <c r="L768" i="1"/>
  <c r="K768" i="1"/>
  <c r="J768" i="1"/>
  <c r="I768" i="1"/>
  <c r="H768" i="1"/>
  <c r="R768" i="1" s="1"/>
  <c r="S768" i="1" s="1"/>
  <c r="E768" i="1"/>
  <c r="D768" i="1"/>
  <c r="H767" i="1"/>
  <c r="G767" i="1"/>
  <c r="R767" i="1" s="1"/>
  <c r="S767" i="1" s="1"/>
  <c r="F767" i="1"/>
  <c r="Q767" i="1" s="1"/>
  <c r="H766" i="1"/>
  <c r="R766" i="1" s="1"/>
  <c r="S766" i="1" s="1"/>
  <c r="G766" i="1"/>
  <c r="F766" i="1"/>
  <c r="Q766" i="1" s="1"/>
  <c r="H765" i="1"/>
  <c r="R765" i="1" s="1"/>
  <c r="S765" i="1" s="1"/>
  <c r="G765" i="1"/>
  <c r="F765" i="1"/>
  <c r="Q765" i="1" s="1"/>
  <c r="H764" i="1"/>
  <c r="R764" i="1" s="1"/>
  <c r="S764" i="1" s="1"/>
  <c r="G764" i="1"/>
  <c r="F764" i="1"/>
  <c r="Q764" i="1" s="1"/>
  <c r="H763" i="1"/>
  <c r="R763" i="1" s="1"/>
  <c r="S763" i="1" s="1"/>
  <c r="G763" i="1"/>
  <c r="F763" i="1"/>
  <c r="F759" i="1" s="1"/>
  <c r="H762" i="1"/>
  <c r="Q762" i="1" s="1"/>
  <c r="G762" i="1"/>
  <c r="G759" i="1" s="1"/>
  <c r="F762" i="1"/>
  <c r="R761" i="1"/>
  <c r="S761" i="1" s="1"/>
  <c r="H761" i="1"/>
  <c r="G761" i="1"/>
  <c r="F761" i="1"/>
  <c r="Q761" i="1" s="1"/>
  <c r="R760" i="1"/>
  <c r="S760" i="1" s="1"/>
  <c r="H760" i="1"/>
  <c r="G760" i="1"/>
  <c r="F760" i="1"/>
  <c r="Q760" i="1" s="1"/>
  <c r="P759" i="1"/>
  <c r="O759" i="1"/>
  <c r="N759" i="1"/>
  <c r="M759" i="1"/>
  <c r="L759" i="1"/>
  <c r="K759" i="1"/>
  <c r="J759" i="1"/>
  <c r="I759" i="1"/>
  <c r="H759" i="1"/>
  <c r="R759" i="1" s="1"/>
  <c r="S759" i="1" s="1"/>
  <c r="E759" i="1"/>
  <c r="D759" i="1"/>
  <c r="H757" i="1"/>
  <c r="R757" i="1" s="1"/>
  <c r="S757" i="1" s="1"/>
  <c r="G757" i="1"/>
  <c r="F757" i="1"/>
  <c r="Q757" i="1" s="1"/>
  <c r="H756" i="1"/>
  <c r="R756" i="1" s="1"/>
  <c r="S756" i="1" s="1"/>
  <c r="G756" i="1"/>
  <c r="G754" i="1" s="1"/>
  <c r="F756" i="1"/>
  <c r="F754" i="1" s="1"/>
  <c r="S755" i="1"/>
  <c r="R755" i="1"/>
  <c r="H755" i="1"/>
  <c r="G755" i="1"/>
  <c r="F755" i="1"/>
  <c r="Q755" i="1" s="1"/>
  <c r="P754" i="1"/>
  <c r="H754" i="1" s="1"/>
  <c r="R754" i="1" s="1"/>
  <c r="S754" i="1" s="1"/>
  <c r="O754" i="1"/>
  <c r="N754" i="1"/>
  <c r="M754" i="1"/>
  <c r="L754" i="1"/>
  <c r="K754" i="1"/>
  <c r="J754" i="1"/>
  <c r="I754" i="1"/>
  <c r="E754" i="1"/>
  <c r="D754" i="1"/>
  <c r="H753" i="1"/>
  <c r="R753" i="1" s="1"/>
  <c r="R752" i="1"/>
  <c r="Q752" i="1"/>
  <c r="H752" i="1"/>
  <c r="H751" i="1"/>
  <c r="Q751" i="1" s="1"/>
  <c r="F751" i="1"/>
  <c r="H750" i="1"/>
  <c r="R750" i="1" s="1"/>
  <c r="S750" i="1" s="1"/>
  <c r="G750" i="1"/>
  <c r="F750" i="1"/>
  <c r="Q750" i="1" s="1"/>
  <c r="P749" i="1"/>
  <c r="O749" i="1"/>
  <c r="N749" i="1"/>
  <c r="M749" i="1"/>
  <c r="L749" i="1"/>
  <c r="K749" i="1"/>
  <c r="J749" i="1"/>
  <c r="I749" i="1"/>
  <c r="H749" i="1"/>
  <c r="G749" i="1"/>
  <c r="F749" i="1"/>
  <c r="E749" i="1"/>
  <c r="E748" i="1" s="1"/>
  <c r="D749" i="1"/>
  <c r="D748" i="1" s="1"/>
  <c r="P748" i="1"/>
  <c r="O748" i="1"/>
  <c r="N748" i="1"/>
  <c r="M748" i="1"/>
  <c r="L748" i="1"/>
  <c r="K748" i="1"/>
  <c r="J748" i="1"/>
  <c r="I748" i="1"/>
  <c r="H748" i="1"/>
  <c r="H747" i="1"/>
  <c r="H746" i="1"/>
  <c r="H745" i="1"/>
  <c r="H744" i="1"/>
  <c r="S743" i="1"/>
  <c r="R743" i="1"/>
  <c r="H743" i="1"/>
  <c r="G743" i="1"/>
  <c r="F743" i="1"/>
  <c r="Q743" i="1" s="1"/>
  <c r="Q742" i="1"/>
  <c r="H742" i="1"/>
  <c r="R742" i="1" s="1"/>
  <c r="S742" i="1" s="1"/>
  <c r="G742" i="1"/>
  <c r="F742" i="1"/>
  <c r="H741" i="1"/>
  <c r="R741" i="1" s="1"/>
  <c r="S741" i="1" s="1"/>
  <c r="G741" i="1"/>
  <c r="F741" i="1"/>
  <c r="Q741" i="1" s="1"/>
  <c r="R740" i="1"/>
  <c r="S740" i="1" s="1"/>
  <c r="Q740" i="1"/>
  <c r="H740" i="1"/>
  <c r="G740" i="1"/>
  <c r="F740" i="1"/>
  <c r="Q739" i="1"/>
  <c r="H739" i="1"/>
  <c r="R739" i="1" s="1"/>
  <c r="S739" i="1" s="1"/>
  <c r="G739" i="1"/>
  <c r="F739" i="1"/>
  <c r="H738" i="1"/>
  <c r="G738" i="1"/>
  <c r="R738" i="1" s="1"/>
  <c r="S738" i="1" s="1"/>
  <c r="F738" i="1"/>
  <c r="Q738" i="1" s="1"/>
  <c r="H737" i="1"/>
  <c r="R737" i="1" s="1"/>
  <c r="S737" i="1" s="1"/>
  <c r="G737" i="1"/>
  <c r="F737" i="1"/>
  <c r="Q737" i="1" s="1"/>
  <c r="H736" i="1"/>
  <c r="G736" i="1"/>
  <c r="R736" i="1" s="1"/>
  <c r="S736" i="1" s="1"/>
  <c r="F736" i="1"/>
  <c r="F733" i="1" s="1"/>
  <c r="Q733" i="1" s="1"/>
  <c r="R735" i="1"/>
  <c r="S735" i="1" s="1"/>
  <c r="Q735" i="1"/>
  <c r="H735" i="1"/>
  <c r="G735" i="1"/>
  <c r="F735" i="1"/>
  <c r="Q734" i="1"/>
  <c r="H734" i="1"/>
  <c r="R734" i="1" s="1"/>
  <c r="S734" i="1" s="1"/>
  <c r="G734" i="1"/>
  <c r="G733" i="1" s="1"/>
  <c r="F734" i="1"/>
  <c r="P733" i="1"/>
  <c r="O733" i="1"/>
  <c r="N733" i="1"/>
  <c r="M733" i="1"/>
  <c r="L733" i="1"/>
  <c r="K733" i="1"/>
  <c r="J733" i="1"/>
  <c r="I733" i="1"/>
  <c r="H733" i="1"/>
  <c r="R733" i="1" s="1"/>
  <c r="S733" i="1" s="1"/>
  <c r="E733" i="1"/>
  <c r="D733" i="1"/>
  <c r="R732" i="1"/>
  <c r="S732" i="1" s="1"/>
  <c r="Q732" i="1"/>
  <c r="H732" i="1"/>
  <c r="G732" i="1"/>
  <c r="F732" i="1"/>
  <c r="P731" i="1"/>
  <c r="O731" i="1"/>
  <c r="N731" i="1"/>
  <c r="M731" i="1"/>
  <c r="L731" i="1"/>
  <c r="K731" i="1"/>
  <c r="K709" i="1" s="1"/>
  <c r="K702" i="1" s="1"/>
  <c r="J731" i="1"/>
  <c r="I731" i="1"/>
  <c r="H731" i="1"/>
  <c r="R731" i="1" s="1"/>
  <c r="S731" i="1" s="1"/>
  <c r="G731" i="1"/>
  <c r="F731" i="1"/>
  <c r="Q731" i="1" s="1"/>
  <c r="E731" i="1"/>
  <c r="E709" i="1" s="1"/>
  <c r="E702" i="1" s="1"/>
  <c r="E701" i="1" s="1"/>
  <c r="D731" i="1"/>
  <c r="H730" i="1"/>
  <c r="R730" i="1" s="1"/>
  <c r="S730" i="1" s="1"/>
  <c r="G730" i="1"/>
  <c r="F730" i="1"/>
  <c r="H729" i="1"/>
  <c r="Q729" i="1" s="1"/>
  <c r="G729" i="1"/>
  <c r="F729" i="1"/>
  <c r="H728" i="1"/>
  <c r="G728" i="1"/>
  <c r="R728" i="1" s="1"/>
  <c r="S728" i="1" s="1"/>
  <c r="F728" i="1"/>
  <c r="Q728" i="1" s="1"/>
  <c r="H727" i="1"/>
  <c r="R727" i="1" s="1"/>
  <c r="S727" i="1" s="1"/>
  <c r="G727" i="1"/>
  <c r="F727" i="1"/>
  <c r="Q727" i="1" s="1"/>
  <c r="Q726" i="1"/>
  <c r="H726" i="1"/>
  <c r="R726" i="1" s="1"/>
  <c r="S726" i="1" s="1"/>
  <c r="G726" i="1"/>
  <c r="F726" i="1"/>
  <c r="H725" i="1"/>
  <c r="R725" i="1" s="1"/>
  <c r="S725" i="1" s="1"/>
  <c r="G725" i="1"/>
  <c r="F725" i="1"/>
  <c r="Q725" i="1" s="1"/>
  <c r="R724" i="1"/>
  <c r="S724" i="1" s="1"/>
  <c r="Q724" i="1"/>
  <c r="H724" i="1"/>
  <c r="G724" i="1"/>
  <c r="F724" i="1"/>
  <c r="Q723" i="1"/>
  <c r="H723" i="1"/>
  <c r="R723" i="1" s="1"/>
  <c r="S723" i="1" s="1"/>
  <c r="G723" i="1"/>
  <c r="F723" i="1"/>
  <c r="H722" i="1"/>
  <c r="G722" i="1"/>
  <c r="R722" i="1" s="1"/>
  <c r="S722" i="1" s="1"/>
  <c r="F722" i="1"/>
  <c r="Q722" i="1" s="1"/>
  <c r="H721" i="1"/>
  <c r="R721" i="1" s="1"/>
  <c r="S721" i="1" s="1"/>
  <c r="G721" i="1"/>
  <c r="F721" i="1"/>
  <c r="Q721" i="1" s="1"/>
  <c r="H720" i="1"/>
  <c r="G720" i="1"/>
  <c r="G714" i="1" s="1"/>
  <c r="F720" i="1"/>
  <c r="F714" i="1" s="1"/>
  <c r="Q714" i="1" s="1"/>
  <c r="R719" i="1"/>
  <c r="S719" i="1" s="1"/>
  <c r="Q719" i="1"/>
  <c r="H719" i="1"/>
  <c r="G719" i="1"/>
  <c r="F719" i="1"/>
  <c r="Q718" i="1"/>
  <c r="H718" i="1"/>
  <c r="R718" i="1" s="1"/>
  <c r="S718" i="1" s="1"/>
  <c r="G718" i="1"/>
  <c r="F718" i="1"/>
  <c r="H717" i="1"/>
  <c r="R717" i="1" s="1"/>
  <c r="S717" i="1" s="1"/>
  <c r="G717" i="1"/>
  <c r="F717" i="1"/>
  <c r="Q717" i="1" s="1"/>
  <c r="Q716" i="1"/>
  <c r="H716" i="1"/>
  <c r="G716" i="1"/>
  <c r="R716" i="1" s="1"/>
  <c r="S716" i="1" s="1"/>
  <c r="F716" i="1"/>
  <c r="R715" i="1"/>
  <c r="S715" i="1" s="1"/>
  <c r="H715" i="1"/>
  <c r="G715" i="1"/>
  <c r="F715" i="1"/>
  <c r="Q715" i="1" s="1"/>
  <c r="P714" i="1"/>
  <c r="O714" i="1"/>
  <c r="N714" i="1"/>
  <c r="M714" i="1"/>
  <c r="L714" i="1"/>
  <c r="K714" i="1"/>
  <c r="J714" i="1"/>
  <c r="J709" i="1" s="1"/>
  <c r="I714" i="1"/>
  <c r="I709" i="1" s="1"/>
  <c r="I702" i="1" s="1"/>
  <c r="I701" i="1" s="1"/>
  <c r="H714" i="1"/>
  <c r="R714" i="1" s="1"/>
  <c r="S714" i="1" s="1"/>
  <c r="E714" i="1"/>
  <c r="D714" i="1"/>
  <c r="D709" i="1" s="1"/>
  <c r="D702" i="1" s="1"/>
  <c r="D701" i="1" s="1"/>
  <c r="H713" i="1"/>
  <c r="R713" i="1" s="1"/>
  <c r="S713" i="1" s="1"/>
  <c r="G713" i="1"/>
  <c r="G712" i="1" s="1"/>
  <c r="G709" i="1" s="1"/>
  <c r="G702" i="1" s="1"/>
  <c r="F713" i="1"/>
  <c r="F712" i="1" s="1"/>
  <c r="P712" i="1"/>
  <c r="P709" i="1" s="1"/>
  <c r="P702" i="1" s="1"/>
  <c r="P701" i="1" s="1"/>
  <c r="O712" i="1"/>
  <c r="O709" i="1" s="1"/>
  <c r="O702" i="1" s="1"/>
  <c r="O701" i="1" s="1"/>
  <c r="N712" i="1"/>
  <c r="N709" i="1" s="1"/>
  <c r="N702" i="1" s="1"/>
  <c r="N701" i="1" s="1"/>
  <c r="M712" i="1"/>
  <c r="M709" i="1" s="1"/>
  <c r="M702" i="1" s="1"/>
  <c r="M701" i="1" s="1"/>
  <c r="L712" i="1"/>
  <c r="H712" i="1" s="1"/>
  <c r="R712" i="1" s="1"/>
  <c r="S712" i="1" s="1"/>
  <c r="K712" i="1"/>
  <c r="J712" i="1"/>
  <c r="I712" i="1"/>
  <c r="E712" i="1"/>
  <c r="D712" i="1"/>
  <c r="H711" i="1"/>
  <c r="R711" i="1" s="1"/>
  <c r="S711" i="1" s="1"/>
  <c r="G711" i="1"/>
  <c r="F711" i="1"/>
  <c r="Q711" i="1" s="1"/>
  <c r="P710" i="1"/>
  <c r="O710" i="1"/>
  <c r="N710" i="1"/>
  <c r="M710" i="1"/>
  <c r="L710" i="1"/>
  <c r="K710" i="1"/>
  <c r="J710" i="1"/>
  <c r="H710" i="1" s="1"/>
  <c r="I710" i="1"/>
  <c r="G710" i="1"/>
  <c r="F710" i="1"/>
  <c r="E710" i="1"/>
  <c r="D710" i="1"/>
  <c r="H708" i="1"/>
  <c r="H707" i="1"/>
  <c r="H706" i="1"/>
  <c r="H705" i="1"/>
  <c r="H704" i="1"/>
  <c r="H703" i="1"/>
  <c r="H700" i="1"/>
  <c r="H699" i="1"/>
  <c r="R699" i="1" s="1"/>
  <c r="S699" i="1" s="1"/>
  <c r="G699" i="1"/>
  <c r="F699" i="1"/>
  <c r="Q699" i="1" s="1"/>
  <c r="H698" i="1"/>
  <c r="R697" i="1"/>
  <c r="S697" i="1" s="1"/>
  <c r="H697" i="1"/>
  <c r="G697" i="1"/>
  <c r="F697" i="1"/>
  <c r="Q697" i="1" s="1"/>
  <c r="H696" i="1"/>
  <c r="R696" i="1" s="1"/>
  <c r="S696" i="1" s="1"/>
  <c r="G696" i="1"/>
  <c r="F696" i="1"/>
  <c r="Q696" i="1" s="1"/>
  <c r="H695" i="1"/>
  <c r="G695" i="1"/>
  <c r="R695" i="1" s="1"/>
  <c r="S695" i="1" s="1"/>
  <c r="F695" i="1"/>
  <c r="Q695" i="1" s="1"/>
  <c r="H694" i="1"/>
  <c r="R694" i="1" s="1"/>
  <c r="S694" i="1" s="1"/>
  <c r="G694" i="1"/>
  <c r="F694" i="1"/>
  <c r="Q694" i="1" s="1"/>
  <c r="H693" i="1"/>
  <c r="G693" i="1"/>
  <c r="R693" i="1" s="1"/>
  <c r="S693" i="1" s="1"/>
  <c r="F693" i="1"/>
  <c r="Q693" i="1" s="1"/>
  <c r="H692" i="1"/>
  <c r="R692" i="1" s="1"/>
  <c r="S692" i="1" s="1"/>
  <c r="G692" i="1"/>
  <c r="F692" i="1"/>
  <c r="F649" i="1" s="1"/>
  <c r="Q649" i="1" s="1"/>
  <c r="H691" i="1"/>
  <c r="R691" i="1" s="1"/>
  <c r="S691" i="1" s="1"/>
  <c r="G691" i="1"/>
  <c r="F691" i="1"/>
  <c r="Q691" i="1" s="1"/>
  <c r="S690" i="1"/>
  <c r="R690" i="1"/>
  <c r="Q690" i="1"/>
  <c r="H690" i="1"/>
  <c r="G690" i="1"/>
  <c r="F690" i="1"/>
  <c r="H689" i="1"/>
  <c r="G689" i="1"/>
  <c r="R689" i="1" s="1"/>
  <c r="S689" i="1" s="1"/>
  <c r="F689" i="1"/>
  <c r="Q689" i="1" s="1"/>
  <c r="H688" i="1"/>
  <c r="R688" i="1" s="1"/>
  <c r="S688" i="1" s="1"/>
  <c r="G688" i="1"/>
  <c r="F688" i="1"/>
  <c r="Q688" i="1" s="1"/>
  <c r="H687" i="1"/>
  <c r="R687" i="1" s="1"/>
  <c r="S687" i="1" s="1"/>
  <c r="G687" i="1"/>
  <c r="F687" i="1"/>
  <c r="Q687" i="1" s="1"/>
  <c r="H686" i="1"/>
  <c r="R686" i="1" s="1"/>
  <c r="S686" i="1" s="1"/>
  <c r="G686" i="1"/>
  <c r="F686" i="1"/>
  <c r="Q686" i="1" s="1"/>
  <c r="Q685" i="1"/>
  <c r="H685" i="1"/>
  <c r="R685" i="1" s="1"/>
  <c r="S685" i="1" s="1"/>
  <c r="G685" i="1"/>
  <c r="F685" i="1"/>
  <c r="H684" i="1"/>
  <c r="R684" i="1" s="1"/>
  <c r="G684" i="1"/>
  <c r="F684" i="1"/>
  <c r="Q684" i="1" s="1"/>
  <c r="H683" i="1"/>
  <c r="G683" i="1"/>
  <c r="R683" i="1" s="1"/>
  <c r="F683" i="1"/>
  <c r="Q683" i="1" s="1"/>
  <c r="H682" i="1"/>
  <c r="R682" i="1" s="1"/>
  <c r="S682" i="1" s="1"/>
  <c r="G682" i="1"/>
  <c r="F682" i="1"/>
  <c r="Q682" i="1" s="1"/>
  <c r="H681" i="1"/>
  <c r="R681" i="1" s="1"/>
  <c r="S681" i="1" s="1"/>
  <c r="G681" i="1"/>
  <c r="F681" i="1"/>
  <c r="Q681" i="1" s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G663" i="1"/>
  <c r="R663" i="1" s="1"/>
  <c r="S663" i="1" s="1"/>
  <c r="F663" i="1"/>
  <c r="Q663" i="1" s="1"/>
  <c r="H662" i="1"/>
  <c r="H661" i="1"/>
  <c r="R661" i="1" s="1"/>
  <c r="S661" i="1" s="1"/>
  <c r="G661" i="1"/>
  <c r="F661" i="1"/>
  <c r="Q661" i="1" s="1"/>
  <c r="Q660" i="1"/>
  <c r="H660" i="1"/>
  <c r="R660" i="1" s="1"/>
  <c r="S660" i="1" s="1"/>
  <c r="G660" i="1"/>
  <c r="F660" i="1"/>
  <c r="H659" i="1"/>
  <c r="R659" i="1" s="1"/>
  <c r="S659" i="1" s="1"/>
  <c r="G659" i="1"/>
  <c r="F659" i="1"/>
  <c r="Q659" i="1" s="1"/>
  <c r="Q658" i="1"/>
  <c r="H658" i="1"/>
  <c r="R658" i="1" s="1"/>
  <c r="S658" i="1" s="1"/>
  <c r="G658" i="1"/>
  <c r="F658" i="1"/>
  <c r="H657" i="1"/>
  <c r="R657" i="1" s="1"/>
  <c r="S657" i="1" s="1"/>
  <c r="G657" i="1"/>
  <c r="F657" i="1"/>
  <c r="H656" i="1"/>
  <c r="G656" i="1"/>
  <c r="R656" i="1" s="1"/>
  <c r="S656" i="1" s="1"/>
  <c r="F656" i="1"/>
  <c r="Q656" i="1" s="1"/>
  <c r="H655" i="1"/>
  <c r="R655" i="1" s="1"/>
  <c r="S655" i="1" s="1"/>
  <c r="G655" i="1"/>
  <c r="F655" i="1"/>
  <c r="Q655" i="1" s="1"/>
  <c r="Q654" i="1"/>
  <c r="H654" i="1"/>
  <c r="R654" i="1" s="1"/>
  <c r="S654" i="1" s="1"/>
  <c r="G654" i="1"/>
  <c r="F654" i="1"/>
  <c r="H653" i="1"/>
  <c r="R653" i="1" s="1"/>
  <c r="S653" i="1" s="1"/>
  <c r="G653" i="1"/>
  <c r="F653" i="1"/>
  <c r="Q653" i="1" s="1"/>
  <c r="R652" i="1"/>
  <c r="S652" i="1" s="1"/>
  <c r="Q652" i="1"/>
  <c r="H652" i="1"/>
  <c r="G652" i="1"/>
  <c r="F652" i="1"/>
  <c r="Q651" i="1"/>
  <c r="H651" i="1"/>
  <c r="R651" i="1" s="1"/>
  <c r="S651" i="1" s="1"/>
  <c r="G651" i="1"/>
  <c r="F651" i="1"/>
  <c r="H650" i="1"/>
  <c r="G650" i="1"/>
  <c r="R650" i="1" s="1"/>
  <c r="S650" i="1" s="1"/>
  <c r="F650" i="1"/>
  <c r="Q650" i="1" s="1"/>
  <c r="P649" i="1"/>
  <c r="P29" i="1" s="1"/>
  <c r="O649" i="1"/>
  <c r="O29" i="1" s="1"/>
  <c r="N649" i="1"/>
  <c r="M649" i="1"/>
  <c r="M29" i="1" s="1"/>
  <c r="L649" i="1"/>
  <c r="L29" i="1" s="1"/>
  <c r="K649" i="1"/>
  <c r="J649" i="1"/>
  <c r="I649" i="1"/>
  <c r="H649" i="1"/>
  <c r="R649" i="1" s="1"/>
  <c r="S649" i="1" s="1"/>
  <c r="G649" i="1"/>
  <c r="E649" i="1"/>
  <c r="D649" i="1"/>
  <c r="Q648" i="1"/>
  <c r="H648" i="1"/>
  <c r="R648" i="1" s="1"/>
  <c r="H647" i="1"/>
  <c r="R647" i="1" s="1"/>
  <c r="S647" i="1" s="1"/>
  <c r="G647" i="1"/>
  <c r="F647" i="1"/>
  <c r="H646" i="1"/>
  <c r="R646" i="1" s="1"/>
  <c r="S646" i="1" s="1"/>
  <c r="G646" i="1"/>
  <c r="F646" i="1"/>
  <c r="Q646" i="1" s="1"/>
  <c r="R645" i="1"/>
  <c r="S645" i="1" s="1"/>
  <c r="H645" i="1"/>
  <c r="G645" i="1"/>
  <c r="F645" i="1"/>
  <c r="Q645" i="1" s="1"/>
  <c r="P644" i="1"/>
  <c r="O644" i="1"/>
  <c r="N644" i="1"/>
  <c r="M644" i="1"/>
  <c r="L644" i="1"/>
  <c r="K644" i="1"/>
  <c r="J644" i="1"/>
  <c r="I644" i="1"/>
  <c r="H644" i="1"/>
  <c r="R644" i="1" s="1"/>
  <c r="S644" i="1" s="1"/>
  <c r="G644" i="1"/>
  <c r="F644" i="1"/>
  <c r="Q644" i="1" s="1"/>
  <c r="E644" i="1"/>
  <c r="E639" i="1" s="1"/>
  <c r="E27" i="1" s="1"/>
  <c r="D644" i="1"/>
  <c r="D639" i="1" s="1"/>
  <c r="D27" i="1" s="1"/>
  <c r="H643" i="1"/>
  <c r="R643" i="1" s="1"/>
  <c r="S643" i="1" s="1"/>
  <c r="G643" i="1"/>
  <c r="F643" i="1"/>
  <c r="F642" i="1" s="1"/>
  <c r="P642" i="1"/>
  <c r="P639" i="1" s="1"/>
  <c r="O642" i="1"/>
  <c r="O639" i="1" s="1"/>
  <c r="N642" i="1"/>
  <c r="N639" i="1" s="1"/>
  <c r="M642" i="1"/>
  <c r="M639" i="1" s="1"/>
  <c r="L642" i="1"/>
  <c r="L639" i="1" s="1"/>
  <c r="K642" i="1"/>
  <c r="K639" i="1" s="1"/>
  <c r="J642" i="1"/>
  <c r="J639" i="1" s="1"/>
  <c r="H639" i="1" s="1"/>
  <c r="I642" i="1"/>
  <c r="I639" i="1" s="1"/>
  <c r="H642" i="1"/>
  <c r="R642" i="1" s="1"/>
  <c r="S642" i="1" s="1"/>
  <c r="G642" i="1"/>
  <c r="G639" i="1" s="1"/>
  <c r="E642" i="1"/>
  <c r="D642" i="1"/>
  <c r="R641" i="1"/>
  <c r="H641" i="1"/>
  <c r="Q641" i="1" s="1"/>
  <c r="H640" i="1"/>
  <c r="R640" i="1" s="1"/>
  <c r="H638" i="1"/>
  <c r="R638" i="1" s="1"/>
  <c r="H637" i="1"/>
  <c r="G637" i="1"/>
  <c r="R637" i="1" s="1"/>
  <c r="S637" i="1" s="1"/>
  <c r="F637" i="1"/>
  <c r="Q637" i="1" s="1"/>
  <c r="P636" i="1"/>
  <c r="O636" i="1"/>
  <c r="N636" i="1"/>
  <c r="M636" i="1"/>
  <c r="L636" i="1"/>
  <c r="K636" i="1"/>
  <c r="K635" i="1" s="1"/>
  <c r="J636" i="1"/>
  <c r="J635" i="1" s="1"/>
  <c r="H635" i="1" s="1"/>
  <c r="I636" i="1"/>
  <c r="I635" i="1" s="1"/>
  <c r="H636" i="1"/>
  <c r="R636" i="1" s="1"/>
  <c r="S636" i="1" s="1"/>
  <c r="G636" i="1"/>
  <c r="G635" i="1" s="1"/>
  <c r="F636" i="1"/>
  <c r="F635" i="1" s="1"/>
  <c r="Q635" i="1" s="1"/>
  <c r="E636" i="1"/>
  <c r="E635" i="1" s="1"/>
  <c r="D636" i="1"/>
  <c r="D635" i="1" s="1"/>
  <c r="P635" i="1"/>
  <c r="O635" i="1"/>
  <c r="N635" i="1"/>
  <c r="M635" i="1"/>
  <c r="L635" i="1"/>
  <c r="R634" i="1"/>
  <c r="H634" i="1"/>
  <c r="Q634" i="1" s="1"/>
  <c r="H633" i="1"/>
  <c r="R633" i="1" s="1"/>
  <c r="P632" i="1"/>
  <c r="O632" i="1"/>
  <c r="N632" i="1"/>
  <c r="M632" i="1"/>
  <c r="L632" i="1"/>
  <c r="K632" i="1"/>
  <c r="J632" i="1"/>
  <c r="I632" i="1"/>
  <c r="H632" i="1"/>
  <c r="R632" i="1" s="1"/>
  <c r="G632" i="1"/>
  <c r="F632" i="1"/>
  <c r="Q632" i="1" s="1"/>
  <c r="E632" i="1"/>
  <c r="D632" i="1"/>
  <c r="H631" i="1"/>
  <c r="R631" i="1" s="1"/>
  <c r="S631" i="1" s="1"/>
  <c r="G631" i="1"/>
  <c r="F631" i="1"/>
  <c r="Q631" i="1" s="1"/>
  <c r="H630" i="1"/>
  <c r="R630" i="1" s="1"/>
  <c r="S630" i="1" s="1"/>
  <c r="G630" i="1"/>
  <c r="F630" i="1"/>
  <c r="Q630" i="1" s="1"/>
  <c r="P629" i="1"/>
  <c r="P627" i="1" s="1"/>
  <c r="P626" i="1" s="1"/>
  <c r="O629" i="1"/>
  <c r="O627" i="1" s="1"/>
  <c r="O626" i="1" s="1"/>
  <c r="N629" i="1"/>
  <c r="N627" i="1" s="1"/>
  <c r="N626" i="1" s="1"/>
  <c r="M629" i="1"/>
  <c r="M627" i="1" s="1"/>
  <c r="M626" i="1" s="1"/>
  <c r="L629" i="1"/>
  <c r="L627" i="1" s="1"/>
  <c r="L626" i="1" s="1"/>
  <c r="K629" i="1"/>
  <c r="K627" i="1" s="1"/>
  <c r="J629" i="1"/>
  <c r="J627" i="1" s="1"/>
  <c r="I629" i="1"/>
  <c r="I627" i="1" s="1"/>
  <c r="G629" i="1"/>
  <c r="G627" i="1" s="1"/>
  <c r="F629" i="1"/>
  <c r="F627" i="1" s="1"/>
  <c r="E629" i="1"/>
  <c r="E627" i="1" s="1"/>
  <c r="D629" i="1"/>
  <c r="D627" i="1" s="1"/>
  <c r="R628" i="1"/>
  <c r="Q628" i="1"/>
  <c r="H628" i="1"/>
  <c r="H625" i="1"/>
  <c r="G625" i="1"/>
  <c r="R625" i="1" s="1"/>
  <c r="S625" i="1" s="1"/>
  <c r="F625" i="1"/>
  <c r="Q625" i="1" s="1"/>
  <c r="H624" i="1"/>
  <c r="R624" i="1" s="1"/>
  <c r="S624" i="1" s="1"/>
  <c r="G624" i="1"/>
  <c r="F624" i="1"/>
  <c r="Q624" i="1" s="1"/>
  <c r="H623" i="1"/>
  <c r="G623" i="1"/>
  <c r="R623" i="1" s="1"/>
  <c r="S623" i="1" s="1"/>
  <c r="F623" i="1"/>
  <c r="Q623" i="1" s="1"/>
  <c r="H622" i="1"/>
  <c r="R622" i="1" s="1"/>
  <c r="S622" i="1" s="1"/>
  <c r="G622" i="1"/>
  <c r="F622" i="1"/>
  <c r="Q622" i="1" s="1"/>
  <c r="H621" i="1"/>
  <c r="R621" i="1" s="1"/>
  <c r="S621" i="1" s="1"/>
  <c r="G621" i="1"/>
  <c r="F621" i="1"/>
  <c r="Q621" i="1" s="1"/>
  <c r="Q620" i="1"/>
  <c r="H620" i="1"/>
  <c r="R620" i="1" s="1"/>
  <c r="S620" i="1" s="1"/>
  <c r="G620" i="1"/>
  <c r="F620" i="1"/>
  <c r="H619" i="1"/>
  <c r="G619" i="1"/>
  <c r="R619" i="1" s="1"/>
  <c r="S619" i="1" s="1"/>
  <c r="F619" i="1"/>
  <c r="Q619" i="1" s="1"/>
  <c r="H618" i="1"/>
  <c r="R618" i="1" s="1"/>
  <c r="S618" i="1" s="1"/>
  <c r="G618" i="1"/>
  <c r="F618" i="1"/>
  <c r="Q618" i="1" s="1"/>
  <c r="H617" i="1"/>
  <c r="R617" i="1" s="1"/>
  <c r="S617" i="1" s="1"/>
  <c r="G617" i="1"/>
  <c r="F617" i="1"/>
  <c r="Q617" i="1" s="1"/>
  <c r="H616" i="1"/>
  <c r="R616" i="1" s="1"/>
  <c r="S616" i="1" s="1"/>
  <c r="G616" i="1"/>
  <c r="F616" i="1"/>
  <c r="Q616" i="1" s="1"/>
  <c r="Q615" i="1"/>
  <c r="H615" i="1"/>
  <c r="R615" i="1" s="1"/>
  <c r="S615" i="1" s="1"/>
  <c r="G615" i="1"/>
  <c r="F615" i="1"/>
  <c r="H614" i="1"/>
  <c r="R614" i="1" s="1"/>
  <c r="S614" i="1" s="1"/>
  <c r="G614" i="1"/>
  <c r="F614" i="1"/>
  <c r="Q614" i="1" s="1"/>
  <c r="Q613" i="1"/>
  <c r="H613" i="1"/>
  <c r="R613" i="1" s="1"/>
  <c r="S613" i="1" s="1"/>
  <c r="G613" i="1"/>
  <c r="F613" i="1"/>
  <c r="H612" i="1"/>
  <c r="Q612" i="1" s="1"/>
  <c r="G612" i="1"/>
  <c r="F612" i="1"/>
  <c r="H611" i="1"/>
  <c r="G611" i="1"/>
  <c r="R611" i="1" s="1"/>
  <c r="S611" i="1" s="1"/>
  <c r="F611" i="1"/>
  <c r="Q611" i="1" s="1"/>
  <c r="H610" i="1"/>
  <c r="R610" i="1" s="1"/>
  <c r="S610" i="1" s="1"/>
  <c r="G610" i="1"/>
  <c r="F610" i="1"/>
  <c r="Q610" i="1" s="1"/>
  <c r="H609" i="1"/>
  <c r="F609" i="1"/>
  <c r="Q609" i="1" s="1"/>
  <c r="R608" i="1"/>
  <c r="S608" i="1" s="1"/>
  <c r="H608" i="1"/>
  <c r="G608" i="1"/>
  <c r="F608" i="1"/>
  <c r="Q608" i="1" s="1"/>
  <c r="H607" i="1"/>
  <c r="G607" i="1"/>
  <c r="R607" i="1" s="1"/>
  <c r="S607" i="1" s="1"/>
  <c r="F607" i="1"/>
  <c r="Q607" i="1" s="1"/>
  <c r="H606" i="1"/>
  <c r="R606" i="1" s="1"/>
  <c r="S606" i="1" s="1"/>
  <c r="G606" i="1"/>
  <c r="F606" i="1"/>
  <c r="Q606" i="1" s="1"/>
  <c r="H605" i="1"/>
  <c r="R605" i="1" s="1"/>
  <c r="S605" i="1" s="1"/>
  <c r="G605" i="1"/>
  <c r="F605" i="1"/>
  <c r="Q605" i="1" s="1"/>
  <c r="H604" i="1"/>
  <c r="R604" i="1" s="1"/>
  <c r="S604" i="1" s="1"/>
  <c r="G604" i="1"/>
  <c r="F604" i="1"/>
  <c r="Q604" i="1" s="1"/>
  <c r="H603" i="1"/>
  <c r="R603" i="1" s="1"/>
  <c r="S603" i="1" s="1"/>
  <c r="G603" i="1"/>
  <c r="F603" i="1"/>
  <c r="F600" i="1" s="1"/>
  <c r="Q600" i="1" s="1"/>
  <c r="H602" i="1"/>
  <c r="Q602" i="1" s="1"/>
  <c r="G602" i="1"/>
  <c r="F602" i="1"/>
  <c r="H601" i="1"/>
  <c r="R601" i="1" s="1"/>
  <c r="S601" i="1" s="1"/>
  <c r="G601" i="1"/>
  <c r="G600" i="1" s="1"/>
  <c r="F601" i="1"/>
  <c r="Q601" i="1" s="1"/>
  <c r="P600" i="1"/>
  <c r="O600" i="1"/>
  <c r="N600" i="1"/>
  <c r="M600" i="1"/>
  <c r="L600" i="1"/>
  <c r="K600" i="1"/>
  <c r="J600" i="1"/>
  <c r="I600" i="1"/>
  <c r="H600" i="1"/>
  <c r="R600" i="1" s="1"/>
  <c r="S600" i="1" s="1"/>
  <c r="E600" i="1"/>
  <c r="D600" i="1"/>
  <c r="H599" i="1"/>
  <c r="G599" i="1"/>
  <c r="R599" i="1" s="1"/>
  <c r="S599" i="1" s="1"/>
  <c r="F599" i="1"/>
  <c r="Q599" i="1" s="1"/>
  <c r="P598" i="1"/>
  <c r="O598" i="1"/>
  <c r="N598" i="1"/>
  <c r="M598" i="1"/>
  <c r="L598" i="1"/>
  <c r="K598" i="1"/>
  <c r="J598" i="1"/>
  <c r="H598" i="1" s="1"/>
  <c r="R598" i="1" s="1"/>
  <c r="S598" i="1" s="1"/>
  <c r="I598" i="1"/>
  <c r="G598" i="1"/>
  <c r="F598" i="1"/>
  <c r="Q598" i="1" s="1"/>
  <c r="E598" i="1"/>
  <c r="E587" i="1" s="1"/>
  <c r="D598" i="1"/>
  <c r="H597" i="1"/>
  <c r="R597" i="1" s="1"/>
  <c r="S597" i="1" s="1"/>
  <c r="G597" i="1"/>
  <c r="G596" i="1" s="1"/>
  <c r="F597" i="1"/>
  <c r="F596" i="1" s="1"/>
  <c r="P596" i="1"/>
  <c r="O596" i="1"/>
  <c r="N596" i="1"/>
  <c r="M596" i="1"/>
  <c r="L596" i="1"/>
  <c r="K596" i="1"/>
  <c r="J596" i="1"/>
  <c r="H596" i="1" s="1"/>
  <c r="R596" i="1" s="1"/>
  <c r="S596" i="1" s="1"/>
  <c r="I596" i="1"/>
  <c r="E596" i="1"/>
  <c r="D596" i="1"/>
  <c r="H595" i="1"/>
  <c r="R594" i="1"/>
  <c r="S594" i="1" s="1"/>
  <c r="H594" i="1"/>
  <c r="G594" i="1"/>
  <c r="F594" i="1"/>
  <c r="Q594" i="1" s="1"/>
  <c r="Q593" i="1"/>
  <c r="H593" i="1"/>
  <c r="G593" i="1"/>
  <c r="R593" i="1" s="1"/>
  <c r="S593" i="1" s="1"/>
  <c r="F593" i="1"/>
  <c r="R592" i="1"/>
  <c r="S592" i="1" s="1"/>
  <c r="H592" i="1"/>
  <c r="G592" i="1"/>
  <c r="F592" i="1"/>
  <c r="Q592" i="1" s="1"/>
  <c r="H591" i="1"/>
  <c r="G591" i="1"/>
  <c r="R591" i="1" s="1"/>
  <c r="S591" i="1" s="1"/>
  <c r="F591" i="1"/>
  <c r="Q591" i="1" s="1"/>
  <c r="H590" i="1"/>
  <c r="G590" i="1"/>
  <c r="R590" i="1" s="1"/>
  <c r="S590" i="1" s="1"/>
  <c r="F590" i="1"/>
  <c r="Q590" i="1" s="1"/>
  <c r="H589" i="1"/>
  <c r="R589" i="1" s="1"/>
  <c r="S589" i="1" s="1"/>
  <c r="G589" i="1"/>
  <c r="G588" i="1" s="1"/>
  <c r="G587" i="1" s="1"/>
  <c r="F589" i="1"/>
  <c r="F588" i="1" s="1"/>
  <c r="P588" i="1"/>
  <c r="P587" i="1" s="1"/>
  <c r="O588" i="1"/>
  <c r="O587" i="1" s="1"/>
  <c r="N588" i="1"/>
  <c r="N587" i="1" s="1"/>
  <c r="M588" i="1"/>
  <c r="M587" i="1" s="1"/>
  <c r="L588" i="1"/>
  <c r="L587" i="1" s="1"/>
  <c r="K588" i="1"/>
  <c r="K587" i="1" s="1"/>
  <c r="J588" i="1"/>
  <c r="J587" i="1" s="1"/>
  <c r="H587" i="1" s="1"/>
  <c r="R587" i="1" s="1"/>
  <c r="S587" i="1" s="1"/>
  <c r="I588" i="1"/>
  <c r="I587" i="1" s="1"/>
  <c r="H588" i="1"/>
  <c r="R588" i="1" s="1"/>
  <c r="S588" i="1" s="1"/>
  <c r="E588" i="1"/>
  <c r="D588" i="1"/>
  <c r="D587" i="1" s="1"/>
  <c r="H586" i="1"/>
  <c r="R586" i="1" s="1"/>
  <c r="S586" i="1" s="1"/>
  <c r="G586" i="1"/>
  <c r="F586" i="1"/>
  <c r="Q586" i="1" s="1"/>
  <c r="R585" i="1"/>
  <c r="S585" i="1" s="1"/>
  <c r="Q585" i="1"/>
  <c r="H585" i="1"/>
  <c r="G585" i="1"/>
  <c r="F585" i="1"/>
  <c r="Q584" i="1"/>
  <c r="H584" i="1"/>
  <c r="R584" i="1" s="1"/>
  <c r="S584" i="1" s="1"/>
  <c r="G584" i="1"/>
  <c r="F584" i="1"/>
  <c r="S583" i="1"/>
  <c r="R583" i="1"/>
  <c r="H583" i="1"/>
  <c r="G583" i="1"/>
  <c r="F583" i="1"/>
  <c r="Q583" i="1" s="1"/>
  <c r="H582" i="1"/>
  <c r="R582" i="1" s="1"/>
  <c r="S582" i="1" s="1"/>
  <c r="G582" i="1"/>
  <c r="G581" i="1" s="1"/>
  <c r="F582" i="1"/>
  <c r="F581" i="1" s="1"/>
  <c r="P581" i="1"/>
  <c r="P569" i="1" s="1"/>
  <c r="O581" i="1"/>
  <c r="O569" i="1" s="1"/>
  <c r="N581" i="1"/>
  <c r="N569" i="1" s="1"/>
  <c r="M581" i="1"/>
  <c r="M569" i="1" s="1"/>
  <c r="L581" i="1"/>
  <c r="H581" i="1" s="1"/>
  <c r="R581" i="1" s="1"/>
  <c r="S581" i="1" s="1"/>
  <c r="K581" i="1"/>
  <c r="J581" i="1"/>
  <c r="I581" i="1"/>
  <c r="E581" i="1"/>
  <c r="D581" i="1"/>
  <c r="H580" i="1"/>
  <c r="R580" i="1" s="1"/>
  <c r="S580" i="1" s="1"/>
  <c r="G580" i="1"/>
  <c r="F580" i="1"/>
  <c r="Q580" i="1" s="1"/>
  <c r="P579" i="1"/>
  <c r="O579" i="1"/>
  <c r="N579" i="1"/>
  <c r="M579" i="1"/>
  <c r="L579" i="1"/>
  <c r="K579" i="1"/>
  <c r="J579" i="1"/>
  <c r="H579" i="1" s="1"/>
  <c r="R579" i="1" s="1"/>
  <c r="S579" i="1" s="1"/>
  <c r="I579" i="1"/>
  <c r="G579" i="1"/>
  <c r="F579" i="1"/>
  <c r="Q579" i="1" s="1"/>
  <c r="E579" i="1"/>
  <c r="D579" i="1"/>
  <c r="H578" i="1"/>
  <c r="R578" i="1" s="1"/>
  <c r="R577" i="1"/>
  <c r="S577" i="1" s="1"/>
  <c r="H577" i="1"/>
  <c r="G577" i="1"/>
  <c r="F577" i="1"/>
  <c r="Q577" i="1" s="1"/>
  <c r="H576" i="1"/>
  <c r="R576" i="1" s="1"/>
  <c r="S576" i="1" s="1"/>
  <c r="G576" i="1"/>
  <c r="F576" i="1"/>
  <c r="Q576" i="1" s="1"/>
  <c r="H575" i="1"/>
  <c r="R575" i="1" s="1"/>
  <c r="S575" i="1" s="1"/>
  <c r="G575" i="1"/>
  <c r="F575" i="1"/>
  <c r="Q575" i="1" s="1"/>
  <c r="H574" i="1"/>
  <c r="R574" i="1" s="1"/>
  <c r="S574" i="1" s="1"/>
  <c r="G574" i="1"/>
  <c r="G570" i="1" s="1"/>
  <c r="F574" i="1"/>
  <c r="F570" i="1" s="1"/>
  <c r="S573" i="1"/>
  <c r="R573" i="1"/>
  <c r="H573" i="1"/>
  <c r="G573" i="1"/>
  <c r="F573" i="1"/>
  <c r="Q573" i="1" s="1"/>
  <c r="H572" i="1"/>
  <c r="R572" i="1" s="1"/>
  <c r="S572" i="1" s="1"/>
  <c r="G572" i="1"/>
  <c r="F572" i="1"/>
  <c r="Q572" i="1" s="1"/>
  <c r="H571" i="1"/>
  <c r="R571" i="1" s="1"/>
  <c r="S571" i="1" s="1"/>
  <c r="G571" i="1"/>
  <c r="F571" i="1"/>
  <c r="Q571" i="1" s="1"/>
  <c r="P570" i="1"/>
  <c r="O570" i="1"/>
  <c r="N570" i="1"/>
  <c r="M570" i="1"/>
  <c r="L570" i="1"/>
  <c r="K570" i="1"/>
  <c r="J570" i="1"/>
  <c r="I570" i="1"/>
  <c r="H570" i="1"/>
  <c r="R570" i="1" s="1"/>
  <c r="S570" i="1" s="1"/>
  <c r="E570" i="1"/>
  <c r="D570" i="1"/>
  <c r="K569" i="1"/>
  <c r="J569" i="1"/>
  <c r="I569" i="1"/>
  <c r="E569" i="1"/>
  <c r="D569" i="1"/>
  <c r="Q568" i="1"/>
  <c r="H568" i="1"/>
  <c r="R568" i="1" s="1"/>
  <c r="H567" i="1"/>
  <c r="H566" i="1"/>
  <c r="H565" i="1"/>
  <c r="R564" i="1"/>
  <c r="S564" i="1" s="1"/>
  <c r="Q564" i="1"/>
  <c r="H564" i="1"/>
  <c r="G564" i="1"/>
  <c r="F564" i="1"/>
  <c r="H563" i="1"/>
  <c r="R563" i="1" s="1"/>
  <c r="S563" i="1" s="1"/>
  <c r="G563" i="1"/>
  <c r="F563" i="1"/>
  <c r="Q563" i="1" s="1"/>
  <c r="H562" i="1"/>
  <c r="R562" i="1" s="1"/>
  <c r="S562" i="1" s="1"/>
  <c r="G562" i="1"/>
  <c r="F562" i="1"/>
  <c r="Q562" i="1" s="1"/>
  <c r="H561" i="1"/>
  <c r="R561" i="1" s="1"/>
  <c r="S561" i="1" s="1"/>
  <c r="G561" i="1"/>
  <c r="F561" i="1"/>
  <c r="Q561" i="1" s="1"/>
  <c r="H560" i="1"/>
  <c r="R560" i="1" s="1"/>
  <c r="S560" i="1" s="1"/>
  <c r="G560" i="1"/>
  <c r="F560" i="1"/>
  <c r="R559" i="1"/>
  <c r="S559" i="1" s="1"/>
  <c r="H559" i="1"/>
  <c r="G559" i="1"/>
  <c r="F559" i="1"/>
  <c r="Q559" i="1" s="1"/>
  <c r="R558" i="1"/>
  <c r="S558" i="1" s="1"/>
  <c r="H558" i="1"/>
  <c r="G558" i="1"/>
  <c r="F558" i="1"/>
  <c r="Q558" i="1" s="1"/>
  <c r="H557" i="1"/>
  <c r="R557" i="1" s="1"/>
  <c r="S557" i="1" s="1"/>
  <c r="G557" i="1"/>
  <c r="F557" i="1"/>
  <c r="Q557" i="1" s="1"/>
  <c r="H556" i="1"/>
  <c r="R556" i="1" s="1"/>
  <c r="S556" i="1" s="1"/>
  <c r="G556" i="1"/>
  <c r="F556" i="1"/>
  <c r="Q556" i="1" s="1"/>
  <c r="H555" i="1"/>
  <c r="R555" i="1" s="1"/>
  <c r="S555" i="1" s="1"/>
  <c r="G555" i="1"/>
  <c r="F555" i="1"/>
  <c r="Q555" i="1" s="1"/>
  <c r="S554" i="1"/>
  <c r="R554" i="1"/>
  <c r="H554" i="1"/>
  <c r="G554" i="1"/>
  <c r="F554" i="1"/>
  <c r="Q554" i="1" s="1"/>
  <c r="R553" i="1"/>
  <c r="S553" i="1" s="1"/>
  <c r="H553" i="1"/>
  <c r="G553" i="1"/>
  <c r="F553" i="1"/>
  <c r="Q553" i="1" s="1"/>
  <c r="H552" i="1"/>
  <c r="R552" i="1" s="1"/>
  <c r="S552" i="1" s="1"/>
  <c r="G552" i="1"/>
  <c r="F552" i="1"/>
  <c r="Q552" i="1" s="1"/>
  <c r="R551" i="1"/>
  <c r="S551" i="1" s="1"/>
  <c r="H551" i="1"/>
  <c r="G551" i="1"/>
  <c r="F551" i="1"/>
  <c r="Q551" i="1" s="1"/>
  <c r="H550" i="1"/>
  <c r="G550" i="1"/>
  <c r="R550" i="1" s="1"/>
  <c r="S550" i="1" s="1"/>
  <c r="F550" i="1"/>
  <c r="Q550" i="1" s="1"/>
  <c r="H549" i="1"/>
  <c r="R549" i="1" s="1"/>
  <c r="S549" i="1" s="1"/>
  <c r="G549" i="1"/>
  <c r="F549" i="1"/>
  <c r="Q549" i="1" s="1"/>
  <c r="H548" i="1"/>
  <c r="R548" i="1" s="1"/>
  <c r="S548" i="1" s="1"/>
  <c r="G548" i="1"/>
  <c r="F548" i="1"/>
  <c r="Q548" i="1" s="1"/>
  <c r="H547" i="1"/>
  <c r="R547" i="1" s="1"/>
  <c r="S547" i="1" s="1"/>
  <c r="G547" i="1"/>
  <c r="F547" i="1"/>
  <c r="Q547" i="1" s="1"/>
  <c r="H546" i="1"/>
  <c r="R546" i="1" s="1"/>
  <c r="S546" i="1" s="1"/>
  <c r="G546" i="1"/>
  <c r="F546" i="1"/>
  <c r="Q546" i="1" s="1"/>
  <c r="H545" i="1"/>
  <c r="Q545" i="1" s="1"/>
  <c r="G545" i="1"/>
  <c r="F545" i="1"/>
  <c r="H544" i="1"/>
  <c r="R544" i="1" s="1"/>
  <c r="S544" i="1" s="1"/>
  <c r="G544" i="1"/>
  <c r="F544" i="1"/>
  <c r="Q544" i="1" s="1"/>
  <c r="R543" i="1"/>
  <c r="S543" i="1" s="1"/>
  <c r="H543" i="1"/>
  <c r="G543" i="1"/>
  <c r="F543" i="1"/>
  <c r="Q543" i="1" s="1"/>
  <c r="H542" i="1"/>
  <c r="R542" i="1" s="1"/>
  <c r="S542" i="1" s="1"/>
  <c r="G542" i="1"/>
  <c r="F542" i="1"/>
  <c r="Q542" i="1" s="1"/>
  <c r="H541" i="1"/>
  <c r="G541" i="1"/>
  <c r="R541" i="1" s="1"/>
  <c r="S541" i="1" s="1"/>
  <c r="F541" i="1"/>
  <c r="Q541" i="1" s="1"/>
  <c r="H540" i="1"/>
  <c r="R540" i="1" s="1"/>
  <c r="S540" i="1" s="1"/>
  <c r="G540" i="1"/>
  <c r="F540" i="1"/>
  <c r="H539" i="1"/>
  <c r="R539" i="1" s="1"/>
  <c r="S539" i="1" s="1"/>
  <c r="G539" i="1"/>
  <c r="F539" i="1"/>
  <c r="R538" i="1"/>
  <c r="S538" i="1" s="1"/>
  <c r="Q538" i="1"/>
  <c r="H538" i="1"/>
  <c r="G538" i="1"/>
  <c r="F538" i="1"/>
  <c r="H537" i="1"/>
  <c r="G537" i="1"/>
  <c r="R537" i="1" s="1"/>
  <c r="S537" i="1" s="1"/>
  <c r="F537" i="1"/>
  <c r="Q537" i="1" s="1"/>
  <c r="R536" i="1"/>
  <c r="S536" i="1" s="1"/>
  <c r="H536" i="1"/>
  <c r="G536" i="1"/>
  <c r="F536" i="1"/>
  <c r="Q536" i="1" s="1"/>
  <c r="R535" i="1"/>
  <c r="S535" i="1" s="1"/>
  <c r="Q535" i="1"/>
  <c r="H535" i="1"/>
  <c r="G535" i="1"/>
  <c r="F535" i="1"/>
  <c r="H534" i="1"/>
  <c r="R534" i="1" s="1"/>
  <c r="S534" i="1" s="1"/>
  <c r="G534" i="1"/>
  <c r="F534" i="1"/>
  <c r="Q534" i="1" s="1"/>
  <c r="H533" i="1"/>
  <c r="R533" i="1" s="1"/>
  <c r="S533" i="1" s="1"/>
  <c r="G533" i="1"/>
  <c r="F533" i="1"/>
  <c r="Q533" i="1" s="1"/>
  <c r="H532" i="1"/>
  <c r="R532" i="1" s="1"/>
  <c r="S532" i="1" s="1"/>
  <c r="G532" i="1"/>
  <c r="F532" i="1"/>
  <c r="Q532" i="1" s="1"/>
  <c r="H531" i="1"/>
  <c r="R531" i="1" s="1"/>
  <c r="S531" i="1" s="1"/>
  <c r="G531" i="1"/>
  <c r="F531" i="1"/>
  <c r="R530" i="1"/>
  <c r="S530" i="1" s="1"/>
  <c r="H530" i="1"/>
  <c r="G530" i="1"/>
  <c r="F530" i="1"/>
  <c r="Q530" i="1" s="1"/>
  <c r="R529" i="1"/>
  <c r="S529" i="1" s="1"/>
  <c r="H529" i="1"/>
  <c r="G529" i="1"/>
  <c r="F529" i="1"/>
  <c r="Q529" i="1" s="1"/>
  <c r="H528" i="1"/>
  <c r="R528" i="1" s="1"/>
  <c r="S528" i="1" s="1"/>
  <c r="G528" i="1"/>
  <c r="F528" i="1"/>
  <c r="Q528" i="1" s="1"/>
  <c r="H527" i="1"/>
  <c r="R527" i="1" s="1"/>
  <c r="S527" i="1" s="1"/>
  <c r="G527" i="1"/>
  <c r="F527" i="1"/>
  <c r="Q527" i="1" s="1"/>
  <c r="H526" i="1"/>
  <c r="H522" i="1" s="1"/>
  <c r="G526" i="1"/>
  <c r="G522" i="1" s="1"/>
  <c r="G517" i="1" s="1"/>
  <c r="G510" i="1" s="1"/>
  <c r="F526" i="1"/>
  <c r="F522" i="1" s="1"/>
  <c r="F517" i="1" s="1"/>
  <c r="F510" i="1" s="1"/>
  <c r="S525" i="1"/>
  <c r="R525" i="1"/>
  <c r="H525" i="1"/>
  <c r="G525" i="1"/>
  <c r="F525" i="1"/>
  <c r="Q525" i="1" s="1"/>
  <c r="H524" i="1"/>
  <c r="R524" i="1" s="1"/>
  <c r="S524" i="1" s="1"/>
  <c r="G524" i="1"/>
  <c r="F524" i="1"/>
  <c r="H523" i="1"/>
  <c r="R523" i="1" s="1"/>
  <c r="S523" i="1" s="1"/>
  <c r="G523" i="1"/>
  <c r="F523" i="1"/>
  <c r="Q523" i="1" s="1"/>
  <c r="P522" i="1"/>
  <c r="O522" i="1"/>
  <c r="N522" i="1"/>
  <c r="M522" i="1"/>
  <c r="L522" i="1"/>
  <c r="K522" i="1"/>
  <c r="J522" i="1"/>
  <c r="I522" i="1"/>
  <c r="E522" i="1"/>
  <c r="D522" i="1"/>
  <c r="H521" i="1"/>
  <c r="H520" i="1"/>
  <c r="H519" i="1"/>
  <c r="H518" i="1"/>
  <c r="P517" i="1"/>
  <c r="O517" i="1"/>
  <c r="N517" i="1"/>
  <c r="M517" i="1"/>
  <c r="L517" i="1"/>
  <c r="H517" i="1" s="1"/>
  <c r="K517" i="1"/>
  <c r="J517" i="1"/>
  <c r="I517" i="1"/>
  <c r="E517" i="1"/>
  <c r="E510" i="1" s="1"/>
  <c r="D517" i="1"/>
  <c r="D510" i="1" s="1"/>
  <c r="H516" i="1"/>
  <c r="H515" i="1"/>
  <c r="P514" i="1"/>
  <c r="O514" i="1"/>
  <c r="O510" i="1" s="1"/>
  <c r="N514" i="1"/>
  <c r="M514" i="1"/>
  <c r="M510" i="1" s="1"/>
  <c r="L514" i="1"/>
  <c r="L510" i="1" s="1"/>
  <c r="K514" i="1"/>
  <c r="K510" i="1" s="1"/>
  <c r="J514" i="1"/>
  <c r="J510" i="1" s="1"/>
  <c r="I514" i="1"/>
  <c r="I510" i="1" s="1"/>
  <c r="H514" i="1"/>
  <c r="G514" i="1"/>
  <c r="F514" i="1"/>
  <c r="E514" i="1"/>
  <c r="D514" i="1"/>
  <c r="H513" i="1"/>
  <c r="H512" i="1"/>
  <c r="P511" i="1"/>
  <c r="P510" i="1" s="1"/>
  <c r="O511" i="1"/>
  <c r="N511" i="1"/>
  <c r="N510" i="1" s="1"/>
  <c r="M511" i="1"/>
  <c r="L511" i="1"/>
  <c r="K511" i="1"/>
  <c r="J511" i="1"/>
  <c r="H511" i="1" s="1"/>
  <c r="I511" i="1"/>
  <c r="G511" i="1"/>
  <c r="F511" i="1"/>
  <c r="E511" i="1"/>
  <c r="D511" i="1"/>
  <c r="H508" i="1"/>
  <c r="H507" i="1"/>
  <c r="H506" i="1"/>
  <c r="R506" i="1" s="1"/>
  <c r="S506" i="1" s="1"/>
  <c r="G506" i="1"/>
  <c r="F506" i="1"/>
  <c r="Q506" i="1" s="1"/>
  <c r="H505" i="1"/>
  <c r="Q505" i="1" s="1"/>
  <c r="G505" i="1"/>
  <c r="F505" i="1"/>
  <c r="H504" i="1"/>
  <c r="R504" i="1" s="1"/>
  <c r="S504" i="1" s="1"/>
  <c r="G504" i="1"/>
  <c r="F504" i="1"/>
  <c r="Q504" i="1" s="1"/>
  <c r="R503" i="1"/>
  <c r="S503" i="1" s="1"/>
  <c r="H503" i="1"/>
  <c r="Q503" i="1" s="1"/>
  <c r="G503" i="1"/>
  <c r="F503" i="1"/>
  <c r="H502" i="1"/>
  <c r="R502" i="1" s="1"/>
  <c r="S502" i="1" s="1"/>
  <c r="G502" i="1"/>
  <c r="F502" i="1"/>
  <c r="Q502" i="1" s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R475" i="1" s="1"/>
  <c r="S475" i="1" s="1"/>
  <c r="G475" i="1"/>
  <c r="F475" i="1"/>
  <c r="Q475" i="1" s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G424" i="1"/>
  <c r="R424" i="1" s="1"/>
  <c r="S424" i="1" s="1"/>
  <c r="F424" i="1"/>
  <c r="Q424" i="1" s="1"/>
  <c r="R423" i="1"/>
  <c r="S423" i="1" s="1"/>
  <c r="Q423" i="1"/>
  <c r="H423" i="1"/>
  <c r="G423" i="1"/>
  <c r="F423" i="1"/>
  <c r="R422" i="1"/>
  <c r="S422" i="1" s="1"/>
  <c r="Q422" i="1"/>
  <c r="H422" i="1"/>
  <c r="G422" i="1"/>
  <c r="F422" i="1"/>
  <c r="H421" i="1"/>
  <c r="R421" i="1" s="1"/>
  <c r="S421" i="1" s="1"/>
  <c r="G421" i="1"/>
  <c r="F421" i="1"/>
  <c r="Q421" i="1" s="1"/>
  <c r="H420" i="1"/>
  <c r="H419" i="1"/>
  <c r="H418" i="1"/>
  <c r="R418" i="1" s="1"/>
  <c r="S418" i="1" s="1"/>
  <c r="G418" i="1"/>
  <c r="F418" i="1"/>
  <c r="Q418" i="1" s="1"/>
  <c r="H417" i="1"/>
  <c r="R417" i="1" s="1"/>
  <c r="S417" i="1" s="1"/>
  <c r="G417" i="1"/>
  <c r="F417" i="1"/>
  <c r="Q417" i="1" s="1"/>
  <c r="H416" i="1"/>
  <c r="G416" i="1"/>
  <c r="R416" i="1" s="1"/>
  <c r="S416" i="1" s="1"/>
  <c r="F416" i="1"/>
  <c r="Q416" i="1" s="1"/>
  <c r="H415" i="1"/>
  <c r="G415" i="1"/>
  <c r="R415" i="1" s="1"/>
  <c r="S415" i="1" s="1"/>
  <c r="F415" i="1"/>
  <c r="Q415" i="1" s="1"/>
  <c r="H414" i="1"/>
  <c r="R414" i="1" s="1"/>
  <c r="S414" i="1" s="1"/>
  <c r="G414" i="1"/>
  <c r="F414" i="1"/>
  <c r="Q414" i="1" s="1"/>
  <c r="H413" i="1"/>
  <c r="R413" i="1" s="1"/>
  <c r="S413" i="1" s="1"/>
  <c r="G413" i="1"/>
  <c r="F413" i="1"/>
  <c r="Q413" i="1" s="1"/>
  <c r="H412" i="1"/>
  <c r="R412" i="1" s="1"/>
  <c r="S412" i="1" s="1"/>
  <c r="G412" i="1"/>
  <c r="F412" i="1"/>
  <c r="Q412" i="1" s="1"/>
  <c r="H411" i="1"/>
  <c r="Q411" i="1" s="1"/>
  <c r="G411" i="1"/>
  <c r="F411" i="1"/>
  <c r="H410" i="1"/>
  <c r="H409" i="1"/>
  <c r="H408" i="1"/>
  <c r="R408" i="1" s="1"/>
  <c r="S408" i="1" s="1"/>
  <c r="G408" i="1"/>
  <c r="F408" i="1"/>
  <c r="Q408" i="1" s="1"/>
  <c r="H407" i="1"/>
  <c r="R407" i="1" s="1"/>
  <c r="S407" i="1" s="1"/>
  <c r="G407" i="1"/>
  <c r="F407" i="1"/>
  <c r="Q407" i="1" s="1"/>
  <c r="H406" i="1"/>
  <c r="R406" i="1" s="1"/>
  <c r="S406" i="1" s="1"/>
  <c r="G406" i="1"/>
  <c r="F406" i="1"/>
  <c r="Q406" i="1" s="1"/>
  <c r="H405" i="1"/>
  <c r="R405" i="1" s="1"/>
  <c r="S405" i="1" s="1"/>
  <c r="G405" i="1"/>
  <c r="F405" i="1"/>
  <c r="R404" i="1"/>
  <c r="S404" i="1" s="1"/>
  <c r="H404" i="1"/>
  <c r="G404" i="1"/>
  <c r="F404" i="1"/>
  <c r="Q404" i="1" s="1"/>
  <c r="R403" i="1"/>
  <c r="S403" i="1" s="1"/>
  <c r="H403" i="1"/>
  <c r="G403" i="1"/>
  <c r="F403" i="1"/>
  <c r="Q403" i="1" s="1"/>
  <c r="H402" i="1"/>
  <c r="R402" i="1" s="1"/>
  <c r="S402" i="1" s="1"/>
  <c r="G402" i="1"/>
  <c r="F402" i="1"/>
  <c r="Q402" i="1" s="1"/>
  <c r="H401" i="1"/>
  <c r="R401" i="1" s="1"/>
  <c r="S401" i="1" s="1"/>
  <c r="G401" i="1"/>
  <c r="F401" i="1"/>
  <c r="Q401" i="1" s="1"/>
  <c r="H400" i="1"/>
  <c r="R400" i="1" s="1"/>
  <c r="S400" i="1" s="1"/>
  <c r="G400" i="1"/>
  <c r="F400" i="1"/>
  <c r="Q400" i="1" s="1"/>
  <c r="S399" i="1"/>
  <c r="R399" i="1"/>
  <c r="Q399" i="1"/>
  <c r="H399" i="1"/>
  <c r="G399" i="1"/>
  <c r="F399" i="1"/>
  <c r="H398" i="1"/>
  <c r="R398" i="1" s="1"/>
  <c r="S398" i="1" s="1"/>
  <c r="G398" i="1"/>
  <c r="F398" i="1"/>
  <c r="Q398" i="1" s="1"/>
  <c r="H397" i="1"/>
  <c r="R397" i="1" s="1"/>
  <c r="S397" i="1" s="1"/>
  <c r="G397" i="1"/>
  <c r="F397" i="1"/>
  <c r="Q397" i="1" s="1"/>
  <c r="H396" i="1"/>
  <c r="R396" i="1" s="1"/>
  <c r="S396" i="1" s="1"/>
  <c r="G396" i="1"/>
  <c r="F396" i="1"/>
  <c r="Q396" i="1" s="1"/>
  <c r="H395" i="1"/>
  <c r="G395" i="1"/>
  <c r="R395" i="1" s="1"/>
  <c r="S395" i="1" s="1"/>
  <c r="F395" i="1"/>
  <c r="Q395" i="1" s="1"/>
  <c r="H394" i="1"/>
  <c r="G394" i="1"/>
  <c r="R394" i="1" s="1"/>
  <c r="F394" i="1"/>
  <c r="Q394" i="1" s="1"/>
  <c r="H393" i="1"/>
  <c r="G393" i="1"/>
  <c r="R393" i="1" s="1"/>
  <c r="S393" i="1" s="1"/>
  <c r="F393" i="1"/>
  <c r="Q393" i="1" s="1"/>
  <c r="H392" i="1"/>
  <c r="R392" i="1" s="1"/>
  <c r="S392" i="1" s="1"/>
  <c r="G392" i="1"/>
  <c r="F392" i="1"/>
  <c r="Q392" i="1" s="1"/>
  <c r="H391" i="1"/>
  <c r="R391" i="1" s="1"/>
  <c r="S391" i="1" s="1"/>
  <c r="G391" i="1"/>
  <c r="F391" i="1"/>
  <c r="Q391" i="1" s="1"/>
  <c r="H390" i="1"/>
  <c r="R390" i="1" s="1"/>
  <c r="S390" i="1" s="1"/>
  <c r="G390" i="1"/>
  <c r="F390" i="1"/>
  <c r="Q390" i="1" s="1"/>
  <c r="H389" i="1"/>
  <c r="R389" i="1" s="1"/>
  <c r="S389" i="1" s="1"/>
  <c r="G389" i="1"/>
  <c r="F389" i="1"/>
  <c r="Q389" i="1" s="1"/>
  <c r="Q388" i="1"/>
  <c r="H388" i="1"/>
  <c r="R388" i="1" s="1"/>
  <c r="S388" i="1" s="1"/>
  <c r="G388" i="1"/>
  <c r="F388" i="1"/>
  <c r="H387" i="1"/>
  <c r="R387" i="1" s="1"/>
  <c r="S387" i="1" s="1"/>
  <c r="G387" i="1"/>
  <c r="F387" i="1"/>
  <c r="Q387" i="1" s="1"/>
  <c r="Q386" i="1"/>
  <c r="H386" i="1"/>
  <c r="R386" i="1" s="1"/>
  <c r="S386" i="1" s="1"/>
  <c r="G386" i="1"/>
  <c r="F386" i="1"/>
  <c r="H385" i="1"/>
  <c r="R385" i="1" s="1"/>
  <c r="S385" i="1" s="1"/>
  <c r="G385" i="1"/>
  <c r="F385" i="1"/>
  <c r="Q385" i="1" s="1"/>
  <c r="H384" i="1"/>
  <c r="R384" i="1" s="1"/>
  <c r="S384" i="1" s="1"/>
  <c r="G384" i="1"/>
  <c r="F384" i="1"/>
  <c r="Q384" i="1" s="1"/>
  <c r="Q383" i="1"/>
  <c r="H383" i="1"/>
  <c r="R383" i="1" s="1"/>
  <c r="S383" i="1" s="1"/>
  <c r="G383" i="1"/>
  <c r="F383" i="1"/>
  <c r="H382" i="1"/>
  <c r="R382" i="1" s="1"/>
  <c r="S382" i="1" s="1"/>
  <c r="G382" i="1"/>
  <c r="F382" i="1"/>
  <c r="Q382" i="1" s="1"/>
  <c r="H381" i="1"/>
  <c r="Q381" i="1" s="1"/>
  <c r="G381" i="1"/>
  <c r="F381" i="1"/>
  <c r="H380" i="1"/>
  <c r="H379" i="1"/>
  <c r="R378" i="1"/>
  <c r="S378" i="1" s="1"/>
  <c r="Q378" i="1"/>
  <c r="H378" i="1"/>
  <c r="G378" i="1"/>
  <c r="F378" i="1"/>
  <c r="Q377" i="1"/>
  <c r="H377" i="1"/>
  <c r="R377" i="1" s="1"/>
  <c r="S377" i="1" s="1"/>
  <c r="G377" i="1"/>
  <c r="F377" i="1"/>
  <c r="H376" i="1"/>
  <c r="R376" i="1" s="1"/>
  <c r="S376" i="1" s="1"/>
  <c r="G376" i="1"/>
  <c r="F376" i="1"/>
  <c r="Q376" i="1" s="1"/>
  <c r="Q375" i="1"/>
  <c r="H375" i="1"/>
  <c r="R375" i="1" s="1"/>
  <c r="S375" i="1" s="1"/>
  <c r="G375" i="1"/>
  <c r="F375" i="1"/>
  <c r="R374" i="1"/>
  <c r="S374" i="1" s="1"/>
  <c r="H374" i="1"/>
  <c r="G374" i="1"/>
  <c r="F374" i="1"/>
  <c r="Q374" i="1" s="1"/>
  <c r="H373" i="1"/>
  <c r="G373" i="1"/>
  <c r="R373" i="1" s="1"/>
  <c r="S373" i="1" s="1"/>
  <c r="F373" i="1"/>
  <c r="Q373" i="1" s="1"/>
  <c r="H372" i="1"/>
  <c r="G372" i="1"/>
  <c r="R372" i="1" s="1"/>
  <c r="S372" i="1" s="1"/>
  <c r="F372" i="1"/>
  <c r="Q372" i="1" s="1"/>
  <c r="H371" i="1"/>
  <c r="R371" i="1" s="1"/>
  <c r="S371" i="1" s="1"/>
  <c r="G371" i="1"/>
  <c r="F371" i="1"/>
  <c r="Q371" i="1" s="1"/>
  <c r="H370" i="1"/>
  <c r="R370" i="1" s="1"/>
  <c r="S370" i="1" s="1"/>
  <c r="G370" i="1"/>
  <c r="F370" i="1"/>
  <c r="Q370" i="1" s="1"/>
  <c r="H369" i="1"/>
  <c r="R369" i="1" s="1"/>
  <c r="S369" i="1" s="1"/>
  <c r="G369" i="1"/>
  <c r="F369" i="1"/>
  <c r="Q369" i="1" s="1"/>
  <c r="H368" i="1"/>
  <c r="R368" i="1" s="1"/>
  <c r="S368" i="1" s="1"/>
  <c r="G368" i="1"/>
  <c r="F368" i="1"/>
  <c r="Q367" i="1"/>
  <c r="H367" i="1"/>
  <c r="R367" i="1" s="1"/>
  <c r="S367" i="1" s="1"/>
  <c r="G367" i="1"/>
  <c r="F367" i="1"/>
  <c r="H366" i="1"/>
  <c r="R366" i="1" s="1"/>
  <c r="S366" i="1" s="1"/>
  <c r="G366" i="1"/>
  <c r="F366" i="1"/>
  <c r="Q366" i="1" s="1"/>
  <c r="Q365" i="1"/>
  <c r="H365" i="1"/>
  <c r="R365" i="1" s="1"/>
  <c r="S365" i="1" s="1"/>
  <c r="G365" i="1"/>
  <c r="F365" i="1"/>
  <c r="H364" i="1"/>
  <c r="R364" i="1" s="1"/>
  <c r="S364" i="1" s="1"/>
  <c r="G364" i="1"/>
  <c r="F364" i="1"/>
  <c r="Q364" i="1" s="1"/>
  <c r="H363" i="1"/>
  <c r="R363" i="1" s="1"/>
  <c r="S363" i="1" s="1"/>
  <c r="G363" i="1"/>
  <c r="F363" i="1"/>
  <c r="Q363" i="1" s="1"/>
  <c r="Q362" i="1"/>
  <c r="H362" i="1"/>
  <c r="R362" i="1" s="1"/>
  <c r="S362" i="1" s="1"/>
  <c r="G362" i="1"/>
  <c r="F362" i="1"/>
  <c r="H361" i="1"/>
  <c r="R361" i="1" s="1"/>
  <c r="S361" i="1" s="1"/>
  <c r="G361" i="1"/>
  <c r="F361" i="1"/>
  <c r="Q361" i="1" s="1"/>
  <c r="H360" i="1"/>
  <c r="Q360" i="1" s="1"/>
  <c r="G360" i="1"/>
  <c r="F360" i="1"/>
  <c r="H359" i="1"/>
  <c r="Q359" i="1" s="1"/>
  <c r="G359" i="1"/>
  <c r="F359" i="1"/>
  <c r="H358" i="1"/>
  <c r="G358" i="1"/>
  <c r="R358" i="1" s="1"/>
  <c r="S358" i="1" s="1"/>
  <c r="F358" i="1"/>
  <c r="Q358" i="1" s="1"/>
  <c r="H357" i="1"/>
  <c r="R357" i="1" s="1"/>
  <c r="S357" i="1" s="1"/>
  <c r="G357" i="1"/>
  <c r="F357" i="1"/>
  <c r="Q357" i="1" s="1"/>
  <c r="H356" i="1"/>
  <c r="R356" i="1" s="1"/>
  <c r="S356" i="1" s="1"/>
  <c r="G356" i="1"/>
  <c r="F356" i="1"/>
  <c r="Q356" i="1" s="1"/>
  <c r="H355" i="1"/>
  <c r="R355" i="1" s="1"/>
  <c r="S355" i="1" s="1"/>
  <c r="G355" i="1"/>
  <c r="F355" i="1"/>
  <c r="Q355" i="1" s="1"/>
  <c r="R354" i="1"/>
  <c r="S354" i="1" s="1"/>
  <c r="Q354" i="1"/>
  <c r="H354" i="1"/>
  <c r="G354" i="1"/>
  <c r="F354" i="1"/>
  <c r="Q353" i="1"/>
  <c r="H353" i="1"/>
  <c r="R353" i="1" s="1"/>
  <c r="S353" i="1" s="1"/>
  <c r="G353" i="1"/>
  <c r="F353" i="1"/>
  <c r="H352" i="1"/>
  <c r="G352" i="1"/>
  <c r="R352" i="1" s="1"/>
  <c r="S352" i="1" s="1"/>
  <c r="F352" i="1"/>
  <c r="Q352" i="1" s="1"/>
  <c r="H351" i="1"/>
  <c r="R351" i="1" s="1"/>
  <c r="S351" i="1" s="1"/>
  <c r="G351" i="1"/>
  <c r="F351" i="1"/>
  <c r="Q351" i="1" s="1"/>
  <c r="R350" i="1"/>
  <c r="S350" i="1" s="1"/>
  <c r="H350" i="1"/>
  <c r="G350" i="1"/>
  <c r="F350" i="1"/>
  <c r="Q350" i="1" s="1"/>
  <c r="R349" i="1"/>
  <c r="S349" i="1" s="1"/>
  <c r="Q349" i="1"/>
  <c r="H349" i="1"/>
  <c r="G349" i="1"/>
  <c r="F349" i="1"/>
  <c r="Q348" i="1"/>
  <c r="H348" i="1"/>
  <c r="R348" i="1" s="1"/>
  <c r="S348" i="1" s="1"/>
  <c r="G348" i="1"/>
  <c r="F348" i="1"/>
  <c r="H347" i="1"/>
  <c r="R347" i="1" s="1"/>
  <c r="S347" i="1" s="1"/>
  <c r="G347" i="1"/>
  <c r="F347" i="1"/>
  <c r="Q347" i="1" s="1"/>
  <c r="Q346" i="1"/>
  <c r="H346" i="1"/>
  <c r="R346" i="1" s="1"/>
  <c r="S346" i="1" s="1"/>
  <c r="G346" i="1"/>
  <c r="F346" i="1"/>
  <c r="R345" i="1"/>
  <c r="S345" i="1" s="1"/>
  <c r="H345" i="1"/>
  <c r="G345" i="1"/>
  <c r="F345" i="1"/>
  <c r="Q345" i="1" s="1"/>
  <c r="H344" i="1"/>
  <c r="G344" i="1"/>
  <c r="R344" i="1" s="1"/>
  <c r="S344" i="1" s="1"/>
  <c r="F344" i="1"/>
  <c r="Q344" i="1" s="1"/>
  <c r="H343" i="1"/>
  <c r="G343" i="1"/>
  <c r="R343" i="1" s="1"/>
  <c r="S343" i="1" s="1"/>
  <c r="F343" i="1"/>
  <c r="Q343" i="1" s="1"/>
  <c r="H342" i="1"/>
  <c r="R342" i="1" s="1"/>
  <c r="S342" i="1" s="1"/>
  <c r="G342" i="1"/>
  <c r="F342" i="1"/>
  <c r="Q342" i="1" s="1"/>
  <c r="H341" i="1"/>
  <c r="R341" i="1" s="1"/>
  <c r="S341" i="1" s="1"/>
  <c r="G341" i="1"/>
  <c r="F341" i="1"/>
  <c r="Q341" i="1" s="1"/>
  <c r="H340" i="1"/>
  <c r="R340" i="1" s="1"/>
  <c r="S340" i="1" s="1"/>
  <c r="G340" i="1"/>
  <c r="F340" i="1"/>
  <c r="Q340" i="1" s="1"/>
  <c r="H339" i="1"/>
  <c r="R339" i="1" s="1"/>
  <c r="S339" i="1" s="1"/>
  <c r="G339" i="1"/>
  <c r="F339" i="1"/>
  <c r="Q339" i="1" s="1"/>
  <c r="Q338" i="1"/>
  <c r="H338" i="1"/>
  <c r="R338" i="1" s="1"/>
  <c r="S338" i="1" s="1"/>
  <c r="G338" i="1"/>
  <c r="F338" i="1"/>
  <c r="H337" i="1"/>
  <c r="R337" i="1" s="1"/>
  <c r="S337" i="1" s="1"/>
  <c r="G337" i="1"/>
  <c r="F337" i="1"/>
  <c r="Q337" i="1" s="1"/>
  <c r="Q336" i="1"/>
  <c r="H336" i="1"/>
  <c r="R336" i="1" s="1"/>
  <c r="S336" i="1" s="1"/>
  <c r="G336" i="1"/>
  <c r="F336" i="1"/>
  <c r="H335" i="1"/>
  <c r="R335" i="1" s="1"/>
  <c r="S335" i="1" s="1"/>
  <c r="G335" i="1"/>
  <c r="F335" i="1"/>
  <c r="Q335" i="1" s="1"/>
  <c r="H334" i="1"/>
  <c r="H333" i="1"/>
  <c r="R333" i="1" s="1"/>
  <c r="S333" i="1" s="1"/>
  <c r="G333" i="1"/>
  <c r="F333" i="1"/>
  <c r="R332" i="1"/>
  <c r="S332" i="1" s="1"/>
  <c r="H332" i="1"/>
  <c r="G332" i="1"/>
  <c r="F332" i="1"/>
  <c r="Q332" i="1" s="1"/>
  <c r="H331" i="1"/>
  <c r="G331" i="1"/>
  <c r="R331" i="1" s="1"/>
  <c r="S331" i="1" s="1"/>
  <c r="F331" i="1"/>
  <c r="Q331" i="1" s="1"/>
  <c r="R330" i="1"/>
  <c r="S330" i="1" s="1"/>
  <c r="Q330" i="1"/>
  <c r="H330" i="1"/>
  <c r="G330" i="1"/>
  <c r="F330" i="1"/>
  <c r="H329" i="1"/>
  <c r="H328" i="1"/>
  <c r="H327" i="1"/>
  <c r="R327" i="1" s="1"/>
  <c r="S327" i="1" s="1"/>
  <c r="G327" i="1"/>
  <c r="F327" i="1"/>
  <c r="Q327" i="1" s="1"/>
  <c r="H326" i="1"/>
  <c r="R326" i="1" s="1"/>
  <c r="S326" i="1" s="1"/>
  <c r="G326" i="1"/>
  <c r="F326" i="1"/>
  <c r="Q326" i="1" s="1"/>
  <c r="H325" i="1"/>
  <c r="R325" i="1" s="1"/>
  <c r="S325" i="1" s="1"/>
  <c r="G325" i="1"/>
  <c r="F325" i="1"/>
  <c r="Q325" i="1" s="1"/>
  <c r="H324" i="1"/>
  <c r="R324" i="1" s="1"/>
  <c r="S324" i="1" s="1"/>
  <c r="G324" i="1"/>
  <c r="F324" i="1"/>
  <c r="Q324" i="1" s="1"/>
  <c r="H323" i="1"/>
  <c r="G323" i="1"/>
  <c r="R323" i="1" s="1"/>
  <c r="S323" i="1" s="1"/>
  <c r="F323" i="1"/>
  <c r="Q323" i="1" s="1"/>
  <c r="H322" i="1"/>
  <c r="G322" i="1"/>
  <c r="R322" i="1" s="1"/>
  <c r="S322" i="1" s="1"/>
  <c r="F322" i="1"/>
  <c r="Q322" i="1" s="1"/>
  <c r="H321" i="1"/>
  <c r="R321" i="1" s="1"/>
  <c r="S321" i="1" s="1"/>
  <c r="G321" i="1"/>
  <c r="F321" i="1"/>
  <c r="Q321" i="1" s="1"/>
  <c r="H320" i="1"/>
  <c r="H319" i="1"/>
  <c r="R319" i="1" s="1"/>
  <c r="S319" i="1" s="1"/>
  <c r="G319" i="1"/>
  <c r="F319" i="1"/>
  <c r="Q319" i="1" s="1"/>
  <c r="H318" i="1"/>
  <c r="Q318" i="1" s="1"/>
  <c r="G318" i="1"/>
  <c r="F318" i="1"/>
  <c r="H317" i="1"/>
  <c r="R317" i="1" s="1"/>
  <c r="S317" i="1" s="1"/>
  <c r="G317" i="1"/>
  <c r="F317" i="1"/>
  <c r="H316" i="1"/>
  <c r="R316" i="1" s="1"/>
  <c r="S316" i="1" s="1"/>
  <c r="G316" i="1"/>
  <c r="F316" i="1"/>
  <c r="Q316" i="1" s="1"/>
  <c r="H315" i="1"/>
  <c r="R315" i="1" s="1"/>
  <c r="S315" i="1" s="1"/>
  <c r="G315" i="1"/>
  <c r="F315" i="1"/>
  <c r="Q315" i="1" s="1"/>
  <c r="H314" i="1"/>
  <c r="R314" i="1" s="1"/>
  <c r="S314" i="1" s="1"/>
  <c r="G314" i="1"/>
  <c r="F314" i="1"/>
  <c r="Q314" i="1" s="1"/>
  <c r="H313" i="1"/>
  <c r="R313" i="1" s="1"/>
  <c r="S313" i="1" s="1"/>
  <c r="G313" i="1"/>
  <c r="F313" i="1"/>
  <c r="Q313" i="1" s="1"/>
  <c r="R312" i="1"/>
  <c r="S312" i="1" s="1"/>
  <c r="Q312" i="1"/>
  <c r="H312" i="1"/>
  <c r="G312" i="1"/>
  <c r="F312" i="1"/>
  <c r="H311" i="1"/>
  <c r="R311" i="1" s="1"/>
  <c r="S311" i="1" s="1"/>
  <c r="G311" i="1"/>
  <c r="F311" i="1"/>
  <c r="H310" i="1"/>
  <c r="G310" i="1"/>
  <c r="R310" i="1" s="1"/>
  <c r="S310" i="1" s="1"/>
  <c r="F310" i="1"/>
  <c r="Q310" i="1" s="1"/>
  <c r="H309" i="1"/>
  <c r="R309" i="1" s="1"/>
  <c r="S309" i="1" s="1"/>
  <c r="G309" i="1"/>
  <c r="F309" i="1"/>
  <c r="Q309" i="1" s="1"/>
  <c r="R308" i="1"/>
  <c r="S308" i="1" s="1"/>
  <c r="H308" i="1"/>
  <c r="G308" i="1"/>
  <c r="F308" i="1"/>
  <c r="Q308" i="1" s="1"/>
  <c r="R307" i="1"/>
  <c r="S307" i="1" s="1"/>
  <c r="H307" i="1"/>
  <c r="G307" i="1"/>
  <c r="F307" i="1"/>
  <c r="Q307" i="1" s="1"/>
  <c r="H306" i="1"/>
  <c r="R306" i="1" s="1"/>
  <c r="S306" i="1" s="1"/>
  <c r="G306" i="1"/>
  <c r="F306" i="1"/>
  <c r="Q306" i="1" s="1"/>
  <c r="H305" i="1"/>
  <c r="R305" i="1" s="1"/>
  <c r="S305" i="1" s="1"/>
  <c r="G305" i="1"/>
  <c r="F305" i="1"/>
  <c r="Q304" i="1"/>
  <c r="H304" i="1"/>
  <c r="R304" i="1" s="1"/>
  <c r="S304" i="1" s="1"/>
  <c r="G304" i="1"/>
  <c r="F304" i="1"/>
  <c r="H303" i="1"/>
  <c r="R303" i="1" s="1"/>
  <c r="S303" i="1" s="1"/>
  <c r="G303" i="1"/>
  <c r="F303" i="1"/>
  <c r="Q303" i="1" s="1"/>
  <c r="H302" i="1"/>
  <c r="H301" i="1"/>
  <c r="G301" i="1"/>
  <c r="R301" i="1" s="1"/>
  <c r="S301" i="1" s="1"/>
  <c r="F301" i="1"/>
  <c r="Q301" i="1" s="1"/>
  <c r="H300" i="1"/>
  <c r="R300" i="1" s="1"/>
  <c r="S300" i="1" s="1"/>
  <c r="G300" i="1"/>
  <c r="F300" i="1"/>
  <c r="Q300" i="1" s="1"/>
  <c r="H299" i="1"/>
  <c r="R299" i="1" s="1"/>
  <c r="S299" i="1" s="1"/>
  <c r="G299" i="1"/>
  <c r="F299" i="1"/>
  <c r="Q299" i="1" s="1"/>
  <c r="H298" i="1"/>
  <c r="R298" i="1" s="1"/>
  <c r="S298" i="1" s="1"/>
  <c r="G298" i="1"/>
  <c r="F298" i="1"/>
  <c r="Q298" i="1" s="1"/>
  <c r="H297" i="1"/>
  <c r="Q297" i="1" s="1"/>
  <c r="G297" i="1"/>
  <c r="F297" i="1"/>
  <c r="H296" i="1"/>
  <c r="R296" i="1" s="1"/>
  <c r="S296" i="1" s="1"/>
  <c r="G296" i="1"/>
  <c r="F296" i="1"/>
  <c r="Q296" i="1" s="1"/>
  <c r="H295" i="1"/>
  <c r="R295" i="1" s="1"/>
  <c r="S295" i="1" s="1"/>
  <c r="G295" i="1"/>
  <c r="F295" i="1"/>
  <c r="H294" i="1"/>
  <c r="R294" i="1" s="1"/>
  <c r="S294" i="1" s="1"/>
  <c r="G294" i="1"/>
  <c r="F294" i="1"/>
  <c r="Q294" i="1" s="1"/>
  <c r="R293" i="1"/>
  <c r="S293" i="1" s="1"/>
  <c r="H293" i="1"/>
  <c r="G293" i="1"/>
  <c r="F293" i="1"/>
  <c r="Q293" i="1" s="1"/>
  <c r="H292" i="1"/>
  <c r="R292" i="1" s="1"/>
  <c r="S292" i="1" s="1"/>
  <c r="G292" i="1"/>
  <c r="F292" i="1"/>
  <c r="H291" i="1"/>
  <c r="H290" i="1"/>
  <c r="R290" i="1" s="1"/>
  <c r="S290" i="1" s="1"/>
  <c r="G290" i="1"/>
  <c r="F290" i="1"/>
  <c r="H289" i="1"/>
  <c r="G289" i="1"/>
  <c r="R289" i="1" s="1"/>
  <c r="S289" i="1" s="1"/>
  <c r="F289" i="1"/>
  <c r="Q289" i="1" s="1"/>
  <c r="H288" i="1"/>
  <c r="R288" i="1" s="1"/>
  <c r="S288" i="1" s="1"/>
  <c r="G288" i="1"/>
  <c r="F288" i="1"/>
  <c r="Q288" i="1" s="1"/>
  <c r="H287" i="1"/>
  <c r="G287" i="1"/>
  <c r="R287" i="1" s="1"/>
  <c r="S287" i="1" s="1"/>
  <c r="F287" i="1"/>
  <c r="Q287" i="1" s="1"/>
  <c r="R286" i="1"/>
  <c r="S286" i="1" s="1"/>
  <c r="Q286" i="1"/>
  <c r="H286" i="1"/>
  <c r="G286" i="1"/>
  <c r="F286" i="1"/>
  <c r="H285" i="1"/>
  <c r="R285" i="1" s="1"/>
  <c r="S285" i="1" s="1"/>
  <c r="G285" i="1"/>
  <c r="F285" i="1"/>
  <c r="Q285" i="1" s="1"/>
  <c r="H284" i="1"/>
  <c r="R284" i="1" s="1"/>
  <c r="S284" i="1" s="1"/>
  <c r="G284" i="1"/>
  <c r="F284" i="1"/>
  <c r="Q284" i="1" s="1"/>
  <c r="Q283" i="1"/>
  <c r="H283" i="1"/>
  <c r="R283" i="1" s="1"/>
  <c r="S283" i="1" s="1"/>
  <c r="G283" i="1"/>
  <c r="F283" i="1"/>
  <c r="H282" i="1"/>
  <c r="R282" i="1" s="1"/>
  <c r="S282" i="1" s="1"/>
  <c r="G282" i="1"/>
  <c r="F282" i="1"/>
  <c r="Q282" i="1" s="1"/>
  <c r="S281" i="1"/>
  <c r="R281" i="1"/>
  <c r="H281" i="1"/>
  <c r="G281" i="1"/>
  <c r="F281" i="1"/>
  <c r="Q281" i="1" s="1"/>
  <c r="H280" i="1"/>
  <c r="G280" i="1"/>
  <c r="R280" i="1" s="1"/>
  <c r="S280" i="1" s="1"/>
  <c r="F280" i="1"/>
  <c r="Q280" i="1" s="1"/>
  <c r="H279" i="1"/>
  <c r="R279" i="1" s="1"/>
  <c r="S279" i="1" s="1"/>
  <c r="G279" i="1"/>
  <c r="F279" i="1"/>
  <c r="Q279" i="1" s="1"/>
  <c r="H278" i="1"/>
  <c r="R278" i="1" s="1"/>
  <c r="S278" i="1" s="1"/>
  <c r="G278" i="1"/>
  <c r="F278" i="1"/>
  <c r="Q278" i="1" s="1"/>
  <c r="H277" i="1"/>
  <c r="R277" i="1" s="1"/>
  <c r="S277" i="1" s="1"/>
  <c r="G277" i="1"/>
  <c r="F277" i="1"/>
  <c r="Q277" i="1" s="1"/>
  <c r="H276" i="1"/>
  <c r="G276" i="1"/>
  <c r="R276" i="1" s="1"/>
  <c r="S276" i="1" s="1"/>
  <c r="F276" i="1"/>
  <c r="Q276" i="1" s="1"/>
  <c r="H275" i="1"/>
  <c r="R275" i="1" s="1"/>
  <c r="S275" i="1" s="1"/>
  <c r="G275" i="1"/>
  <c r="F275" i="1"/>
  <c r="H274" i="1"/>
  <c r="R274" i="1" s="1"/>
  <c r="S274" i="1" s="1"/>
  <c r="G274" i="1"/>
  <c r="F274" i="1"/>
  <c r="Q274" i="1" s="1"/>
  <c r="H273" i="1"/>
  <c r="R273" i="1" s="1"/>
  <c r="S273" i="1" s="1"/>
  <c r="G273" i="1"/>
  <c r="F273" i="1"/>
  <c r="Q273" i="1" s="1"/>
  <c r="H272" i="1"/>
  <c r="R272" i="1" s="1"/>
  <c r="S272" i="1" s="1"/>
  <c r="G272" i="1"/>
  <c r="F272" i="1"/>
  <c r="Q272" i="1" s="1"/>
  <c r="H271" i="1"/>
  <c r="R271" i="1" s="1"/>
  <c r="S271" i="1" s="1"/>
  <c r="G271" i="1"/>
  <c r="F271" i="1"/>
  <c r="Q271" i="1" s="1"/>
  <c r="Q270" i="1"/>
  <c r="H270" i="1"/>
  <c r="R270" i="1" s="1"/>
  <c r="S270" i="1" s="1"/>
  <c r="G270" i="1"/>
  <c r="F270" i="1"/>
  <c r="H269" i="1"/>
  <c r="H268" i="1"/>
  <c r="G268" i="1"/>
  <c r="R268" i="1" s="1"/>
  <c r="S268" i="1" s="1"/>
  <c r="F268" i="1"/>
  <c r="Q268" i="1" s="1"/>
  <c r="R267" i="1"/>
  <c r="S267" i="1" s="1"/>
  <c r="Q267" i="1"/>
  <c r="H267" i="1"/>
  <c r="G267" i="1"/>
  <c r="F267" i="1"/>
  <c r="R266" i="1"/>
  <c r="S266" i="1" s="1"/>
  <c r="Q266" i="1"/>
  <c r="H266" i="1"/>
  <c r="G266" i="1"/>
  <c r="F266" i="1"/>
  <c r="Q265" i="1"/>
  <c r="H265" i="1"/>
  <c r="G265" i="1"/>
  <c r="R265" i="1" s="1"/>
  <c r="S265" i="1" s="1"/>
  <c r="F265" i="1"/>
  <c r="H264" i="1"/>
  <c r="G264" i="1"/>
  <c r="R264" i="1" s="1"/>
  <c r="S264" i="1" s="1"/>
  <c r="F264" i="1"/>
  <c r="Q264" i="1" s="1"/>
  <c r="H263" i="1"/>
  <c r="R263" i="1" s="1"/>
  <c r="S263" i="1" s="1"/>
  <c r="G263" i="1"/>
  <c r="F263" i="1"/>
  <c r="Q263" i="1" s="1"/>
  <c r="H262" i="1"/>
  <c r="R262" i="1" s="1"/>
  <c r="S262" i="1" s="1"/>
  <c r="G262" i="1"/>
  <c r="F262" i="1"/>
  <c r="R261" i="1"/>
  <c r="S261" i="1" s="1"/>
  <c r="H261" i="1"/>
  <c r="Q261" i="1" s="1"/>
  <c r="G261" i="1"/>
  <c r="F261" i="1"/>
  <c r="R260" i="1"/>
  <c r="S260" i="1" s="1"/>
  <c r="H260" i="1"/>
  <c r="G260" i="1"/>
  <c r="F260" i="1"/>
  <c r="Q260" i="1" s="1"/>
  <c r="H259" i="1"/>
  <c r="R259" i="1" s="1"/>
  <c r="S259" i="1" s="1"/>
  <c r="G259" i="1"/>
  <c r="F259" i="1"/>
  <c r="Q259" i="1" s="1"/>
  <c r="H258" i="1"/>
  <c r="R258" i="1" s="1"/>
  <c r="S258" i="1" s="1"/>
  <c r="G258" i="1"/>
  <c r="F258" i="1"/>
  <c r="Q258" i="1" s="1"/>
  <c r="H257" i="1"/>
  <c r="H256" i="1"/>
  <c r="R256" i="1" s="1"/>
  <c r="S256" i="1" s="1"/>
  <c r="G256" i="1"/>
  <c r="F256" i="1"/>
  <c r="Q256" i="1" s="1"/>
  <c r="Q255" i="1"/>
  <c r="H255" i="1"/>
  <c r="G255" i="1"/>
  <c r="R255" i="1" s="1"/>
  <c r="S255" i="1" s="1"/>
  <c r="F255" i="1"/>
  <c r="H254" i="1"/>
  <c r="R254" i="1" s="1"/>
  <c r="S254" i="1" s="1"/>
  <c r="G254" i="1"/>
  <c r="F254" i="1"/>
  <c r="Q254" i="1" s="1"/>
  <c r="H253" i="1"/>
  <c r="R253" i="1" s="1"/>
  <c r="S253" i="1" s="1"/>
  <c r="G253" i="1"/>
  <c r="F253" i="1"/>
  <c r="Q253" i="1" s="1"/>
  <c r="H252" i="1"/>
  <c r="R252" i="1" s="1"/>
  <c r="S252" i="1" s="1"/>
  <c r="G252" i="1"/>
  <c r="F252" i="1"/>
  <c r="Q252" i="1" s="1"/>
  <c r="H251" i="1"/>
  <c r="R251" i="1" s="1"/>
  <c r="S251" i="1" s="1"/>
  <c r="G251" i="1"/>
  <c r="F251" i="1"/>
  <c r="Q251" i="1" s="1"/>
  <c r="H250" i="1"/>
  <c r="R250" i="1" s="1"/>
  <c r="S250" i="1" s="1"/>
  <c r="G250" i="1"/>
  <c r="F250" i="1"/>
  <c r="Q250" i="1" s="1"/>
  <c r="Q249" i="1"/>
  <c r="H249" i="1"/>
  <c r="R249" i="1" s="1"/>
  <c r="S249" i="1" s="1"/>
  <c r="G249" i="1"/>
  <c r="F249" i="1"/>
  <c r="H248" i="1"/>
  <c r="R248" i="1" s="1"/>
  <c r="S248" i="1" s="1"/>
  <c r="G248" i="1"/>
  <c r="F248" i="1"/>
  <c r="Q248" i="1" s="1"/>
  <c r="H247" i="1"/>
  <c r="Q247" i="1" s="1"/>
  <c r="G247" i="1"/>
  <c r="F247" i="1"/>
  <c r="F243" i="1" s="1"/>
  <c r="H246" i="1"/>
  <c r="Q246" i="1" s="1"/>
  <c r="G246" i="1"/>
  <c r="F246" i="1"/>
  <c r="H245" i="1"/>
  <c r="R245" i="1" s="1"/>
  <c r="S245" i="1" s="1"/>
  <c r="G245" i="1"/>
  <c r="F245" i="1"/>
  <c r="Q245" i="1" s="1"/>
  <c r="H244" i="1"/>
  <c r="R244" i="1" s="1"/>
  <c r="S244" i="1" s="1"/>
  <c r="G244" i="1"/>
  <c r="G243" i="1" s="1"/>
  <c r="G29" i="1" s="1"/>
  <c r="F244" i="1"/>
  <c r="P243" i="1"/>
  <c r="O243" i="1"/>
  <c r="N243" i="1"/>
  <c r="M243" i="1"/>
  <c r="L243" i="1"/>
  <c r="K243" i="1"/>
  <c r="J243" i="1"/>
  <c r="I243" i="1"/>
  <c r="E243" i="1"/>
  <c r="D243" i="1"/>
  <c r="R242" i="1"/>
  <c r="H242" i="1"/>
  <c r="Q242" i="1" s="1"/>
  <c r="R241" i="1"/>
  <c r="S241" i="1" s="1"/>
  <c r="H241" i="1"/>
  <c r="G241" i="1"/>
  <c r="F241" i="1"/>
  <c r="Q241" i="1" s="1"/>
  <c r="H240" i="1"/>
  <c r="R240" i="1" s="1"/>
  <c r="S240" i="1" s="1"/>
  <c r="G240" i="1"/>
  <c r="F240" i="1"/>
  <c r="Q240" i="1" s="1"/>
  <c r="H239" i="1"/>
  <c r="R239" i="1" s="1"/>
  <c r="S239" i="1" s="1"/>
  <c r="G239" i="1"/>
  <c r="G234" i="1" s="1"/>
  <c r="F239" i="1"/>
  <c r="Q239" i="1" s="1"/>
  <c r="Q238" i="1"/>
  <c r="H238" i="1"/>
  <c r="F238" i="1"/>
  <c r="H237" i="1"/>
  <c r="F237" i="1"/>
  <c r="F234" i="1" s="1"/>
  <c r="Q234" i="1" s="1"/>
  <c r="S236" i="1"/>
  <c r="R236" i="1"/>
  <c r="H236" i="1"/>
  <c r="G236" i="1"/>
  <c r="F236" i="1"/>
  <c r="Q236" i="1" s="1"/>
  <c r="H235" i="1"/>
  <c r="R235" i="1" s="1"/>
  <c r="S235" i="1" s="1"/>
  <c r="G235" i="1"/>
  <c r="F235" i="1"/>
  <c r="Q235" i="1" s="1"/>
  <c r="P234" i="1"/>
  <c r="O234" i="1"/>
  <c r="N234" i="1"/>
  <c r="M234" i="1"/>
  <c r="L234" i="1"/>
  <c r="K234" i="1"/>
  <c r="J234" i="1"/>
  <c r="H234" i="1" s="1"/>
  <c r="I234" i="1"/>
  <c r="E234" i="1"/>
  <c r="D234" i="1"/>
  <c r="R233" i="1"/>
  <c r="S233" i="1" s="1"/>
  <c r="Q233" i="1"/>
  <c r="H233" i="1"/>
  <c r="G233" i="1"/>
  <c r="F233" i="1"/>
  <c r="R232" i="1"/>
  <c r="S232" i="1" s="1"/>
  <c r="H232" i="1"/>
  <c r="G232" i="1"/>
  <c r="F232" i="1"/>
  <c r="Q232" i="1" s="1"/>
  <c r="H231" i="1"/>
  <c r="R231" i="1" s="1"/>
  <c r="S231" i="1" s="1"/>
  <c r="G231" i="1"/>
  <c r="F231" i="1"/>
  <c r="F230" i="1" s="1"/>
  <c r="P230" i="1"/>
  <c r="P226" i="1" s="1"/>
  <c r="P27" i="1" s="1"/>
  <c r="O230" i="1"/>
  <c r="O226" i="1" s="1"/>
  <c r="O27" i="1" s="1"/>
  <c r="N230" i="1"/>
  <c r="M230" i="1"/>
  <c r="L230" i="1"/>
  <c r="L226" i="1" s="1"/>
  <c r="L27" i="1" s="1"/>
  <c r="K230" i="1"/>
  <c r="K226" i="1" s="1"/>
  <c r="K27" i="1" s="1"/>
  <c r="J230" i="1"/>
  <c r="J226" i="1" s="1"/>
  <c r="I230" i="1"/>
  <c r="I226" i="1" s="1"/>
  <c r="I27" i="1" s="1"/>
  <c r="H230" i="1"/>
  <c r="R230" i="1" s="1"/>
  <c r="S230" i="1" s="1"/>
  <c r="G230" i="1"/>
  <c r="E230" i="1"/>
  <c r="D230" i="1"/>
  <c r="Q229" i="1"/>
  <c r="H229" i="1"/>
  <c r="G229" i="1"/>
  <c r="R229" i="1" s="1"/>
  <c r="S229" i="1" s="1"/>
  <c r="F229" i="1"/>
  <c r="P228" i="1"/>
  <c r="O228" i="1"/>
  <c r="N228" i="1"/>
  <c r="N226" i="1" s="1"/>
  <c r="N27" i="1" s="1"/>
  <c r="M228" i="1"/>
  <c r="M226" i="1" s="1"/>
  <c r="M27" i="1" s="1"/>
  <c r="L228" i="1"/>
  <c r="K228" i="1"/>
  <c r="J228" i="1"/>
  <c r="I228" i="1"/>
  <c r="H228" i="1"/>
  <c r="G228" i="1"/>
  <c r="G226" i="1" s="1"/>
  <c r="G27" i="1" s="1"/>
  <c r="F228" i="1"/>
  <c r="E228" i="1"/>
  <c r="D228" i="1"/>
  <c r="H227" i="1"/>
  <c r="E226" i="1"/>
  <c r="D226" i="1"/>
  <c r="H225" i="1"/>
  <c r="H224" i="1"/>
  <c r="H223" i="1"/>
  <c r="H222" i="1"/>
  <c r="H221" i="1"/>
  <c r="P220" i="1"/>
  <c r="O220" i="1"/>
  <c r="N220" i="1"/>
  <c r="M220" i="1"/>
  <c r="L220" i="1"/>
  <c r="L219" i="1" s="1"/>
  <c r="L26" i="1" s="1"/>
  <c r="K220" i="1"/>
  <c r="K219" i="1" s="1"/>
  <c r="J220" i="1"/>
  <c r="J219" i="1" s="1"/>
  <c r="I220" i="1"/>
  <c r="I219" i="1" s="1"/>
  <c r="H220" i="1"/>
  <c r="G220" i="1"/>
  <c r="G219" i="1" s="1"/>
  <c r="F220" i="1"/>
  <c r="F219" i="1" s="1"/>
  <c r="E220" i="1"/>
  <c r="E219" i="1" s="1"/>
  <c r="D220" i="1"/>
  <c r="D219" i="1" s="1"/>
  <c r="P219" i="1"/>
  <c r="P26" i="1" s="1"/>
  <c r="O219" i="1"/>
  <c r="O26" i="1" s="1"/>
  <c r="N219" i="1"/>
  <c r="N26" i="1" s="1"/>
  <c r="M219" i="1"/>
  <c r="M26" i="1" s="1"/>
  <c r="H218" i="1"/>
  <c r="F218" i="1"/>
  <c r="Q218" i="1" s="1"/>
  <c r="H217" i="1"/>
  <c r="R217" i="1" s="1"/>
  <c r="S217" i="1" s="1"/>
  <c r="G217" i="1"/>
  <c r="F217" i="1"/>
  <c r="Q217" i="1" s="1"/>
  <c r="H216" i="1"/>
  <c r="R216" i="1" s="1"/>
  <c r="S216" i="1" s="1"/>
  <c r="G216" i="1"/>
  <c r="F216" i="1"/>
  <c r="Q216" i="1" s="1"/>
  <c r="H215" i="1"/>
  <c r="R215" i="1" s="1"/>
  <c r="S215" i="1" s="1"/>
  <c r="G215" i="1"/>
  <c r="F215" i="1"/>
  <c r="Q215" i="1" s="1"/>
  <c r="H214" i="1"/>
  <c r="H213" i="1"/>
  <c r="H212" i="1"/>
  <c r="R212" i="1" s="1"/>
  <c r="S212" i="1" s="1"/>
  <c r="G212" i="1"/>
  <c r="F212" i="1"/>
  <c r="S211" i="1"/>
  <c r="R211" i="1"/>
  <c r="H211" i="1"/>
  <c r="G211" i="1"/>
  <c r="F211" i="1"/>
  <c r="Q211" i="1" s="1"/>
  <c r="H210" i="1"/>
  <c r="R210" i="1" s="1"/>
  <c r="S210" i="1" s="1"/>
  <c r="G210" i="1"/>
  <c r="F210" i="1"/>
  <c r="Q210" i="1" s="1"/>
  <c r="H209" i="1"/>
  <c r="G209" i="1"/>
  <c r="R209" i="1" s="1"/>
  <c r="S209" i="1" s="1"/>
  <c r="F209" i="1"/>
  <c r="Q209" i="1" s="1"/>
  <c r="R208" i="1"/>
  <c r="S208" i="1" s="1"/>
  <c r="H208" i="1"/>
  <c r="G208" i="1"/>
  <c r="F208" i="1"/>
  <c r="Q208" i="1" s="1"/>
  <c r="H207" i="1"/>
  <c r="R207" i="1" s="1"/>
  <c r="S207" i="1" s="1"/>
  <c r="G207" i="1"/>
  <c r="F207" i="1"/>
  <c r="Q207" i="1" s="1"/>
  <c r="Q206" i="1"/>
  <c r="H206" i="1"/>
  <c r="G206" i="1"/>
  <c r="R206" i="1" s="1"/>
  <c r="S206" i="1" s="1"/>
  <c r="F206" i="1"/>
  <c r="Q205" i="1"/>
  <c r="H205" i="1"/>
  <c r="R205" i="1" s="1"/>
  <c r="S205" i="1" s="1"/>
  <c r="G205" i="1"/>
  <c r="F205" i="1"/>
  <c r="R204" i="1"/>
  <c r="S204" i="1" s="1"/>
  <c r="H204" i="1"/>
  <c r="G204" i="1"/>
  <c r="F204" i="1"/>
  <c r="Q204" i="1" s="1"/>
  <c r="S203" i="1"/>
  <c r="R203" i="1"/>
  <c r="H203" i="1"/>
  <c r="G203" i="1"/>
  <c r="F203" i="1"/>
  <c r="Q203" i="1" s="1"/>
  <c r="H202" i="1"/>
  <c r="G202" i="1"/>
  <c r="R202" i="1" s="1"/>
  <c r="S202" i="1" s="1"/>
  <c r="F202" i="1"/>
  <c r="Q202" i="1" s="1"/>
  <c r="H201" i="1"/>
  <c r="R201" i="1" s="1"/>
  <c r="S201" i="1" s="1"/>
  <c r="G201" i="1"/>
  <c r="F201" i="1"/>
  <c r="Q201" i="1" s="1"/>
  <c r="H200" i="1"/>
  <c r="R200" i="1" s="1"/>
  <c r="S200" i="1" s="1"/>
  <c r="G200" i="1"/>
  <c r="F200" i="1"/>
  <c r="Q200" i="1" s="1"/>
  <c r="H199" i="1"/>
  <c r="R199" i="1" s="1"/>
  <c r="S199" i="1" s="1"/>
  <c r="G199" i="1"/>
  <c r="F199" i="1"/>
  <c r="Q199" i="1" s="1"/>
  <c r="H198" i="1"/>
  <c r="G198" i="1"/>
  <c r="R198" i="1" s="1"/>
  <c r="S198" i="1" s="1"/>
  <c r="F198" i="1"/>
  <c r="Q198" i="1" s="1"/>
  <c r="H197" i="1"/>
  <c r="R197" i="1" s="1"/>
  <c r="S197" i="1" s="1"/>
  <c r="G197" i="1"/>
  <c r="F197" i="1"/>
  <c r="Q197" i="1" s="1"/>
  <c r="H196" i="1"/>
  <c r="R196" i="1" s="1"/>
  <c r="S196" i="1" s="1"/>
  <c r="G196" i="1"/>
  <c r="F196" i="1"/>
  <c r="Q196" i="1" s="1"/>
  <c r="H195" i="1"/>
  <c r="R195" i="1" s="1"/>
  <c r="S195" i="1" s="1"/>
  <c r="G195" i="1"/>
  <c r="F195" i="1"/>
  <c r="Q195" i="1" s="1"/>
  <c r="H194" i="1"/>
  <c r="R194" i="1" s="1"/>
  <c r="S194" i="1" s="1"/>
  <c r="G194" i="1"/>
  <c r="F194" i="1"/>
  <c r="Q194" i="1" s="1"/>
  <c r="H193" i="1"/>
  <c r="R193" i="1" s="1"/>
  <c r="S193" i="1" s="1"/>
  <c r="G193" i="1"/>
  <c r="F193" i="1"/>
  <c r="Q193" i="1" s="1"/>
  <c r="Q192" i="1"/>
  <c r="H192" i="1"/>
  <c r="R192" i="1" s="1"/>
  <c r="S192" i="1" s="1"/>
  <c r="G192" i="1"/>
  <c r="F192" i="1"/>
  <c r="H191" i="1"/>
  <c r="R191" i="1" s="1"/>
  <c r="S191" i="1" s="1"/>
  <c r="G191" i="1"/>
  <c r="F191" i="1"/>
  <c r="Q191" i="1" s="1"/>
  <c r="H190" i="1"/>
  <c r="Q190" i="1" s="1"/>
  <c r="G190" i="1"/>
  <c r="F190" i="1"/>
  <c r="H189" i="1"/>
  <c r="R189" i="1" s="1"/>
  <c r="S189" i="1" s="1"/>
  <c r="G189" i="1"/>
  <c r="F189" i="1"/>
  <c r="H188" i="1"/>
  <c r="R188" i="1" s="1"/>
  <c r="S188" i="1" s="1"/>
  <c r="G188" i="1"/>
  <c r="F188" i="1"/>
  <c r="Q188" i="1" s="1"/>
  <c r="H187" i="1"/>
  <c r="R187" i="1" s="1"/>
  <c r="S187" i="1" s="1"/>
  <c r="G187" i="1"/>
  <c r="F187" i="1"/>
  <c r="Q187" i="1" s="1"/>
  <c r="H186" i="1"/>
  <c r="G186" i="1"/>
  <c r="R186" i="1" s="1"/>
  <c r="S186" i="1" s="1"/>
  <c r="F186" i="1"/>
  <c r="Q186" i="1" s="1"/>
  <c r="H185" i="1"/>
  <c r="R185" i="1" s="1"/>
  <c r="S185" i="1" s="1"/>
  <c r="G185" i="1"/>
  <c r="F185" i="1"/>
  <c r="R184" i="1"/>
  <c r="S184" i="1" s="1"/>
  <c r="Q184" i="1"/>
  <c r="H184" i="1"/>
  <c r="G184" i="1"/>
  <c r="F184" i="1"/>
  <c r="H183" i="1"/>
  <c r="R183" i="1" s="1"/>
  <c r="S183" i="1" s="1"/>
  <c r="G183" i="1"/>
  <c r="F183" i="1"/>
  <c r="S182" i="1"/>
  <c r="R182" i="1"/>
  <c r="H182" i="1"/>
  <c r="G182" i="1"/>
  <c r="F182" i="1"/>
  <c r="Q182" i="1" s="1"/>
  <c r="H181" i="1"/>
  <c r="R181" i="1" s="1"/>
  <c r="S181" i="1" s="1"/>
  <c r="G181" i="1"/>
  <c r="F181" i="1"/>
  <c r="Q181" i="1" s="1"/>
  <c r="H180" i="1"/>
  <c r="G180" i="1"/>
  <c r="R180" i="1" s="1"/>
  <c r="S180" i="1" s="1"/>
  <c r="F180" i="1"/>
  <c r="Q180" i="1" s="1"/>
  <c r="R179" i="1"/>
  <c r="S179" i="1" s="1"/>
  <c r="H179" i="1"/>
  <c r="G179" i="1"/>
  <c r="F179" i="1"/>
  <c r="Q179" i="1" s="1"/>
  <c r="H178" i="1"/>
  <c r="R178" i="1" s="1"/>
  <c r="S178" i="1" s="1"/>
  <c r="G178" i="1"/>
  <c r="F178" i="1"/>
  <c r="Q178" i="1" s="1"/>
  <c r="Q177" i="1"/>
  <c r="H177" i="1"/>
  <c r="R177" i="1" s="1"/>
  <c r="S177" i="1" s="1"/>
  <c r="G177" i="1"/>
  <c r="F177" i="1"/>
  <c r="H176" i="1"/>
  <c r="F176" i="1"/>
  <c r="Q176" i="1" s="1"/>
  <c r="H175" i="1"/>
  <c r="R175" i="1" s="1"/>
  <c r="S175" i="1" s="1"/>
  <c r="G175" i="1"/>
  <c r="F175" i="1"/>
  <c r="Q175" i="1" s="1"/>
  <c r="H174" i="1"/>
  <c r="F174" i="1"/>
  <c r="Q174" i="1" s="1"/>
  <c r="S173" i="1"/>
  <c r="R173" i="1"/>
  <c r="H173" i="1"/>
  <c r="G173" i="1"/>
  <c r="F173" i="1"/>
  <c r="Q173" i="1" s="1"/>
  <c r="H172" i="1"/>
  <c r="G172" i="1"/>
  <c r="R172" i="1" s="1"/>
  <c r="S172" i="1" s="1"/>
  <c r="F172" i="1"/>
  <c r="Q172" i="1" s="1"/>
  <c r="H171" i="1"/>
  <c r="R171" i="1" s="1"/>
  <c r="S171" i="1" s="1"/>
  <c r="G171" i="1"/>
  <c r="F171" i="1"/>
  <c r="Q171" i="1" s="1"/>
  <c r="H170" i="1"/>
  <c r="R170" i="1" s="1"/>
  <c r="S170" i="1" s="1"/>
  <c r="G170" i="1"/>
  <c r="F170" i="1"/>
  <c r="Q170" i="1" s="1"/>
  <c r="H169" i="1"/>
  <c r="R169" i="1" s="1"/>
  <c r="S169" i="1" s="1"/>
  <c r="G169" i="1"/>
  <c r="F169" i="1"/>
  <c r="Q169" i="1" s="1"/>
  <c r="H168" i="1"/>
  <c r="R168" i="1" s="1"/>
  <c r="S168" i="1" s="1"/>
  <c r="G168" i="1"/>
  <c r="F168" i="1"/>
  <c r="H167" i="1"/>
  <c r="R167" i="1" s="1"/>
  <c r="S167" i="1" s="1"/>
  <c r="G167" i="1"/>
  <c r="F167" i="1"/>
  <c r="H166" i="1"/>
  <c r="R166" i="1" s="1"/>
  <c r="S166" i="1" s="1"/>
  <c r="G166" i="1"/>
  <c r="F166" i="1"/>
  <c r="H165" i="1"/>
  <c r="R165" i="1" s="1"/>
  <c r="S165" i="1" s="1"/>
  <c r="G165" i="1"/>
  <c r="F165" i="1"/>
  <c r="Q165" i="1" s="1"/>
  <c r="H164" i="1"/>
  <c r="R164" i="1" s="1"/>
  <c r="S164" i="1" s="1"/>
  <c r="G164" i="1"/>
  <c r="F164" i="1"/>
  <c r="Q164" i="1" s="1"/>
  <c r="H163" i="1"/>
  <c r="R163" i="1" s="1"/>
  <c r="S163" i="1" s="1"/>
  <c r="G163" i="1"/>
  <c r="F163" i="1"/>
  <c r="Q163" i="1" s="1"/>
  <c r="H162" i="1"/>
  <c r="R162" i="1" s="1"/>
  <c r="G162" i="1"/>
  <c r="F162" i="1"/>
  <c r="Q162" i="1" s="1"/>
  <c r="H161" i="1"/>
  <c r="R161" i="1" s="1"/>
  <c r="S161" i="1" s="1"/>
  <c r="G161" i="1"/>
  <c r="F161" i="1"/>
  <c r="Q161" i="1" s="1"/>
  <c r="H160" i="1"/>
  <c r="R160" i="1" s="1"/>
  <c r="S160" i="1" s="1"/>
  <c r="G160" i="1"/>
  <c r="F160" i="1"/>
  <c r="Q160" i="1" s="1"/>
  <c r="H159" i="1"/>
  <c r="Q159" i="1" s="1"/>
  <c r="G159" i="1"/>
  <c r="F159" i="1"/>
  <c r="S158" i="1"/>
  <c r="R158" i="1"/>
  <c r="Q158" i="1"/>
  <c r="H158" i="1"/>
  <c r="G158" i="1"/>
  <c r="F158" i="1"/>
  <c r="H157" i="1"/>
  <c r="R157" i="1" s="1"/>
  <c r="S157" i="1" s="1"/>
  <c r="G157" i="1"/>
  <c r="F157" i="1"/>
  <c r="Q157" i="1" s="1"/>
  <c r="H156" i="1"/>
  <c r="R156" i="1" s="1"/>
  <c r="S156" i="1" s="1"/>
  <c r="G156" i="1"/>
  <c r="F156" i="1"/>
  <c r="Q156" i="1" s="1"/>
  <c r="Q155" i="1"/>
  <c r="H155" i="1"/>
  <c r="R155" i="1" s="1"/>
  <c r="S155" i="1" s="1"/>
  <c r="G155" i="1"/>
  <c r="F155" i="1"/>
  <c r="H154" i="1"/>
  <c r="R154" i="1" s="1"/>
  <c r="S154" i="1" s="1"/>
  <c r="G154" i="1"/>
  <c r="F154" i="1"/>
  <c r="H153" i="1"/>
  <c r="R153" i="1" s="1"/>
  <c r="S153" i="1" s="1"/>
  <c r="G153" i="1"/>
  <c r="F153" i="1"/>
  <c r="R152" i="1"/>
  <c r="S152" i="1" s="1"/>
  <c r="Q152" i="1"/>
  <c r="H152" i="1"/>
  <c r="G152" i="1"/>
  <c r="F152" i="1"/>
  <c r="H151" i="1"/>
  <c r="G151" i="1"/>
  <c r="R151" i="1" s="1"/>
  <c r="S151" i="1" s="1"/>
  <c r="F151" i="1"/>
  <c r="Q151" i="1" s="1"/>
  <c r="H150" i="1"/>
  <c r="R150" i="1" s="1"/>
  <c r="S150" i="1" s="1"/>
  <c r="G150" i="1"/>
  <c r="F150" i="1"/>
  <c r="Q150" i="1" s="1"/>
  <c r="R149" i="1"/>
  <c r="S149" i="1" s="1"/>
  <c r="Q149" i="1"/>
  <c r="H149" i="1"/>
  <c r="G149" i="1"/>
  <c r="F149" i="1"/>
  <c r="H148" i="1"/>
  <c r="R148" i="1" s="1"/>
  <c r="S148" i="1" s="1"/>
  <c r="G148" i="1"/>
  <c r="F148" i="1"/>
  <c r="Q148" i="1" s="1"/>
  <c r="H147" i="1"/>
  <c r="R147" i="1" s="1"/>
  <c r="S147" i="1" s="1"/>
  <c r="G147" i="1"/>
  <c r="F147" i="1"/>
  <c r="Q147" i="1" s="1"/>
  <c r="H146" i="1"/>
  <c r="R146" i="1" s="1"/>
  <c r="S146" i="1" s="1"/>
  <c r="G146" i="1"/>
  <c r="F146" i="1"/>
  <c r="Q146" i="1" s="1"/>
  <c r="Q145" i="1"/>
  <c r="H145" i="1"/>
  <c r="R145" i="1" s="1"/>
  <c r="S145" i="1" s="1"/>
  <c r="G145" i="1"/>
  <c r="F145" i="1"/>
  <c r="R144" i="1"/>
  <c r="S144" i="1" s="1"/>
  <c r="H144" i="1"/>
  <c r="Q144" i="1" s="1"/>
  <c r="G144" i="1"/>
  <c r="F144" i="1"/>
  <c r="R143" i="1"/>
  <c r="S143" i="1" s="1"/>
  <c r="H143" i="1"/>
  <c r="G143" i="1"/>
  <c r="F143" i="1"/>
  <c r="Q143" i="1" s="1"/>
  <c r="H142" i="1"/>
  <c r="R142" i="1" s="1"/>
  <c r="S142" i="1" s="1"/>
  <c r="G142" i="1"/>
  <c r="F142" i="1"/>
  <c r="Q142" i="1" s="1"/>
  <c r="H141" i="1"/>
  <c r="R141" i="1" s="1"/>
  <c r="S141" i="1" s="1"/>
  <c r="G141" i="1"/>
  <c r="F141" i="1"/>
  <c r="Q141" i="1" s="1"/>
  <c r="H140" i="1"/>
  <c r="R140" i="1" s="1"/>
  <c r="S140" i="1" s="1"/>
  <c r="G140" i="1"/>
  <c r="F140" i="1"/>
  <c r="F122" i="1" s="1"/>
  <c r="Q139" i="1"/>
  <c r="H139" i="1"/>
  <c r="G139" i="1"/>
  <c r="R139" i="1" s="1"/>
  <c r="S139" i="1" s="1"/>
  <c r="F139" i="1"/>
  <c r="H138" i="1"/>
  <c r="R138" i="1" s="1"/>
  <c r="S138" i="1" s="1"/>
  <c r="G138" i="1"/>
  <c r="F138" i="1"/>
  <c r="Q138" i="1" s="1"/>
  <c r="R137" i="1"/>
  <c r="S137" i="1" s="1"/>
  <c r="H137" i="1"/>
  <c r="G137" i="1"/>
  <c r="F137" i="1"/>
  <c r="Q137" i="1" s="1"/>
  <c r="H136" i="1"/>
  <c r="R136" i="1" s="1"/>
  <c r="S136" i="1" s="1"/>
  <c r="G136" i="1"/>
  <c r="F136" i="1"/>
  <c r="H135" i="1"/>
  <c r="G135" i="1"/>
  <c r="R135" i="1" s="1"/>
  <c r="S135" i="1" s="1"/>
  <c r="F135" i="1"/>
  <c r="Q135" i="1" s="1"/>
  <c r="H134" i="1"/>
  <c r="G134" i="1"/>
  <c r="R134" i="1" s="1"/>
  <c r="S134" i="1" s="1"/>
  <c r="F134" i="1"/>
  <c r="Q134" i="1" s="1"/>
  <c r="H133" i="1"/>
  <c r="R133" i="1" s="1"/>
  <c r="S133" i="1" s="1"/>
  <c r="G133" i="1"/>
  <c r="F133" i="1"/>
  <c r="Q133" i="1" s="1"/>
  <c r="H132" i="1"/>
  <c r="R132" i="1" s="1"/>
  <c r="S132" i="1" s="1"/>
  <c r="G132" i="1"/>
  <c r="F132" i="1"/>
  <c r="Q132" i="1" s="1"/>
  <c r="H131" i="1"/>
  <c r="R131" i="1" s="1"/>
  <c r="S131" i="1" s="1"/>
  <c r="G131" i="1"/>
  <c r="F131" i="1"/>
  <c r="Q131" i="1" s="1"/>
  <c r="H130" i="1"/>
  <c r="H122" i="1" s="1"/>
  <c r="G130" i="1"/>
  <c r="G122" i="1" s="1"/>
  <c r="F130" i="1"/>
  <c r="Q129" i="1"/>
  <c r="H129" i="1"/>
  <c r="R129" i="1" s="1"/>
  <c r="S129" i="1" s="1"/>
  <c r="G129" i="1"/>
  <c r="F129" i="1"/>
  <c r="H128" i="1"/>
  <c r="R128" i="1" s="1"/>
  <c r="S128" i="1" s="1"/>
  <c r="G128" i="1"/>
  <c r="F128" i="1"/>
  <c r="Q128" i="1" s="1"/>
  <c r="H127" i="1"/>
  <c r="R127" i="1" s="1"/>
  <c r="S127" i="1" s="1"/>
  <c r="G127" i="1"/>
  <c r="F127" i="1"/>
  <c r="Q127" i="1" s="1"/>
  <c r="H126" i="1"/>
  <c r="G126" i="1"/>
  <c r="R126" i="1" s="1"/>
  <c r="S126" i="1" s="1"/>
  <c r="F126" i="1"/>
  <c r="Q126" i="1" s="1"/>
  <c r="H125" i="1"/>
  <c r="R125" i="1" s="1"/>
  <c r="S125" i="1" s="1"/>
  <c r="G125" i="1"/>
  <c r="F125" i="1"/>
  <c r="H124" i="1"/>
  <c r="R124" i="1" s="1"/>
  <c r="G124" i="1"/>
  <c r="F124" i="1"/>
  <c r="R123" i="1"/>
  <c r="S123" i="1" s="1"/>
  <c r="H123" i="1"/>
  <c r="G123" i="1"/>
  <c r="F123" i="1"/>
  <c r="Q123" i="1" s="1"/>
  <c r="P122" i="1"/>
  <c r="O122" i="1"/>
  <c r="N122" i="1"/>
  <c r="M122" i="1"/>
  <c r="L122" i="1"/>
  <c r="K122" i="1"/>
  <c r="J122" i="1"/>
  <c r="I122" i="1"/>
  <c r="E122" i="1"/>
  <c r="D122" i="1"/>
  <c r="Q121" i="1"/>
  <c r="H121" i="1"/>
  <c r="R121" i="1" s="1"/>
  <c r="S121" i="1" s="1"/>
  <c r="G121" i="1"/>
  <c r="F121" i="1"/>
  <c r="H120" i="1"/>
  <c r="R120" i="1" s="1"/>
  <c r="S120" i="1" s="1"/>
  <c r="G120" i="1"/>
  <c r="F120" i="1"/>
  <c r="Q120" i="1" s="1"/>
  <c r="H119" i="1"/>
  <c r="R119" i="1" s="1"/>
  <c r="S119" i="1" s="1"/>
  <c r="G119" i="1"/>
  <c r="F119" i="1"/>
  <c r="Q119" i="1" s="1"/>
  <c r="H118" i="1"/>
  <c r="G118" i="1"/>
  <c r="R118" i="1" s="1"/>
  <c r="S118" i="1" s="1"/>
  <c r="F118" i="1"/>
  <c r="Q118" i="1" s="1"/>
  <c r="H117" i="1"/>
  <c r="R117" i="1" s="1"/>
  <c r="S117" i="1" s="1"/>
  <c r="G117" i="1"/>
  <c r="F117" i="1"/>
  <c r="H116" i="1"/>
  <c r="R116" i="1" s="1"/>
  <c r="S116" i="1" s="1"/>
  <c r="G116" i="1"/>
  <c r="F116" i="1"/>
  <c r="R115" i="1"/>
  <c r="S115" i="1" s="1"/>
  <c r="Q115" i="1"/>
  <c r="H115" i="1"/>
  <c r="G115" i="1"/>
  <c r="F115" i="1"/>
  <c r="H114" i="1"/>
  <c r="R114" i="1" s="1"/>
  <c r="S114" i="1" s="1"/>
  <c r="G114" i="1"/>
  <c r="F114" i="1"/>
  <c r="Q114" i="1" s="1"/>
  <c r="Q113" i="1"/>
  <c r="H113" i="1"/>
  <c r="R113" i="1" s="1"/>
  <c r="S113" i="1" s="1"/>
  <c r="G113" i="1"/>
  <c r="F113" i="1"/>
  <c r="R112" i="1"/>
  <c r="S112" i="1" s="1"/>
  <c r="Q112" i="1"/>
  <c r="H112" i="1"/>
  <c r="G112" i="1"/>
  <c r="F112" i="1"/>
  <c r="H111" i="1"/>
  <c r="R111" i="1" s="1"/>
  <c r="S111" i="1" s="1"/>
  <c r="G111" i="1"/>
  <c r="F111" i="1"/>
  <c r="Q111" i="1" s="1"/>
  <c r="H110" i="1"/>
  <c r="R110" i="1" s="1"/>
  <c r="S110" i="1" s="1"/>
  <c r="G110" i="1"/>
  <c r="F110" i="1"/>
  <c r="Q110" i="1" s="1"/>
  <c r="H109" i="1"/>
  <c r="R109" i="1" s="1"/>
  <c r="S109" i="1" s="1"/>
  <c r="G109" i="1"/>
  <c r="F109" i="1"/>
  <c r="Q109" i="1" s="1"/>
  <c r="Q108" i="1"/>
  <c r="H108" i="1"/>
  <c r="R108" i="1" s="1"/>
  <c r="S108" i="1" s="1"/>
  <c r="G108" i="1"/>
  <c r="F108" i="1"/>
  <c r="R107" i="1"/>
  <c r="S107" i="1" s="1"/>
  <c r="H107" i="1"/>
  <c r="Q107" i="1" s="1"/>
  <c r="G107" i="1"/>
  <c r="F107" i="1"/>
  <c r="R106" i="1"/>
  <c r="S106" i="1" s="1"/>
  <c r="H106" i="1"/>
  <c r="G106" i="1"/>
  <c r="F106" i="1"/>
  <c r="Q106" i="1" s="1"/>
  <c r="H105" i="1"/>
  <c r="R105" i="1" s="1"/>
  <c r="S105" i="1" s="1"/>
  <c r="G105" i="1"/>
  <c r="F105" i="1"/>
  <c r="Q105" i="1" s="1"/>
  <c r="H104" i="1"/>
  <c r="R104" i="1" s="1"/>
  <c r="S104" i="1" s="1"/>
  <c r="G104" i="1"/>
  <c r="F104" i="1"/>
  <c r="Q104" i="1" s="1"/>
  <c r="H103" i="1"/>
  <c r="R103" i="1" s="1"/>
  <c r="S103" i="1" s="1"/>
  <c r="G103" i="1"/>
  <c r="G95" i="1" s="1"/>
  <c r="F103" i="1"/>
  <c r="F95" i="1" s="1"/>
  <c r="S102" i="1"/>
  <c r="R102" i="1"/>
  <c r="Q102" i="1"/>
  <c r="H102" i="1"/>
  <c r="G102" i="1"/>
  <c r="F102" i="1"/>
  <c r="H101" i="1"/>
  <c r="R101" i="1" s="1"/>
  <c r="S101" i="1" s="1"/>
  <c r="G101" i="1"/>
  <c r="F101" i="1"/>
  <c r="Q101" i="1" s="1"/>
  <c r="R100" i="1"/>
  <c r="S100" i="1" s="1"/>
  <c r="H100" i="1"/>
  <c r="G100" i="1"/>
  <c r="F100" i="1"/>
  <c r="Q100" i="1" s="1"/>
  <c r="R99" i="1"/>
  <c r="S99" i="1" s="1"/>
  <c r="Q99" i="1"/>
  <c r="H99" i="1"/>
  <c r="G99" i="1"/>
  <c r="F99" i="1"/>
  <c r="H98" i="1"/>
  <c r="R98" i="1" s="1"/>
  <c r="S98" i="1" s="1"/>
  <c r="G98" i="1"/>
  <c r="F98" i="1"/>
  <c r="Q98" i="1" s="1"/>
  <c r="H97" i="1"/>
  <c r="G97" i="1"/>
  <c r="R97" i="1" s="1"/>
  <c r="S97" i="1" s="1"/>
  <c r="F97" i="1"/>
  <c r="Q97" i="1" s="1"/>
  <c r="H96" i="1"/>
  <c r="R96" i="1" s="1"/>
  <c r="G96" i="1"/>
  <c r="F96" i="1"/>
  <c r="Q96" i="1" s="1"/>
  <c r="P95" i="1"/>
  <c r="P81" i="1" s="1"/>
  <c r="O95" i="1"/>
  <c r="O81" i="1" s="1"/>
  <c r="N95" i="1"/>
  <c r="N81" i="1" s="1"/>
  <c r="M95" i="1"/>
  <c r="M81" i="1" s="1"/>
  <c r="L95" i="1"/>
  <c r="L81" i="1" s="1"/>
  <c r="K95" i="1"/>
  <c r="K81" i="1" s="1"/>
  <c r="J95" i="1"/>
  <c r="J81" i="1" s="1"/>
  <c r="I95" i="1"/>
  <c r="I81" i="1" s="1"/>
  <c r="E95" i="1"/>
  <c r="E81" i="1" s="1"/>
  <c r="E25" i="1" s="1"/>
  <c r="D95" i="1"/>
  <c r="D81" i="1" s="1"/>
  <c r="D25" i="1" s="1"/>
  <c r="S94" i="1"/>
  <c r="R94" i="1"/>
  <c r="R93" i="1" s="1"/>
  <c r="Q94" i="1"/>
  <c r="Q93" i="1" s="1"/>
  <c r="H94" i="1"/>
  <c r="G94" i="1"/>
  <c r="G93" i="1" s="1"/>
  <c r="F94" i="1"/>
  <c r="P93" i="1"/>
  <c r="O93" i="1"/>
  <c r="N93" i="1"/>
  <c r="M93" i="1"/>
  <c r="L93" i="1"/>
  <c r="K93" i="1"/>
  <c r="J93" i="1"/>
  <c r="I93" i="1"/>
  <c r="H93" i="1"/>
  <c r="F93" i="1"/>
  <c r="E93" i="1"/>
  <c r="D93" i="1"/>
  <c r="Q92" i="1"/>
  <c r="H92" i="1"/>
  <c r="R92" i="1" s="1"/>
  <c r="S92" i="1" s="1"/>
  <c r="G92" i="1"/>
  <c r="F92" i="1"/>
  <c r="R91" i="1"/>
  <c r="S91" i="1" s="1"/>
  <c r="H91" i="1"/>
  <c r="Q91" i="1" s="1"/>
  <c r="G91" i="1"/>
  <c r="F91" i="1"/>
  <c r="R90" i="1"/>
  <c r="S90" i="1" s="1"/>
  <c r="H90" i="1"/>
  <c r="G90" i="1"/>
  <c r="F90" i="1"/>
  <c r="Q90" i="1" s="1"/>
  <c r="H89" i="1"/>
  <c r="R89" i="1" s="1"/>
  <c r="S89" i="1" s="1"/>
  <c r="G89" i="1"/>
  <c r="F89" i="1"/>
  <c r="Q89" i="1" s="1"/>
  <c r="H88" i="1"/>
  <c r="R88" i="1" s="1"/>
  <c r="S88" i="1" s="1"/>
  <c r="G88" i="1"/>
  <c r="F88" i="1"/>
  <c r="Q88" i="1" s="1"/>
  <c r="H87" i="1"/>
  <c r="H82" i="1" s="1"/>
  <c r="G87" i="1"/>
  <c r="G82" i="1" s="1"/>
  <c r="F87" i="1"/>
  <c r="Q87" i="1" s="1"/>
  <c r="S86" i="1"/>
  <c r="R86" i="1"/>
  <c r="Q86" i="1"/>
  <c r="H86" i="1"/>
  <c r="G86" i="1"/>
  <c r="F86" i="1"/>
  <c r="H85" i="1"/>
  <c r="R85" i="1" s="1"/>
  <c r="S85" i="1" s="1"/>
  <c r="G85" i="1"/>
  <c r="F85" i="1"/>
  <c r="Q85" i="1" s="1"/>
  <c r="R84" i="1"/>
  <c r="S84" i="1" s="1"/>
  <c r="H84" i="1"/>
  <c r="G84" i="1"/>
  <c r="F84" i="1"/>
  <c r="Q84" i="1" s="1"/>
  <c r="R83" i="1"/>
  <c r="S83" i="1" s="1"/>
  <c r="Q83" i="1"/>
  <c r="Q82" i="1" s="1"/>
  <c r="H83" i="1"/>
  <c r="G83" i="1"/>
  <c r="F83" i="1"/>
  <c r="P82" i="1"/>
  <c r="O82" i="1"/>
  <c r="N82" i="1"/>
  <c r="M82" i="1"/>
  <c r="L82" i="1"/>
  <c r="K82" i="1"/>
  <c r="J82" i="1"/>
  <c r="I82" i="1"/>
  <c r="E82" i="1"/>
  <c r="D82" i="1"/>
  <c r="R80" i="1"/>
  <c r="S80" i="1" s="1"/>
  <c r="Q80" i="1"/>
  <c r="H80" i="1"/>
  <c r="G80" i="1"/>
  <c r="F80" i="1"/>
  <c r="H79" i="1"/>
  <c r="R79" i="1" s="1"/>
  <c r="S79" i="1" s="1"/>
  <c r="G79" i="1"/>
  <c r="F79" i="1"/>
  <c r="Q79" i="1" s="1"/>
  <c r="H78" i="1"/>
  <c r="R78" i="1" s="1"/>
  <c r="S78" i="1" s="1"/>
  <c r="G78" i="1"/>
  <c r="F78" i="1"/>
  <c r="Q78" i="1" s="1"/>
  <c r="H77" i="1"/>
  <c r="R77" i="1" s="1"/>
  <c r="S77" i="1" s="1"/>
  <c r="G77" i="1"/>
  <c r="F77" i="1"/>
  <c r="Q77" i="1" s="1"/>
  <c r="H76" i="1"/>
  <c r="F76" i="1"/>
  <c r="Q76" i="1" s="1"/>
  <c r="H75" i="1"/>
  <c r="R75" i="1" s="1"/>
  <c r="S75" i="1" s="1"/>
  <c r="G75" i="1"/>
  <c r="F75" i="1"/>
  <c r="H74" i="1"/>
  <c r="R74" i="1" s="1"/>
  <c r="G74" i="1"/>
  <c r="F74" i="1"/>
  <c r="Q74" i="1" s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H72" i="1"/>
  <c r="R72" i="1" s="1"/>
  <c r="S72" i="1" s="1"/>
  <c r="G72" i="1"/>
  <c r="G70" i="1" s="1"/>
  <c r="G59" i="1" s="1"/>
  <c r="F72" i="1"/>
  <c r="F70" i="1" s="1"/>
  <c r="F59" i="1" s="1"/>
  <c r="H71" i="1"/>
  <c r="R71" i="1" s="1"/>
  <c r="G71" i="1"/>
  <c r="F71" i="1"/>
  <c r="Q71" i="1" s="1"/>
  <c r="P70" i="1"/>
  <c r="O70" i="1"/>
  <c r="N70" i="1"/>
  <c r="M70" i="1"/>
  <c r="L70" i="1"/>
  <c r="K70" i="1"/>
  <c r="J70" i="1"/>
  <c r="I70" i="1"/>
  <c r="E70" i="1"/>
  <c r="D70" i="1"/>
  <c r="H69" i="1"/>
  <c r="G69" i="1"/>
  <c r="R69" i="1" s="1"/>
  <c r="S69" i="1" s="1"/>
  <c r="F69" i="1"/>
  <c r="Q69" i="1" s="1"/>
  <c r="S68" i="1"/>
  <c r="R68" i="1"/>
  <c r="H68" i="1"/>
  <c r="G68" i="1"/>
  <c r="F68" i="1"/>
  <c r="Q68" i="1" s="1"/>
  <c r="H67" i="1"/>
  <c r="G67" i="1"/>
  <c r="R67" i="1" s="1"/>
  <c r="F67" i="1"/>
  <c r="Q67" i="1" s="1"/>
  <c r="Q66" i="1" s="1"/>
  <c r="P66" i="1"/>
  <c r="O66" i="1"/>
  <c r="N66" i="1"/>
  <c r="M66" i="1"/>
  <c r="L66" i="1"/>
  <c r="K66" i="1"/>
  <c r="J66" i="1"/>
  <c r="J59" i="1" s="1"/>
  <c r="I66" i="1"/>
  <c r="H66" i="1"/>
  <c r="G66" i="1"/>
  <c r="F66" i="1"/>
  <c r="E66" i="1"/>
  <c r="D66" i="1"/>
  <c r="R65" i="1"/>
  <c r="S65" i="1" s="1"/>
  <c r="H65" i="1"/>
  <c r="G65" i="1"/>
  <c r="F65" i="1"/>
  <c r="Q65" i="1" s="1"/>
  <c r="Q64" i="1"/>
  <c r="H64" i="1"/>
  <c r="R64" i="1" s="1"/>
  <c r="S64" i="1" s="1"/>
  <c r="G64" i="1"/>
  <c r="F64" i="1"/>
  <c r="Q63" i="1"/>
  <c r="H63" i="1"/>
  <c r="R63" i="1" s="1"/>
  <c r="S63" i="1" s="1"/>
  <c r="G63" i="1"/>
  <c r="F63" i="1"/>
  <c r="Q62" i="1"/>
  <c r="H62" i="1"/>
  <c r="R62" i="1" s="1"/>
  <c r="S62" i="1" s="1"/>
  <c r="G62" i="1"/>
  <c r="F62" i="1"/>
  <c r="H61" i="1"/>
  <c r="G61" i="1"/>
  <c r="R61" i="1" s="1"/>
  <c r="F61" i="1"/>
  <c r="Q61" i="1" s="1"/>
  <c r="Q60" i="1" s="1"/>
  <c r="P60" i="1"/>
  <c r="O60" i="1"/>
  <c r="N60" i="1"/>
  <c r="M60" i="1"/>
  <c r="L60" i="1"/>
  <c r="K60" i="1"/>
  <c r="J60" i="1"/>
  <c r="I60" i="1"/>
  <c r="H60" i="1"/>
  <c r="G60" i="1"/>
  <c r="F60" i="1"/>
  <c r="E60" i="1"/>
  <c r="E59" i="1" s="1"/>
  <c r="E24" i="1" s="1"/>
  <c r="D60" i="1"/>
  <c r="D59" i="1" s="1"/>
  <c r="D24" i="1" s="1"/>
  <c r="P59" i="1"/>
  <c r="O59" i="1"/>
  <c r="N59" i="1"/>
  <c r="M59" i="1"/>
  <c r="L59" i="1"/>
  <c r="K59" i="1"/>
  <c r="K24" i="1" s="1"/>
  <c r="I59" i="1"/>
  <c r="I24" i="1" s="1"/>
  <c r="H57" i="1"/>
  <c r="G57" i="1"/>
  <c r="R57" i="1" s="1"/>
  <c r="S57" i="1" s="1"/>
  <c r="F57" i="1"/>
  <c r="Q57" i="1" s="1"/>
  <c r="H56" i="1"/>
  <c r="R56" i="1" s="1"/>
  <c r="S56" i="1" s="1"/>
  <c r="G56" i="1"/>
  <c r="F56" i="1"/>
  <c r="Q56" i="1" s="1"/>
  <c r="H55" i="1"/>
  <c r="R55" i="1" s="1"/>
  <c r="S55" i="1" s="1"/>
  <c r="G55" i="1"/>
  <c r="F55" i="1"/>
  <c r="Q55" i="1" s="1"/>
  <c r="H54" i="1"/>
  <c r="R54" i="1" s="1"/>
  <c r="S54" i="1" s="1"/>
  <c r="G54" i="1"/>
  <c r="F54" i="1"/>
  <c r="Q54" i="1" s="1"/>
  <c r="R53" i="1"/>
  <c r="S53" i="1" s="1"/>
  <c r="Q53" i="1"/>
  <c r="H53" i="1"/>
  <c r="G53" i="1"/>
  <c r="F53" i="1"/>
  <c r="H52" i="1"/>
  <c r="Q52" i="1" s="1"/>
  <c r="G52" i="1"/>
  <c r="F52" i="1"/>
  <c r="R51" i="1"/>
  <c r="S51" i="1" s="1"/>
  <c r="H51" i="1"/>
  <c r="G51" i="1"/>
  <c r="F51" i="1"/>
  <c r="Q51" i="1" s="1"/>
  <c r="H50" i="1"/>
  <c r="R50" i="1" s="1"/>
  <c r="S50" i="1" s="1"/>
  <c r="G50" i="1"/>
  <c r="F50" i="1"/>
  <c r="Q50" i="1" s="1"/>
  <c r="H49" i="1"/>
  <c r="G49" i="1"/>
  <c r="R49" i="1" s="1"/>
  <c r="S49" i="1" s="1"/>
  <c r="F49" i="1"/>
  <c r="F46" i="1" s="1"/>
  <c r="R48" i="1"/>
  <c r="S48" i="1" s="1"/>
  <c r="H48" i="1"/>
  <c r="H46" i="1" s="1"/>
  <c r="G48" i="1"/>
  <c r="F48" i="1"/>
  <c r="Q48" i="1" s="1"/>
  <c r="Q47" i="1"/>
  <c r="H47" i="1"/>
  <c r="R47" i="1" s="1"/>
  <c r="G47" i="1"/>
  <c r="G46" i="1" s="1"/>
  <c r="F47" i="1"/>
  <c r="P46" i="1"/>
  <c r="O46" i="1"/>
  <c r="N46" i="1"/>
  <c r="M46" i="1"/>
  <c r="L46" i="1"/>
  <c r="K46" i="1"/>
  <c r="J46" i="1"/>
  <c r="I46" i="1"/>
  <c r="E46" i="1"/>
  <c r="D46" i="1"/>
  <c r="R45" i="1"/>
  <c r="S45" i="1" s="1"/>
  <c r="Q45" i="1"/>
  <c r="H45" i="1"/>
  <c r="G45" i="1"/>
  <c r="F45" i="1"/>
  <c r="R44" i="1"/>
  <c r="S44" i="1" s="1"/>
  <c r="Q44" i="1"/>
  <c r="P44" i="1"/>
  <c r="O44" i="1"/>
  <c r="N44" i="1"/>
  <c r="M44" i="1"/>
  <c r="M39" i="1" s="1"/>
  <c r="L44" i="1"/>
  <c r="K44" i="1"/>
  <c r="J44" i="1"/>
  <c r="J39" i="1" s="1"/>
  <c r="I44" i="1"/>
  <c r="H44" i="1"/>
  <c r="G44" i="1"/>
  <c r="F44" i="1"/>
  <c r="E44" i="1"/>
  <c r="E39" i="1" s="1"/>
  <c r="D44" i="1"/>
  <c r="D39" i="1" s="1"/>
  <c r="H43" i="1"/>
  <c r="H42" i="1" s="1"/>
  <c r="G43" i="1"/>
  <c r="G42" i="1" s="1"/>
  <c r="F43" i="1"/>
  <c r="F42" i="1" s="1"/>
  <c r="P42" i="1"/>
  <c r="P39" i="1" s="1"/>
  <c r="O42" i="1"/>
  <c r="O39" i="1" s="1"/>
  <c r="N42" i="1"/>
  <c r="M42" i="1"/>
  <c r="L42" i="1"/>
  <c r="L39" i="1" s="1"/>
  <c r="K42" i="1"/>
  <c r="J42" i="1"/>
  <c r="I42" i="1"/>
  <c r="I39" i="1" s="1"/>
  <c r="E42" i="1"/>
  <c r="D42" i="1"/>
  <c r="N39" i="1"/>
  <c r="K39" i="1"/>
  <c r="H34" i="1"/>
  <c r="R34" i="1" s="1"/>
  <c r="G34" i="1"/>
  <c r="F34" i="1"/>
  <c r="Q34" i="1" s="1"/>
  <c r="Q33" i="1" s="1"/>
  <c r="Q32" i="1" s="1"/>
  <c r="P33" i="1"/>
  <c r="O33" i="1"/>
  <c r="N33" i="1"/>
  <c r="M33" i="1"/>
  <c r="L33" i="1"/>
  <c r="K33" i="1"/>
  <c r="K32" i="1" s="1"/>
  <c r="K31" i="1" s="1"/>
  <c r="J33" i="1"/>
  <c r="J32" i="1" s="1"/>
  <c r="I33" i="1"/>
  <c r="I32" i="1" s="1"/>
  <c r="I31" i="1" s="1"/>
  <c r="H33" i="1"/>
  <c r="H32" i="1" s="1"/>
  <c r="G33" i="1"/>
  <c r="G32" i="1" s="1"/>
  <c r="F33" i="1"/>
  <c r="F32" i="1" s="1"/>
  <c r="E33" i="1"/>
  <c r="E32" i="1" s="1"/>
  <c r="E31" i="1" s="1"/>
  <c r="D33" i="1"/>
  <c r="D32" i="1" s="1"/>
  <c r="D31" i="1" s="1"/>
  <c r="P32" i="1"/>
  <c r="P31" i="1" s="1"/>
  <c r="O32" i="1"/>
  <c r="O31" i="1" s="1"/>
  <c r="N32" i="1"/>
  <c r="N31" i="1" s="1"/>
  <c r="M32" i="1"/>
  <c r="L32" i="1"/>
  <c r="L31" i="1" s="1"/>
  <c r="J29" i="1"/>
  <c r="I29" i="1"/>
  <c r="E29" i="1"/>
  <c r="D29" i="1"/>
  <c r="P28" i="1"/>
  <c r="O28" i="1"/>
  <c r="N28" i="1"/>
  <c r="M28" i="1"/>
  <c r="L28" i="1"/>
  <c r="K28" i="1"/>
  <c r="J28" i="1"/>
  <c r="I28" i="1"/>
  <c r="G28" i="1"/>
  <c r="F28" i="1"/>
  <c r="E28" i="1"/>
  <c r="D28" i="1"/>
  <c r="J21" i="1"/>
  <c r="K21" i="1" s="1"/>
  <c r="L21" i="1" s="1"/>
  <c r="M21" i="1" s="1"/>
  <c r="N21" i="1" s="1"/>
  <c r="O21" i="1" s="1"/>
  <c r="P21" i="1" s="1"/>
  <c r="Q21" i="1" s="1"/>
  <c r="R21" i="1" s="1"/>
  <c r="S21" i="1" s="1"/>
  <c r="T21" i="1" s="1"/>
  <c r="I21" i="1"/>
  <c r="B21" i="1"/>
  <c r="C21" i="1" s="1"/>
  <c r="D21" i="1" s="1"/>
  <c r="E21" i="1" s="1"/>
  <c r="F21" i="1" s="1"/>
  <c r="G21" i="1" s="1"/>
  <c r="P965" i="1" l="1"/>
  <c r="F967" i="1"/>
  <c r="Q969" i="1"/>
  <c r="R1019" i="1"/>
  <c r="Q1019" i="1"/>
  <c r="F983" i="1"/>
  <c r="Q984" i="1"/>
  <c r="H1075" i="1"/>
  <c r="R1075" i="1" s="1"/>
  <c r="S1075" i="1" s="1"/>
  <c r="J1074" i="1"/>
  <c r="F587" i="1"/>
  <c r="Q587" i="1" s="1"/>
  <c r="Q588" i="1"/>
  <c r="P509" i="1"/>
  <c r="F709" i="1"/>
  <c r="F702" i="1" s="1"/>
  <c r="Q712" i="1"/>
  <c r="Q992" i="1"/>
  <c r="F991" i="1"/>
  <c r="Q991" i="1" s="1"/>
  <c r="R28" i="1"/>
  <c r="K25" i="1"/>
  <c r="J702" i="1"/>
  <c r="P24" i="1"/>
  <c r="H510" i="1"/>
  <c r="S67" i="1"/>
  <c r="R66" i="1"/>
  <c r="S66" i="1" s="1"/>
  <c r="O24" i="1"/>
  <c r="L509" i="1"/>
  <c r="R635" i="1"/>
  <c r="S635" i="1" s="1"/>
  <c r="P23" i="1"/>
  <c r="P30" i="1"/>
  <c r="M509" i="1"/>
  <c r="O23" i="1"/>
  <c r="O30" i="1"/>
  <c r="F24" i="1"/>
  <c r="O509" i="1"/>
  <c r="O25" i="1"/>
  <c r="J27" i="1"/>
  <c r="H226" i="1"/>
  <c r="H27" i="1" s="1"/>
  <c r="S96" i="1"/>
  <c r="R95" i="1"/>
  <c r="S95" i="1" s="1"/>
  <c r="Q754" i="1"/>
  <c r="Q70" i="1"/>
  <c r="Q59" i="1" s="1"/>
  <c r="N24" i="1"/>
  <c r="Q974" i="1"/>
  <c r="K509" i="1"/>
  <c r="E509" i="1"/>
  <c r="F31" i="1"/>
  <c r="Q46" i="1"/>
  <c r="K701" i="1"/>
  <c r="R771" i="1"/>
  <c r="S771" i="1" s="1"/>
  <c r="J25" i="1"/>
  <c r="L25" i="1"/>
  <c r="S71" i="1"/>
  <c r="R70" i="1"/>
  <c r="S70" i="1" s="1"/>
  <c r="K30" i="1"/>
  <c r="H974" i="1"/>
  <c r="R974" i="1" s="1"/>
  <c r="S974" i="1" s="1"/>
  <c r="R1095" i="1"/>
  <c r="S1095" i="1" s="1"/>
  <c r="N23" i="1"/>
  <c r="N30" i="1"/>
  <c r="Q230" i="1"/>
  <c r="F226" i="1"/>
  <c r="F27" i="1" s="1"/>
  <c r="R1107" i="1"/>
  <c r="Q1107" i="1"/>
  <c r="G81" i="1"/>
  <c r="D626" i="1"/>
  <c r="D26" i="1" s="1"/>
  <c r="L30" i="1"/>
  <c r="N25" i="1"/>
  <c r="J31" i="1"/>
  <c r="Q581" i="1"/>
  <c r="E626" i="1"/>
  <c r="M25" i="1"/>
  <c r="D30" i="1"/>
  <c r="D23" i="1"/>
  <c r="F626" i="1"/>
  <c r="Q989" i="1"/>
  <c r="I25" i="1"/>
  <c r="G626" i="1"/>
  <c r="M31" i="1"/>
  <c r="E26" i="1"/>
  <c r="I626" i="1"/>
  <c r="I26" i="1" s="1"/>
  <c r="S93" i="1"/>
  <c r="F26" i="1"/>
  <c r="H627" i="1"/>
  <c r="R627" i="1" s="1"/>
  <c r="S627" i="1" s="1"/>
  <c r="J626" i="1"/>
  <c r="H626" i="1" s="1"/>
  <c r="R626" i="1" s="1"/>
  <c r="G26" i="1"/>
  <c r="Q596" i="1"/>
  <c r="K626" i="1"/>
  <c r="R639" i="1"/>
  <c r="Q1099" i="1"/>
  <c r="F1095" i="1"/>
  <c r="Q1095" i="1" s="1"/>
  <c r="H31" i="1"/>
  <c r="S1121" i="1"/>
  <c r="R1119" i="1"/>
  <c r="S1119" i="1" s="1"/>
  <c r="H219" i="1"/>
  <c r="H26" i="1" s="1"/>
  <c r="J26" i="1"/>
  <c r="G31" i="1"/>
  <c r="K26" i="1"/>
  <c r="R234" i="1"/>
  <c r="S234" i="1" s="1"/>
  <c r="L24" i="1"/>
  <c r="M24" i="1"/>
  <c r="I30" i="1"/>
  <c r="I23" i="1"/>
  <c r="S74" i="1"/>
  <c r="R73" i="1"/>
  <c r="S73" i="1" s="1"/>
  <c r="F639" i="1"/>
  <c r="Q639" i="1" s="1"/>
  <c r="Q27" i="1" s="1"/>
  <c r="Q642" i="1"/>
  <c r="R1099" i="1"/>
  <c r="S1099" i="1" s="1"/>
  <c r="F748" i="1"/>
  <c r="G748" i="1"/>
  <c r="R991" i="1"/>
  <c r="S991" i="1" s="1"/>
  <c r="F29" i="1"/>
  <c r="N509" i="1"/>
  <c r="G758" i="1"/>
  <c r="R758" i="1" s="1"/>
  <c r="S758" i="1" s="1"/>
  <c r="Q853" i="1"/>
  <c r="S124" i="1"/>
  <c r="F39" i="1"/>
  <c r="G39" i="1"/>
  <c r="R992" i="1"/>
  <c r="S992" i="1" s="1"/>
  <c r="R1003" i="1"/>
  <c r="S1003" i="1" s="1"/>
  <c r="R1082" i="1"/>
  <c r="S1082" i="1" s="1"/>
  <c r="E30" i="1"/>
  <c r="E23" i="1"/>
  <c r="S61" i="1"/>
  <c r="R60" i="1"/>
  <c r="J24" i="1"/>
  <c r="H39" i="1"/>
  <c r="Q759" i="1"/>
  <c r="F758" i="1"/>
  <c r="Q758" i="1" s="1"/>
  <c r="Q570" i="1"/>
  <c r="F569" i="1"/>
  <c r="Q569" i="1" s="1"/>
  <c r="R969" i="1"/>
  <c r="S969" i="1" s="1"/>
  <c r="Q1029" i="1"/>
  <c r="S47" i="1"/>
  <c r="R46" i="1"/>
  <c r="S46" i="1" s="1"/>
  <c r="H81" i="1"/>
  <c r="H25" i="1" s="1"/>
  <c r="S34" i="1"/>
  <c r="R33" i="1"/>
  <c r="G569" i="1"/>
  <c r="G509" i="1" s="1"/>
  <c r="K966" i="1"/>
  <c r="K965" i="1" s="1"/>
  <c r="R984" i="1"/>
  <c r="S984" i="1" s="1"/>
  <c r="N1074" i="1"/>
  <c r="P25" i="1"/>
  <c r="Q95" i="1"/>
  <c r="L966" i="1"/>
  <c r="L965" i="1" s="1"/>
  <c r="O1074" i="1"/>
  <c r="R996" i="1"/>
  <c r="S996" i="1" s="1"/>
  <c r="Q1038" i="1"/>
  <c r="Q1118" i="1"/>
  <c r="Q28" i="1" s="1"/>
  <c r="R159" i="1"/>
  <c r="S159" i="1" s="1"/>
  <c r="Q237" i="1"/>
  <c r="R297" i="1"/>
  <c r="S297" i="1" s="1"/>
  <c r="R505" i="1"/>
  <c r="S505" i="1" s="1"/>
  <c r="R545" i="1"/>
  <c r="S545" i="1" s="1"/>
  <c r="R602" i="1"/>
  <c r="S602" i="1" s="1"/>
  <c r="Q692" i="1"/>
  <c r="R762" i="1"/>
  <c r="S762" i="1" s="1"/>
  <c r="R770" i="1"/>
  <c r="S770" i="1" s="1"/>
  <c r="R778" i="1"/>
  <c r="S778" i="1" s="1"/>
  <c r="Q807" i="1"/>
  <c r="Q990" i="1"/>
  <c r="Q1091" i="1"/>
  <c r="R1118" i="1"/>
  <c r="Q862" i="1"/>
  <c r="R130" i="1"/>
  <c r="S130" i="1" s="1"/>
  <c r="R411" i="1"/>
  <c r="S411" i="1" s="1"/>
  <c r="Q103" i="1"/>
  <c r="Q140" i="1"/>
  <c r="Q526" i="1"/>
  <c r="Q574" i="1"/>
  <c r="Q756" i="1"/>
  <c r="H977" i="1"/>
  <c r="R977" i="1" s="1"/>
  <c r="S977" i="1" s="1"/>
  <c r="Q891" i="1"/>
  <c r="Q49" i="1"/>
  <c r="R87" i="1"/>
  <c r="S87" i="1" s="1"/>
  <c r="H95" i="1"/>
  <c r="R526" i="1"/>
  <c r="S526" i="1" s="1"/>
  <c r="H629" i="1"/>
  <c r="R629" i="1" s="1"/>
  <c r="S629" i="1" s="1"/>
  <c r="Q720" i="1"/>
  <c r="Q736" i="1"/>
  <c r="R826" i="1"/>
  <c r="S826" i="1" s="1"/>
  <c r="R720" i="1"/>
  <c r="S720" i="1" s="1"/>
  <c r="Q730" i="1"/>
  <c r="Q789" i="1"/>
  <c r="Q827" i="1"/>
  <c r="Q863" i="1"/>
  <c r="Q892" i="1"/>
  <c r="Q997" i="1"/>
  <c r="R246" i="1"/>
  <c r="S246" i="1" s="1"/>
  <c r="R359" i="1"/>
  <c r="S359" i="1" s="1"/>
  <c r="R247" i="1"/>
  <c r="S247" i="1" s="1"/>
  <c r="R318" i="1"/>
  <c r="S318" i="1" s="1"/>
  <c r="R360" i="1"/>
  <c r="S360" i="1" s="1"/>
  <c r="R381" i="1"/>
  <c r="S381" i="1" s="1"/>
  <c r="Q603" i="1"/>
  <c r="Q763" i="1"/>
  <c r="Q1004" i="1"/>
  <c r="R1004" i="1"/>
  <c r="S1004" i="1" s="1"/>
  <c r="Q582" i="1"/>
  <c r="Q713" i="1"/>
  <c r="Q854" i="1"/>
  <c r="Q970" i="1"/>
  <c r="Q1030" i="1"/>
  <c r="Q189" i="1"/>
  <c r="R729" i="1"/>
  <c r="S729" i="1" s="1"/>
  <c r="Q977" i="1"/>
  <c r="Q629" i="1"/>
  <c r="Q985" i="1"/>
  <c r="Q317" i="1"/>
  <c r="Q589" i="1"/>
  <c r="Q1085" i="1"/>
  <c r="Q231" i="1"/>
  <c r="Q643" i="1"/>
  <c r="R788" i="1"/>
  <c r="S788" i="1" s="1"/>
  <c r="L569" i="1"/>
  <c r="H569" i="1" s="1"/>
  <c r="Q847" i="1"/>
  <c r="Q72" i="1"/>
  <c r="Q130" i="1"/>
  <c r="Q848" i="1"/>
  <c r="F82" i="1"/>
  <c r="F81" i="1" s="1"/>
  <c r="Q636" i="1"/>
  <c r="Q1024" i="1"/>
  <c r="Q1076" i="1"/>
  <c r="R190" i="1"/>
  <c r="S190" i="1" s="1"/>
  <c r="Q183" i="1"/>
  <c r="Q212" i="1"/>
  <c r="Q290" i="1"/>
  <c r="Q311" i="1"/>
  <c r="Q116" i="1"/>
  <c r="Q124" i="1"/>
  <c r="Q153" i="1"/>
  <c r="Q333" i="1"/>
  <c r="Q539" i="1"/>
  <c r="Q772" i="1"/>
  <c r="Q1025" i="1"/>
  <c r="Q1032" i="1"/>
  <c r="Q1071" i="1"/>
  <c r="Q1077" i="1"/>
  <c r="Q1104" i="1"/>
  <c r="R52" i="1"/>
  <c r="S52" i="1" s="1"/>
  <c r="Q578" i="1"/>
  <c r="L709" i="1"/>
  <c r="L702" i="1" s="1"/>
  <c r="L701" i="1" s="1"/>
  <c r="Q597" i="1"/>
  <c r="Q1078" i="1"/>
  <c r="Q1111" i="1"/>
  <c r="R43" i="1"/>
  <c r="Q117" i="1"/>
  <c r="Q125" i="1"/>
  <c r="Q122" i="1" s="1"/>
  <c r="Q81" i="1" s="1"/>
  <c r="Q25" i="1" s="1"/>
  <c r="Q154" i="1"/>
  <c r="Q292" i="1"/>
  <c r="Q540" i="1"/>
  <c r="Q773" i="1"/>
  <c r="Q1033" i="1"/>
  <c r="Q1105" i="1"/>
  <c r="Q1112" i="1"/>
  <c r="Q75" i="1"/>
  <c r="Q73" i="1" s="1"/>
  <c r="Q638" i="1"/>
  <c r="Q972" i="1"/>
  <c r="Q1096" i="1"/>
  <c r="H243" i="1"/>
  <c r="R82" i="1"/>
  <c r="Q1087" i="1"/>
  <c r="Q262" i="1"/>
  <c r="Q405" i="1"/>
  <c r="Q531" i="1"/>
  <c r="Q560" i="1"/>
  <c r="Q794" i="1"/>
  <c r="Q973" i="1"/>
  <c r="Q1053" i="1"/>
  <c r="Q185" i="1"/>
  <c r="Q753" i="1"/>
  <c r="Q982" i="1"/>
  <c r="Q1018" i="1"/>
  <c r="Q1098" i="1"/>
  <c r="Q136" i="1"/>
  <c r="J967" i="1"/>
  <c r="R612" i="1"/>
  <c r="S612" i="1" s="1"/>
  <c r="Q657" i="1"/>
  <c r="H70" i="1"/>
  <c r="H59" i="1" s="1"/>
  <c r="Q166" i="1"/>
  <c r="J983" i="1"/>
  <c r="H983" i="1" s="1"/>
  <c r="R983" i="1" s="1"/>
  <c r="S983" i="1" s="1"/>
  <c r="Q1089" i="1"/>
  <c r="Q43" i="1"/>
  <c r="Q42" i="1" s="1"/>
  <c r="Q305" i="1"/>
  <c r="Q633" i="1"/>
  <c r="Q1055" i="1"/>
  <c r="Q244" i="1"/>
  <c r="Q842" i="1"/>
  <c r="Q295" i="1"/>
  <c r="Q167" i="1"/>
  <c r="Q275" i="1"/>
  <c r="Q524" i="1"/>
  <c r="Q640" i="1"/>
  <c r="Q647" i="1"/>
  <c r="Q1046" i="1"/>
  <c r="Q1012" i="1"/>
  <c r="Q1115" i="1"/>
  <c r="Q1020" i="1"/>
  <c r="Q168" i="1"/>
  <c r="Q368" i="1"/>
  <c r="Q871" i="1"/>
  <c r="Q900" i="1"/>
  <c r="Q921" i="1"/>
  <c r="Q964" i="1"/>
  <c r="S82" i="1" l="1"/>
  <c r="S33" i="1"/>
  <c r="R32" i="1"/>
  <c r="F30" i="1"/>
  <c r="S60" i="1"/>
  <c r="R59" i="1"/>
  <c r="Q626" i="1"/>
  <c r="Q26" i="1" s="1"/>
  <c r="J509" i="1"/>
  <c r="H509" i="1" s="1"/>
  <c r="Q627" i="1"/>
  <c r="M23" i="1"/>
  <c r="M22" i="1" s="1"/>
  <c r="M30" i="1"/>
  <c r="D22" i="1"/>
  <c r="F509" i="1"/>
  <c r="I509" i="1"/>
  <c r="E22" i="1"/>
  <c r="J701" i="1"/>
  <c r="H701" i="1" s="1"/>
  <c r="H702" i="1"/>
  <c r="S626" i="1"/>
  <c r="R26" i="1"/>
  <c r="S26" i="1" s="1"/>
  <c r="H709" i="1"/>
  <c r="H30" i="1"/>
  <c r="R243" i="1"/>
  <c r="H29" i="1"/>
  <c r="R122" i="1"/>
  <c r="S122" i="1" s="1"/>
  <c r="L23" i="1"/>
  <c r="L22" i="1" s="1"/>
  <c r="O22" i="1"/>
  <c r="G25" i="1"/>
  <c r="G701" i="1"/>
  <c r="S639" i="1"/>
  <c r="R27" i="1"/>
  <c r="S27" i="1" s="1"/>
  <c r="F701" i="1"/>
  <c r="Q39" i="1"/>
  <c r="Q31" i="1" s="1"/>
  <c r="Q243" i="1"/>
  <c r="Q29" i="1" s="1"/>
  <c r="G23" i="1"/>
  <c r="G30" i="1"/>
  <c r="G24" i="1"/>
  <c r="H1074" i="1"/>
  <c r="R1074" i="1" s="1"/>
  <c r="S1074" i="1" s="1"/>
  <c r="J30" i="1"/>
  <c r="H24" i="1"/>
  <c r="N22" i="1"/>
  <c r="F25" i="1"/>
  <c r="D509" i="1"/>
  <c r="Q983" i="1"/>
  <c r="Q24" i="1" s="1"/>
  <c r="H967" i="1"/>
  <c r="R967" i="1" s="1"/>
  <c r="S967" i="1" s="1"/>
  <c r="J966" i="1"/>
  <c r="J23" i="1" s="1"/>
  <c r="J22" i="1" s="1"/>
  <c r="K23" i="1"/>
  <c r="K22" i="1" s="1"/>
  <c r="P22" i="1"/>
  <c r="R569" i="1"/>
  <c r="S569" i="1" s="1"/>
  <c r="Q967" i="1"/>
  <c r="F966" i="1"/>
  <c r="Q1075" i="1"/>
  <c r="F1074" i="1"/>
  <c r="Q1074" i="1" s="1"/>
  <c r="R42" i="1"/>
  <c r="S43" i="1"/>
  <c r="I22" i="1"/>
  <c r="F965" i="1" l="1"/>
  <c r="Q965" i="1" s="1"/>
  <c r="R39" i="1"/>
  <c r="S39" i="1" s="1"/>
  <c r="S42" i="1"/>
  <c r="H966" i="1"/>
  <c r="J965" i="1"/>
  <c r="H965" i="1" s="1"/>
  <c r="R965" i="1" s="1"/>
  <c r="S965" i="1" s="1"/>
  <c r="G22" i="1"/>
  <c r="S243" i="1"/>
  <c r="R29" i="1"/>
  <c r="S29" i="1" s="1"/>
  <c r="Q30" i="1"/>
  <c r="R24" i="1"/>
  <c r="S24" i="1" s="1"/>
  <c r="S59" i="1"/>
  <c r="F23" i="1"/>
  <c r="F22" i="1" s="1"/>
  <c r="R31" i="1"/>
  <c r="S32" i="1"/>
  <c r="R81" i="1"/>
  <c r="S31" i="1" l="1"/>
  <c r="R30" i="1"/>
  <c r="S30" i="1" s="1"/>
  <c r="S81" i="1"/>
  <c r="R25" i="1"/>
  <c r="S25" i="1" s="1"/>
  <c r="R966" i="1"/>
  <c r="S966" i="1" s="1"/>
  <c r="H23" i="1"/>
  <c r="H22" i="1" s="1"/>
  <c r="Q966" i="1"/>
  <c r="Q23" i="1" s="1"/>
  <c r="Q22" i="1" s="1"/>
  <c r="R23" i="1" l="1"/>
  <c r="S23" i="1" l="1"/>
  <c r="R22" i="1"/>
  <c r="S22" i="1" s="1"/>
</calcChain>
</file>

<file path=xl/sharedStrings.xml><?xml version="1.0" encoding="utf-8"?>
<sst xmlns="http://schemas.openxmlformats.org/spreadsheetml/2006/main" count="6642" uniqueCount="2324">
  <si>
    <t>Приложение  № 10</t>
  </si>
  <si>
    <t>к приказу Минэнерго России</t>
  </si>
  <si>
    <t>от «___» ___ 2017 г. №______</t>
  </si>
  <si>
    <t>Форма 10.  Отчет об исполнении плана финансирования капитальных вложений по инвестиционным проектам (квартальный)</t>
  </si>
  <si>
    <t>за 12 месяцев 2024 года</t>
  </si>
  <si>
    <t xml:space="preserve">Отчет  о реализации инвестиционной программы акционерного общества "Дальневосточная генерирующая компания" </t>
  </si>
  <si>
    <t>Год формирования информации: 2024 год</t>
  </si>
  <si>
    <t>Утвержденные плановые значения показателей приведены в соответствии с приказом Минэнерго России от 23.12.2024 № 39@</t>
  </si>
  <si>
    <t xml:space="preserve">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</si>
  <si>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</si>
  <si>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</si>
  <si>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</si>
  <si>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 рублей (с НДС) </t>
  </si>
  <si>
    <t xml:space="preserve">Фактический объем финансирования капитальных вложений на  01.01.2024 года, млн рублей 
(с НДС) </t>
  </si>
  <si>
    <t xml:space="preserve">Остаток финансирования капитальных вложений 
на  01.01.2024 года  в прогнозных ценах соответствующих лет,  млн рублей (с НДС) </t>
  </si>
  <si>
    <t>Финансирование капитальных вложений года 2024 года, млн рублей (с НДС)</t>
  </si>
  <si>
    <t xml:space="preserve">Остаток финансирования капитальных вложений 
на  конец отчетного квартала в прогнозных ценах соответствующих лет,  млн рублей (с НДС) </t>
  </si>
  <si>
    <t>Отклонение от плана финансирования по итогам отчетного квартала</t>
  </si>
  <si>
    <t>Причины отклонений</t>
  </si>
  <si>
    <t xml:space="preserve">Всего </t>
  </si>
  <si>
    <t>I кв.</t>
  </si>
  <si>
    <t>II кв.</t>
  </si>
  <si>
    <t>III кв.</t>
  </si>
  <si>
    <t>IV кв.</t>
  </si>
  <si>
    <t>млн рублей
 (с НДС)</t>
  </si>
  <si>
    <t>%</t>
  </si>
  <si>
    <t>План</t>
  </si>
  <si>
    <t>Факт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</si>
  <si>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</si>
  <si>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</si>
  <si>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</si>
  <si>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</si>
  <si>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</si>
  <si>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</si>
  <si>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</si>
  <si>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</si>
  <si>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</si>
  <si>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</si>
  <si>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</si>
  <si>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</si>
  <si>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</si>
  <si>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</si>
  <si>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</si>
  <si>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</si>
  <si>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</si>
  <si>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</si>
  <si>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</si>
  <si>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</si>
  <si>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</si>
  <si>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</si>
  <si>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</si>
  <si>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</si>
  <si>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</si>
  <si>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</si>
  <si>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Устройство двух линейных ячеек  № 16 и 17 в ЗРУ 110 кВ Хабаровской ТЭЦ-1</t>
  </si>
  <si>
    <t>F_505-ХГ-24</t>
  </si>
  <si>
    <t>Фактическая сумма ПНР в 2024 г., согласно ДС 1 от 13.08.2024 к договору № 504/ХГ-18 от 02.08.2018. Работы по договору завершены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</si>
  <si>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</si>
  <si>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</si>
  <si>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</si>
  <si>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</si>
  <si>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</si>
  <si>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</si>
  <si>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</si>
  <si>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</si>
  <si>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</si>
  <si>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</si>
  <si>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</si>
  <si>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</si>
  <si>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</si>
  <si>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</si>
  <si>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Реконструкция ТМ-32 для подключения объекта капитального строительства "Комплекс жилых домов со встроенными помещениями общественного назначения, пристроенным гаражом-стоянкой и пристроенным зданием общественного назначения по ул.Дикопольцева в Центральном районе г.Хабаровска", Дн=530Х10 мм, L=373,3 м.п.,СП ХТС</t>
  </si>
  <si>
    <t>N_505-ХТС-6тп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</si>
  <si>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</si>
  <si>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</si>
  <si>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Техперевооружение Хабаровской ТЭЦ-3 для обеспечения выдачи тепловой энергии в тепломагистраль ТМ-35</t>
  </si>
  <si>
    <t>N_505-ХТЭЦ-3-22тп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</si>
  <si>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</si>
  <si>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</si>
  <si>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</si>
  <si>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</si>
  <si>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</si>
  <si>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</si>
  <si>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</si>
  <si>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</si>
  <si>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Реконструкция тепломагистрали ТМ-32 от узла 326 до ТК 328.26 с увеличением диаметра Ду=700/800мм на Ду=1000мм протяженностью L=3418х2м.п., СП ХТС</t>
  </si>
  <si>
    <t>H_505-ХТСКх-39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</si>
  <si>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</si>
  <si>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</si>
  <si>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>Реконструкция тепломагистрали ТМ-18 от ПНС-184 "кубяка" "точка А" до узла 187 протяженностью 3443х2м.п. с увеличеснием диаметров с 700мм на 800мм.</t>
  </si>
  <si>
    <t>N_505-ХТС-3тп</t>
  </si>
  <si>
    <t>Прокладка тепловой сети для подключения объекта: «Многоквартирные дома со встроенными помещениями нежилого назначения по ул.Кулибина в г.Хабаровске", от ТК 908.02, Дн=159 мм, L=166,4 м, СП ХТС</t>
  </si>
  <si>
    <t>N_505-ХТС-8тп</t>
  </si>
  <si>
    <t>Реконструкция ТМ-33 от УТ-337.07 до УТ-337 протяженностью L=325,4х2м.п. с увеличением существующих диаметров трубопроводов с Ду=700мм на Ду=1000мм</t>
  </si>
  <si>
    <t>N_505-ХТС-9тп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</si>
  <si>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</si>
  <si>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</si>
  <si>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Отражен факт оплаты за выполненные объемы работ. Отклонение от плана связано с уменьшением (экономия) стоимости проекта в связи с принятым Заказчиком решением об установке (монтаже) запорной арматуры бывшей в употреблении ввиду поздней поставки новой запорной арматуры от ООО «Кирсан Капитал» по дог. от 18.03.2024 № 319/81-24 (материалы поступили на склад после начала отопительного сезона).</t>
  </si>
  <si>
    <t>Прокладка тепловой сети для подключения объекта: «Многофункциональный центр парка им. Гагарина Ю.А. в Индустриальном районе г.Хабаровска" в точке присоединения к магистральным тепловым сетям 184.21 от ТМ-18, СП ХТС</t>
  </si>
  <si>
    <t>N_505-ХТС-17тп</t>
  </si>
  <si>
    <t>Отклонение от плана связано с уменьшением (экономия) стоимости проекта ввиду изменения графика производства и финансирования работ:  в связи с невыполнением  перспективным потребтьелем условий подключения к магистральным т/сетям (Заявитель не  предоставил в адрес АО «ДГК» правовые основания на пользование, заявленного в договоре, земельного участка), работы по прокладке данной тепловой сети были выполнены от узла 184.21 и до границ отведенного земельного участка, которые подтверждаются сведениями выписок ЕГРН.</t>
  </si>
  <si>
    <t>Строительство перемычки «Авангард» между магистралью ТМ-11 и магистралью «Горьковская»: строительство перемычки от узла 146.40 ул. Производственная до магистрали «Горьковская» (район ПНС-922) Ду= 800 мм протяженностью L=3,5 х 2 км; реконструкция магистрали ТМ-11 на участках: от ПНС-111 до узла 145 ул. Производственная с  Ду=800/600 мм на Ду = 1000 мм, 1,622 х 2 км; от узла 145 ул. Производственная до узла 146.40 с Ду=400 мм на Ду = 800 мм, L=1,084 х 2 км</t>
  </si>
  <si>
    <t>J_505-ХТСКх-76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</si>
  <si>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</si>
  <si>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</si>
  <si>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</si>
  <si>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</si>
  <si>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</si>
  <si>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</si>
  <si>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Перевод на сжигание природного газа котлоагрегата ст. № 2 Николаевской ТЭЦ</t>
  </si>
  <si>
    <t>I_505-ХГ-96</t>
  </si>
  <si>
    <t>Реконструкция градирни Амурской ТЭЦ-1</t>
  </si>
  <si>
    <t>H_505-ХГ-103</t>
  </si>
  <si>
    <t>Оплата за фактическое выполнение строительно-монтажных работ</t>
  </si>
  <si>
    <t>Реконструкция градирни ст. №3 Хабаровской ТЭЦ-3</t>
  </si>
  <si>
    <t>I_505-ХГ-136</t>
  </si>
  <si>
    <t>Реконструкция электрофильтров Хабаровской ТЭЦ-3</t>
  </si>
  <si>
    <t>I_505-ХГ-134</t>
  </si>
  <si>
    <t>Оплата за поставленные МТР и выполненные работы согласно договорным условиям</t>
  </si>
  <si>
    <t xml:space="preserve">Реконструкция Градирня №2 СП Хабаровская ТЭЦ-1 </t>
  </si>
  <si>
    <t>N_505-ХТЭЦ-1-4</t>
  </si>
  <si>
    <t>Отклонение от плана в связи с экономией в ходе закупочных процедур .По объекту приняты фактические затраты  по дог. № 56/ХТ1-24 от 08.05.2024 с ООО "ВСТ-Реконструкция"</t>
  </si>
  <si>
    <t>1.2.2</t>
  </si>
  <si>
    <t>Реконструкция котельных всего, в том числе:</t>
  </si>
  <si>
    <t>Перевод котла № 3 Хабаровской ТЭЦ-2 на газовое топливо</t>
  </si>
  <si>
    <t>H_505-ХТСКх-38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</si>
  <si>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</si>
  <si>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</si>
  <si>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Расширение автоматической котельной в п. Некрасовка с приростом мощности на 5,59 Гкал/ч</t>
  </si>
  <si>
    <t>H_505-ХТСКх-30-1</t>
  </si>
  <si>
    <t>Оплата за фактически выполненные работы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</si>
  <si>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</si>
  <si>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</si>
  <si>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</si>
  <si>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</si>
  <si>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Оплата за фактически принятые работы по СМР, в связи с экономией выполнения стоимости договора</t>
  </si>
  <si>
    <t>Реконструкция ТМ-18 блок 626 от ТК-188.40б (уз.626) в сторону ПНС-626, Дн=720х10мм, L=530 м.п., СП ХТС</t>
  </si>
  <si>
    <t>N_505-ХТС-14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</si>
  <si>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</si>
  <si>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</si>
  <si>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</si>
  <si>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</si>
  <si>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 xml:space="preserve">Отклонение от плана связано в связи с невыполнением в полном объеме работ по договору № 42/ХТ1-23 от 22.05.2023 ООО «Автострой» из-за неблагоприятных погодных условий, заключено ДС№ 2 от 20.01.2025 к договору № 42/ХТ1-23 от 22.05.2023 предусматривающее продление срока выполнения работ до 30.11.2025 г., затраты в размере 28 522 545,00 руб. без учета НДС перенесены на 2025 год. </t>
  </si>
  <si>
    <t>Наращивание золоотвала №2 (1 очередь) Хабаровской ТЭЦ-3 на 1800 тыс. м3</t>
  </si>
  <si>
    <t>H_505-ХГ-57</t>
  </si>
  <si>
    <t>Реализация проекта завершена в 2023 году. В 2024 году гашение фактически сложившейся КЗ</t>
  </si>
  <si>
    <t>Реконструкция системы сброса сточных вод золоотвала Комсомольской ТЭЦ-2</t>
  </si>
  <si>
    <t>I_505-ХГ-90</t>
  </si>
  <si>
    <t>Изменение сроков реализации проекта в связи с пролонгацией сроков разработки ПСД и необеспеченностью проекта источником финансирования в плановом периоде. Изменение стоимости реализации проекта в результате пересчета стоимости в проогнозные цены с учетом актуальных индексов-дефляторов</t>
  </si>
  <si>
    <t>Реконструкция кровли Главного корпуса, кровли турбинного отделения (6220 м2), котельного отделения (5040 м2), дымососного отделения (1984 м2), СП "Комсомольская ТЭЦ-3"</t>
  </si>
  <si>
    <t>N_505-КТЭЦ3-10</t>
  </si>
  <si>
    <t>Перераспределение прочих затрат на содержание службы заказчика</t>
  </si>
  <si>
    <t>Реконструкция насосного оборудования на ЦТП-6 в г. Советская Гавань, СП ТЭЦ Советская Гавань</t>
  </si>
  <si>
    <t>N_505-ХГ-209</t>
  </si>
  <si>
    <t>Реконструкция бака-запаса горячей воды емк. 5000 м3,  СП Хабаровская ТЭЦ-2</t>
  </si>
  <si>
    <t>F_505-ХТСКх-8</t>
  </si>
  <si>
    <t>Реконструкция нефтеловушки для обеспечения очистки сточных вод СП "Хабаровская ТЭЦ-1"</t>
  </si>
  <si>
    <t>N_505-ХТЭЦ-1-3</t>
  </si>
  <si>
    <t>Отклонение от плана в связи с затянувшимися закупочными процедурми. По результатам торговых процедут возникла экономия. По договору № 58/ХТ1-24 от 13.05.2024 с ООО "ООО КомсомольскТИСИЗ" выполняются работы по 1 этапу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</si>
  <si>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</si>
  <si>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</si>
  <si>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</si>
  <si>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</si>
  <si>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котлоагрегата э/б ст. №2  Хабаровской ТЭЦ-3</t>
  </si>
  <si>
    <t>K_505-ХГ-151</t>
  </si>
  <si>
    <t xml:space="preserve">Проект исключен. Объемы работ по проекту перенесены в проект О_505-ХТЭЦ-3-52. </t>
  </si>
  <si>
    <t>Замена силового трансформатора РТСР-1 на ХТЭЦ-3</t>
  </si>
  <si>
    <t>K_505-ХГ-152</t>
  </si>
  <si>
    <t>Установка на Амурской ТЭЦ-1 третьего трансформатора связи 110/6 кВ мощностью 63 МВА, СП Амурская ТЭЦ</t>
  </si>
  <si>
    <t>L_505-ХГ-178</t>
  </si>
  <si>
    <t>Увеличение стоимости проекта, по результатам проведенной Госэкспертизы</t>
  </si>
  <si>
    <t>Модернизация котлоагрегата к/а ст. № 15 БКЗ-220-140-7 Хабаровской ТЭЦ-1</t>
  </si>
  <si>
    <t>H_505-ХГ-100</t>
  </si>
  <si>
    <t>Перенос оплата вследствии движения материалов по складам</t>
  </si>
  <si>
    <t>Модернизация котлоагрегата ст. №1 Николаевской ТЭЦ</t>
  </si>
  <si>
    <t>H_505-ХГ-102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</si>
  <si>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</si>
  <si>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</si>
  <si>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</si>
  <si>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</si>
  <si>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Установка баков ёмкостью 200 м.куб, 2 шт., СП ТЭЦ Советская Гавань</t>
  </si>
  <si>
    <t>N_505-ТЭЦСов.Гавань-1</t>
  </si>
  <si>
    <t xml:space="preserve">Проект 2023 г. Изменение сроков реализации проекта в связи со срывом сроков разработки рабочей документации проектировщиком. </t>
  </si>
  <si>
    <t>Замена вентиляторов горячего дутья ВГД-10/3000, 12 шт. СП ТЭЦ  Советская Гавань</t>
  </si>
  <si>
    <t>N_505-ТЭЦСов.Гавань-2</t>
  </si>
  <si>
    <t>Изменение сроков реализации проекта в связи со срывом сроков разработки рабочей документации проектировщиком</t>
  </si>
  <si>
    <t>Модернизация системы пожарной сигнализации и управления автоматическим пожаротушением «ПОСЕЙДОН» СП «Хабаровская ТЭЦ-1»</t>
  </si>
  <si>
    <t>N_505-ХТЭЦ-1-2</t>
  </si>
  <si>
    <t>1.3.2</t>
  </si>
  <si>
    <t>Модернизация, техническое перевооружение котельных всего, в том числе:</t>
  </si>
  <si>
    <t xml:space="preserve">Техперевооружение котельной в п. Майский, СП Советская Гавань  </t>
  </si>
  <si>
    <t>N_505-ТЭЦСов.Гавань-8</t>
  </si>
  <si>
    <t>Отставание подрядной организацией от графика  выполнения работ по дог. на выполнение ПИР. К учету приняты ПИР этап 2023 г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</si>
  <si>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</si>
  <si>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</si>
  <si>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в г. Советская Гавань (от котельных №1; 2; 3; ИК-5; 6; 8; 9; 10)</t>
  </si>
  <si>
    <t>L_505-ХГ-173</t>
  </si>
  <si>
    <t>Техперевооружение теплотрассы №4 г. Комсомольск-на-Амуре.(СП КТС)</t>
  </si>
  <si>
    <t>H_505-ХТСКх-9-37</t>
  </si>
  <si>
    <t>Техперевооружение теплотрассы №15 г. Амурск.(СП КТС)</t>
  </si>
  <si>
    <t>H_505-ХТСКх-9-41</t>
  </si>
  <si>
    <t>Техперевооружение теплотрассы №16 г. Амурск.(СП КТС)</t>
  </si>
  <si>
    <t>H_505-ХТСКх-9-42</t>
  </si>
  <si>
    <t>Оплата КЗ, запланированное на 1 квартал 2024 года, погашено в 2023 году</t>
  </si>
  <si>
    <t>Техперевооружение теплотрассы №11 г. Комсомольск-на-Амуре.(СП КТС)</t>
  </si>
  <si>
    <t>H_505-ХТСКх-9-46</t>
  </si>
  <si>
    <t>Оплата Гу в 2025 г.</t>
  </si>
  <si>
    <t>Техперевооружение теплотрассы №18 г. Комсомольск-на-Амуре</t>
  </si>
  <si>
    <t>H_505-ХТСКх-9-49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</si>
  <si>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</si>
  <si>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</si>
  <si>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№22 г. Комсомольск-на-Амуре</t>
  </si>
  <si>
    <t>J_505-ХТСКх-9-51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</si>
  <si>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</si>
  <si>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</si>
  <si>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</si>
  <si>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</si>
  <si>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Экономия по объекту сложилась в связи с фактической потребностью выполнения работ по благоустройству</t>
  </si>
  <si>
    <t>Техперевооружение теплотрассы №8 (II этап) г. Комсомольск-на-Амуре.(СП КТС)</t>
  </si>
  <si>
    <t>J_505-ХТСКх-9-58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</si>
  <si>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</si>
  <si>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</si>
  <si>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"Горьковская" г. Хабаровск. СП ХТС</t>
  </si>
  <si>
    <t>H_505-ХТСКх-10-17</t>
  </si>
  <si>
    <t>Техперевооружение тепломагистрали №11 г. Хабаровск. СП ХТС</t>
  </si>
  <si>
    <t>H_505-ХТСКх-10-18</t>
  </si>
  <si>
    <t>Техперевооружение тепломагистрали№19 г. Хабаровск. СП ХТС</t>
  </si>
  <si>
    <t>H_505-ХТСКх-10-21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</si>
  <si>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</si>
  <si>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</si>
  <si>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</si>
  <si>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</si>
  <si>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Техперевооружение тепломагистрали ТМ-14 г.Хабаровск</t>
  </si>
  <si>
    <t>H_505-ХТСКх-10-27</t>
  </si>
  <si>
    <t>Техперевооружение тепломагистрали ТМ-25 г.Хабаровск</t>
  </si>
  <si>
    <t>H_505-ХТСКх-10-28</t>
  </si>
  <si>
    <t>Отражен факт корректировки оплаты по выполненым в октябре 2023г. строительно-монтажным работам по договору с ООО "СМК Востокстрой" №50/ХТС-2023 от 19.04.2023: скорректирована исполнительная документация в рамках устранения выявленных несоответствий в спецификации материалов на количество нового железобетона, предоставленного на устройство теплофикационной камеры.  Излишнеперечисленные ДС, сложившиеся при данном пересчете, возвращены Подрядчиком в адрес Заказчика.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</si>
  <si>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</si>
  <si>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</si>
  <si>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</si>
  <si>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</si>
  <si>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Отражен факт оплаты за выполненные объемы работ. Отклонение от плана связано с уменьшением (экономия) стоимости проекта ввиду исключения Заказчиком ряда работ, связанных с исключением рисков невыполнения сроков производства работ подрядной организацией до начала отопительного сезона</t>
  </si>
  <si>
    <t>Техперевооружение тепломагистрали №32 г. Хабаровск. СП ХТС (II этап)</t>
  </si>
  <si>
    <t>J_505-ХТСКх-10-34</t>
  </si>
  <si>
    <t>Отражен факт оплаты за выполненные объемы работ. Отклонение от плана связано с уменьшением (экономия) стоимости проекта по результатам закупочных процедур по услугам подряда и увеличением (удорожание) при закупке МТР. Договорные обязательства выполнены в полном объеме.  Объект сдан в эксплуатацию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</si>
  <si>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</si>
  <si>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</si>
  <si>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</si>
  <si>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</si>
  <si>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ТМ-31 г.Хабаровск  (II этап)</t>
  </si>
  <si>
    <t>J_505-ХТСКх-10-37</t>
  </si>
  <si>
    <t>Техперевооружение ТМ-17 блок 173 от узла 172.00 до ТК-173.02, Дн=820х10 мм, L=107,5х2 м.п.(подземная в непроходном канале), СП ХТС</t>
  </si>
  <si>
    <t>N_505-ХТС-13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</si>
  <si>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</si>
  <si>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</si>
  <si>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</si>
  <si>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</si>
  <si>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Техперевооружение комплекса инженерно-технических средств физической защиты СП "Комсомольская ТЭЦ-3", водогрейная котельная "Дземги" (ограждение, система сбора и обработки информации, система охранной сигнализации, система контроля управления доступом, система охранного телевидения, система охранного освещения, система бесперебойного электропитания)</t>
  </si>
  <si>
    <t>F_505-ХГ-25</t>
  </si>
  <si>
    <t>Техперевооружение комплекса инженерно-технических средств физической защиты СП "Комсомольская ТЭЦ-2" (ограждение, система охранного освещения, система сбора и отработки информации, система охранного телевидения, система контроля и управления доступом, система охранно-тревожной сигнализации)</t>
  </si>
  <si>
    <t>F_505-ХГ-26</t>
  </si>
  <si>
    <t xml:space="preserve">Перенос торговой процедуры на 4 кв в связи с внесением изменений в закупочную документацию, по договору №86/КТ2-24 от 03.12.2024 выплачен аванс 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</si>
  <si>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</si>
  <si>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</si>
  <si>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Задолженность по оплате ГУ по договорам №17/КТ-23 от 20.03.2023, №61/КТ2-24 от 07.06.2024</t>
  </si>
  <si>
    <t>Техперевооружение комплекса инженерно-технических средств физической защиты СП  Амурская ТЭЦ (система физической защиты (ограждение. система охранного телевидения, система охранно-тревожной сигнализации, система сбора и обработки информации, система контроля и управления доступом, система связи и сигнализации , система охранного освещения)</t>
  </si>
  <si>
    <t>F_505-ХГ-29</t>
  </si>
  <si>
    <t xml:space="preserve">По факту на конец 2023 года кредиторская задолжность составила 5,11 млн. руб. На конец 2024 года прошло финансирование в размере 4,99 млн. руб. (возврат гарантийного удержания по договору № 35/АТ1-23 от 20.07.2023г. и финансирование заработной платы за 2023 год), остаток на сумму 0,12 млн. руб. - транспортно-заготовительные расходы по материалам. </t>
  </si>
  <si>
    <t xml:space="preserve"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  (ограждение, система охранного освещения, система кондиционирования, система охранно-тревожной сигнализации, система охранного освещения, система охранного телевидения, система охранной сигнализации, система контроля и управления доступом, система громкоговорящего оповещения, система сбора и обработки информации, система оперативной связи, система электропитания)
</t>
  </si>
  <si>
    <t>F_505-ХГ-30</t>
  </si>
  <si>
    <t>Позднее заключение договора подряда в сзязи с длительными закупочными процедурами</t>
  </si>
  <si>
    <t>Техперевооружение комплекса инженерно-технических средств физической защиты СП "Хабаровской ТЭЦ-1" (ограждение; системы охранной и тревожной сигнализации; система сбора и обработки информации; система бесперебойного электропитания)</t>
  </si>
  <si>
    <t>H_505-ХГ-80</t>
  </si>
  <si>
    <t>Увеличение сроков на проведение закупочных процедур по выбору подрядной организации. К учету приняты прочие затраты на содержание службы заказчика.</t>
  </si>
  <si>
    <t xml:space="preserve">Техперевооружение комплекса инженерно-технических средств физической защиты СП "Хабаровской ТЭЦ-3"  (ограждение, система охранного телевидения, система охранного освещения, система связи, система тревожного оповещения, система сбора и обоработки информации, система охранно тревожной сигнализации, система контроля и управления доступом) </t>
  </si>
  <si>
    <t>H_505-ХГ-81</t>
  </si>
  <si>
    <t>Возврат аванса в связи с расторжением договора (№120-07/3294 от 22.12.2023) с подрядчиком. ООО "ПКФ "АГиДА" № 61/ХТ3-23 от 01.06.2023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</si>
  <si>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</si>
  <si>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</si>
  <si>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Позднее получение документов на оплату  по договору №461/24-23 от 28.02.2023,  отмена закупочных процедур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</si>
  <si>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</si>
  <si>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</si>
  <si>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Отмена закупочной процедуры. С/З №вн24. 1/7458 от 29.07.2024г, Протокол совещания № 472пр от 26.07.2024г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</si>
  <si>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</si>
  <si>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</si>
  <si>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 xml:space="preserve">Частично были выполнены проектно-изыскательские работы в декабре 2024 года, оплата за выполненные работы запланирована в 2025 году.  В дальнейшем проект был исключен  из Инвестиционной программы 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</si>
  <si>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</si>
  <si>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</si>
  <si>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 xml:space="preserve">Отмена закупочных процедур, в связи с удорожанием проекта 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</si>
  <si>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</si>
  <si>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</si>
  <si>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Закупочная процедура не проводилась, в связи с отсутствием проектной документацией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</si>
  <si>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</si>
  <si>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</si>
  <si>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</si>
  <si>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</si>
  <si>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Уменьшение стоимости проекта по результатам закупочных процедур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</si>
  <si>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</si>
  <si>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</si>
  <si>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</si>
  <si>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</si>
  <si>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</si>
  <si>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</si>
  <si>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</si>
  <si>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</si>
  <si>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</si>
  <si>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</si>
  <si>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</si>
  <si>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</si>
  <si>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Замена теристорного возбуждения на энергоблоках ст. № 1, 2, 3 Хабаровской ТЭЦ-3</t>
  </si>
  <si>
    <t>H_505-ХГ-114</t>
  </si>
  <si>
    <t>Неисполнение обязательств со стороны подрядной организации</t>
  </si>
  <si>
    <t>Модернизация резервного источника электроснабжения на НТЭЦ</t>
  </si>
  <si>
    <t>I_505-ХГ-128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</si>
  <si>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</si>
  <si>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</si>
  <si>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Техперевооружение системы управления информационной безопасности, СП Николаевская ТЭЦ</t>
  </si>
  <si>
    <t>K_505-ХГ-167</t>
  </si>
  <si>
    <t>Изменение сроков реализации проекта и объемов инвестиций в связи с корректировкой графика производства работ и поставки оборудования</t>
  </si>
  <si>
    <t>Техперевооружение системы управления информационной безопасности, СП Амурская ТЭЦ</t>
  </si>
  <si>
    <t>K_505-ХГ-170</t>
  </si>
  <si>
    <t>Техперевооружение системы управления информационной безопасности, СП Хабаровская ТЭЦ-3</t>
  </si>
  <si>
    <t>K_505-ХГ-148</t>
  </si>
  <si>
    <t>Оплата за фактическое выполнение</t>
  </si>
  <si>
    <t>Техперевооружение системы управления информационной безопасности, СП Комсомольская ТЭЦ-2</t>
  </si>
  <si>
    <t>K_505-ХГ-156</t>
  </si>
  <si>
    <t>Техперевооружение системы управления информационной безопасности, СП Комсомольская ТЭЦ-3</t>
  </si>
  <si>
    <t>K_505-ХГ-158</t>
  </si>
  <si>
    <t xml:space="preserve">Установка системы пожаротушения трансформаторов ст.  1Т, 2Т  Николаевской ТЭЦ
</t>
  </si>
  <si>
    <t>K_505-ХГ-168</t>
  </si>
  <si>
    <t xml:space="preserve">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</si>
  <si>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</si>
  <si>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</si>
  <si>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</si>
  <si>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</si>
  <si>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</si>
  <si>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Неисполнение договорных обязательств подрядной организацией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</si>
  <si>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</si>
  <si>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</si>
  <si>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 xml:space="preserve">Проект 2023 г. Позднее заключение договора на выполнение СМР работ. К учету приняты фактические затраты по проекту. Отставание подрядной организации от графика производства работ по договору. </t>
  </si>
  <si>
    <t>Модернизация склада ГСМ КТЭЦ-2</t>
  </si>
  <si>
    <t>N_505-КТЭЦ2-2</t>
  </si>
  <si>
    <t>«Модернизация системы узлов учёта сброса сточных вод СП «Комсомольская ТЭЦ-2</t>
  </si>
  <si>
    <t>N_505-ХГ-201</t>
  </si>
  <si>
    <t>Установка автопробоотборника с лентой конвеера МПЛ . СП "Комсомольская ТЭЦ-2", 2 шт</t>
  </si>
  <si>
    <t>N_505-ХГ-202</t>
  </si>
  <si>
    <t xml:space="preserve">Установка Автоматизированных систем контроля вибрации и механических величин (АСКВМ) турбин (2 системы), для структурного подразделения Комсомольская ТЭЦ-3
</t>
  </si>
  <si>
    <t>N_505-ХГ-208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</si>
  <si>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</si>
  <si>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</si>
  <si>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В связи с указанием о необходимости заключения договора с ЕП, дальнейшим отказом ПАО "РусГидро" в заключении договора с ЕП в августе текущего года, как следствие невозможность выполнить работы ввиду раннего наступления низких температур на Ургале. При формировании ПП 2025-2031г.г. и ИПР 2025-2030г.г. планируется перебалансировка проекта с перераспределением освоения по годам</t>
  </si>
  <si>
    <t>Техперевооружение системы управления информационной безопасности, Комсомольские тепловые сети</t>
  </si>
  <si>
    <t>K_505-КТС-1</t>
  </si>
  <si>
    <t>Техперевооружение системы управления информационной безопасности, СП Хабаровская ТЭЦ-2</t>
  </si>
  <si>
    <t>K_505-ХТЭЦ2-1</t>
  </si>
  <si>
    <t>Техперевооружение системы управления информационной безопасности, Хабаровские тепловые сети</t>
  </si>
  <si>
    <t>K_505-ХТС-1</t>
  </si>
  <si>
    <t>в связи с экономией стоимости проекта</t>
  </si>
  <si>
    <t>Техперевооружение системы управления информационной безопасности, СП ТЭЦ Советская Гавань</t>
  </si>
  <si>
    <t>N_505-ТЭЦСов.Гавань-9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</si>
  <si>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</si>
  <si>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</si>
  <si>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 xml:space="preserve">Ввиду невыполнения договорных обязательств на выполнение проектно-изыскательских работ по договору с АО “РЭС Групп», № 24/ХТС-23 от 24.03.2023 дальнейшая реализация проекта смещена на 1 квартал 2024 (в соттветв. С доп. соглашением к договору подряда): отражен факт оплаты за выполнение ПИР. </t>
  </si>
  <si>
    <t>Замена систем кондиционирования в здании Исполнительного аппарата АО "ДГК", 12 ШТ.</t>
  </si>
  <si>
    <t>J_505-ИА-7</t>
  </si>
  <si>
    <t>Перенос выполнения работ Подрядчиком на 2025 г.</t>
  </si>
  <si>
    <t>Техперевооружение системы управления информационной безопасности, Исполнительный аппарат  АО "ДГК"</t>
  </si>
  <si>
    <t>K_505-ИА-8</t>
  </si>
  <si>
    <t xml:space="preserve">Техперевооружение  системы гарантированного электропитания серверных помещений Исполнительного аппарата АО "ДГК" с установкой дополнительной  дизельгенераторной установки 100 кВт </t>
  </si>
  <si>
    <t>O_505-ИА-12</t>
  </si>
  <si>
    <t>Отражен факт оплаты за выполненные работы, уменьшение стоимости, в связи с экономией закупочных процедур</t>
  </si>
  <si>
    <t>Техническое перевооружение электротехнического оборудования с заменой маслянных выключателей - 10шт, для СП "Комсомольская ТЭЦ-3"</t>
  </si>
  <si>
    <t>N_505-КТЭЦ3-1</t>
  </si>
  <si>
    <t>Оплата за фактическое выполнение работ и поставку оборудования</t>
  </si>
  <si>
    <t>Замена циркуляционного насоса 96 ДПВ-4,5/23 (ЦН-1, ЦН-2, ЦН-3) с вращающейся сеткой для СП «Хабаровская ТЭЦ-3</t>
  </si>
  <si>
    <t>N_505-ХТЭЦ-3-24</t>
  </si>
  <si>
    <t>Проект 2023 г. Договор на монтаж оборудования заключен в 02.2024 г. К учету приняты фактически выполненные работы по проекту.</t>
  </si>
  <si>
    <t>Замена насоса на модернизированный КСВ-320-160-2 (ЭБ, Турбина Т-180/210-130) для СП «Хабаровская ТЭЦ-3</t>
  </si>
  <si>
    <t>N_505-ХТЭЦ-3-25</t>
  </si>
  <si>
    <t>Замена насосного оборудования на ЦТП-8 (3шт.), СП ТЭЦ Советская Гавань</t>
  </si>
  <si>
    <t>N_505-ТЭЦСов.Гавань-7-1</t>
  </si>
  <si>
    <t>Выплата авансового платежа согласно договорных условий</t>
  </si>
  <si>
    <t>Модернизация ЗРУ-35 кВ с заменой масляных выключателей ВМК-35 на вакуумные (6 шт), СП "Амурская ТЭЦ-1"</t>
  </si>
  <si>
    <t>N_505-АмТЭЦ-1-5</t>
  </si>
  <si>
    <t>Изменение сроков реализации проекта в связи с оптимизацией затрат в пределах лимитов источников финансирования. Изменение стоимости проекта в связи с пересчетом стоимости, в т.ч. с учетом изменения прочих затрат и применения актуальных индексов-дефляторов в прогнозные цены.</t>
  </si>
  <si>
    <t>Модернизация устройства резистивного заземления нейтрали в сети СН 6 кВ блока №4, СП "Амурская ТЭЦ-1"</t>
  </si>
  <si>
    <t>N_505-АмТЭЦ-1-8</t>
  </si>
  <si>
    <t>Увеличение стоимости давальческих материалов и оборудования в следствии проведения закупочных процедур</t>
  </si>
  <si>
    <t>Техническое перевооружение теплофикационной системы с заменой подогревателя сетевой воды ПСВ 200-7-15 ст.№ ПП-3 (1 шт.), СП "Амурская ТЭЦ-1"</t>
  </si>
  <si>
    <t>N_505-АмТЭЦ-1-9</t>
  </si>
  <si>
    <t xml:space="preserve">Проект исключен  из состава ИПР, в  утвержденной ИПР реализация проектов планировалась в 2024-2025 гг, из-за необеспеченности источником финансирования в горизонте планирования сроки начала и окончания реализации  проектов были перенесены на 2030 год. 
</t>
  </si>
  <si>
    <t>Техническое перевооружение вагоноопракидывателя ВРС-125 с заменой ротора (1 шт), СП "Амурская ТЭЦ-1"</t>
  </si>
  <si>
    <t>N_505-АмТЭЦ-1-10</t>
  </si>
  <si>
    <t>Модернизация ОРУ-110 кВ БНС с заменой выработавших свой ресурс масляных выключателей 110 кВ на элегазовые (2 шт.) СП Хабаровская ТЭЦ-3</t>
  </si>
  <si>
    <t>N_505-ХТЭЦ-3-29</t>
  </si>
  <si>
    <t>Неисполнение обязательств со стороны подрядной организации. Проек перенесен на 2025 год</t>
  </si>
  <si>
    <t>Модернизация деаэраторов атмосферных ДА 200/75 подпитки котла  СП Николаевская ТЭЦ, в количестве 2 шт.</t>
  </si>
  <si>
    <t>N_505-НТЭЦ-2</t>
  </si>
  <si>
    <t>Модернизация вакуумных деаэраторов СП Николаевская ТЭЦ, в количестве 2 шт.</t>
  </si>
  <si>
    <t>N_505-НТЭЦ-1</t>
  </si>
  <si>
    <t>Уменьшение ст-ти проекта по результатам закупочных процедур</t>
  </si>
  <si>
    <t>Модернизация теплового контура главного корпуса СП Николаевская ТЭЦ</t>
  </si>
  <si>
    <t>N_505-НТЭЦ-3</t>
  </si>
  <si>
    <t>Техническое перевооружение устройств релейной защиты и автоматики высоковольтных линий 110 кВ С115, С116, С117, С118  - 4шт, СП "Комсомольская ТЭЦ-3"</t>
  </si>
  <si>
    <t>N_505-КТЭЦ3-2</t>
  </si>
  <si>
    <t>Техническое перевооружение системы возбуждения турбогенераторов ТГ-1, ТГ-2  - 2шт, СП "Комсомольская ТЭЦ-3"</t>
  </si>
  <si>
    <t>N_505-КТЭЦ3-3</t>
  </si>
  <si>
    <t>Техническое перевооружение насосной сетевой воды: установка частно-регулируемого привода ВК "Дзёмги" -1 комплект, СП Комсомольская ТЭЦ-3</t>
  </si>
  <si>
    <t>N_505-КТЭЦ3-4</t>
  </si>
  <si>
    <t>Перенос с 2024г на 2025г в связи с объединением ПИР и СМР в одну закупку</t>
  </si>
  <si>
    <t xml:space="preserve">Установка кондиционеров на щиты управления, 5 шт,  СП "Комсомольской ТЭЦ-3" </t>
  </si>
  <si>
    <t>N_505-КТЭЦ3-8</t>
  </si>
  <si>
    <t>Техническое перевооружение Мостового крана ст. № 2 КО рег. № 3062 (1 шт), СП "Хабаровская ТЭЦ-3"</t>
  </si>
  <si>
    <t>N_505-ХТЭЦ-3-38</t>
  </si>
  <si>
    <t>Техническое перевооружение Мостового крана ст. № 1 КО рег. № 3061 (1 шт), СП "Хабаровская ТЭЦ-3"</t>
  </si>
  <si>
    <t>N_505-ХТЭЦ-3-39</t>
  </si>
  <si>
    <t>Техническое перевооружение насосного оборудования СП "Хабаровская ТЭЦ-3"</t>
  </si>
  <si>
    <t>N_505-ХТЭЦ-3-27</t>
  </si>
  <si>
    <t>Отсутствие поставки насосного оборудования, ожидаемый срок поставки 2025, установка в 2025 году</t>
  </si>
  <si>
    <t>Модернизация системы частотного регулирования питателей сырого угля (1 система) Котла ТПЕ-215 ст. № 1, СП "Хабаровская ТЭЦ-3"</t>
  </si>
  <si>
    <t>N_505-ХТЭЦ-3-31</t>
  </si>
  <si>
    <t>Реконструкция электрооборудования главной схемы Хабаровской ТЭЦ-3 с заменой устройств релейной защиты и автоматики</t>
  </si>
  <si>
    <t>N_505-ХТЭЦ-3-20</t>
  </si>
  <si>
    <t>Модернизация системы автоматического регулирования Турбины Т-180/210-130 ст. № 1,2,3 с заменой гидромеханической системы на электромеханическую с заменой регулирующих клапанов и сервомоторов, СП "Хабаровская ТЭЦ-3"</t>
  </si>
  <si>
    <t>N_505-ХТЭЦ-3-28</t>
  </si>
  <si>
    <t>Длительные закупочные процедуры по выбору подрядной организации.К учету приняты услуги агента на заключение договора на производство работ.</t>
  </si>
  <si>
    <t>Техническое перевооружение автотрансформатора АТ-1 с заменой РЗА и кабельных связей, СП «Хабаровская ТЭЦ-3</t>
  </si>
  <si>
    <t>N_505-ХТЭЦ-3-30</t>
  </si>
  <si>
    <t>Техническое перевооружение пожарного трубопровода с заменой подземного участка Ø159 (1101 п.м.) на полиэтиленовую трубу, СП ХТЭЦ-3</t>
  </si>
  <si>
    <t>N_505-ХТЭЦ-3-42</t>
  </si>
  <si>
    <t>Модернизация водяного экономайзера (16 блоков) Котла ТПЕ-215 ст. № 1, СП "Хабаровская ТЭЦ-3"</t>
  </si>
  <si>
    <t>N_505-ХТЭЦ-3-44</t>
  </si>
  <si>
    <t>Проект 2023 г. Отставание подрядной организации от графика к  заключенному договору.</t>
  </si>
  <si>
    <t>Модернизация охранно пожарной сигнализации и системы освещения здания циркуляционной насосной и здания автотранспортного цеха (2 системы), СП "Хабаровская ТЭЦ-3"</t>
  </si>
  <si>
    <t>N_505-ХТЭЦ-3-43</t>
  </si>
  <si>
    <t xml:space="preserve">Установка автомобильных весов грузоподъемностью 60 т. , 1 шт. СП «Хабаровская ТЭЦ-2"   
</t>
  </si>
  <si>
    <t>N_505-ХТЭЦ2-7</t>
  </si>
  <si>
    <t>Модернизация комплекта оборудования механических величин для выполнения защиты "Повышение виброскорости корпусов подшипников турбины". (Вибробит 300)</t>
  </si>
  <si>
    <t>N_505-ХТЭЦ-3-32</t>
  </si>
  <si>
    <t>Оплата за фактическое выполнение работ</t>
  </si>
  <si>
    <t>Техническое перевооружение Хабаровской ТЭЦ-3 с переводом на сжигание природного газа энергоблоков ст. № 2, СП Хабаровская ТЭЦ-3</t>
  </si>
  <si>
    <t>N_505-ХТЭЦ-3-45</t>
  </si>
  <si>
    <t>Финансирование по факту выполненных работ за проектно-изыскательские работы согласно графика по  договору АО "ХЭТК" № 59/ХТ3-23 от 29.05.2023</t>
  </si>
  <si>
    <t>Реконструкция паропровода протяженностью L= 5479 м (от ХТЭЦ-1 до узла П11 с Ду 500 мм на Ду 200мм L=442 м; от ХТЭЦ-1 до узла П34.40: с Ду 600-700 мм на Ду 450 мм L=1822 м, с Ду 500 мм на Ду 450 L=363 м, с Ду 500 мм на Ду 400 L=683 м, с Ду 400 мм на Ду 200 мм L=1067 м, с Ду 400 мм на Ду 150 мм L=30 м, с Ду 250 мм на Ду 150 мм L=1072 м), СП ХТС</t>
  </si>
  <si>
    <t>N_505-ХТС-11</t>
  </si>
  <si>
    <t>Отклонение от плана связано с расторжением в одностороннем порядке договорных отношений на выполнение ПИР с ООО «Энергодиагностика» (дог. № 93/ХТС-23 от 14.06.2024) ввиду неоднократного нарушения подрядчиком графика выполнения и финансирования работ. Подрядчику, в судебном порядке, выставлены штрафные санкции.</t>
  </si>
  <si>
    <t>Техническое перевооружение системы контроля параметров работы системы централизованного теплоснабжения (технический учет) в г. Хабаровске на объектах: ПНС-111 (1 шт.), ПНС-172 (2шт.), Узел 393 (2 шт.), СП ХТС</t>
  </si>
  <si>
    <t>N_505-ХТС-15</t>
  </si>
  <si>
    <t>Отклонение от плана связано с расторжением договорных отношений на проведение СМР с ООО "Простые информационные решения" (дог. № 106/ХТС-24 от 20.06.2024): ввиду неоднократного нарушения подрядчиком графика выполнения и финансирования работ. Дальнейшая реализация проекта смещена на 2025 год.</t>
  </si>
  <si>
    <t>Техническое перевооружение системы контроля параметров работы системы централизованного теплоснабжения (технический учет) в г. Комсомольске-на-Амуре</t>
  </si>
  <si>
    <t>O_505-КТС-5</t>
  </si>
  <si>
    <t xml:space="preserve">Техническое перевооружение системы контроля параметров работы системы централизованного теплоснабжения (технический учет) в г. Амурске </t>
  </si>
  <si>
    <t>N_505-КТС-3</t>
  </si>
  <si>
    <t>Реконструкция вагоноопрокидывателей ВРС-125Ц (А) и ВРС 134 (Б) Хабаровской ТЭЦ-3</t>
  </si>
  <si>
    <t>N_505-ХТЭЦ-3-18</t>
  </si>
  <si>
    <t>Модернизация кондиционера на ГЩУ на Комсомольской ТЭЦ-2</t>
  </si>
  <si>
    <t>O_505-КТЭЦ2-4</t>
  </si>
  <si>
    <t>Техперевооружение локальной системы оповещения станции газораспределительной (ГРС-5). Котельная в с.Некрасовская Хабаровская ТЭЦ-2  1шт</t>
  </si>
  <si>
    <t>O_505-ХТЭЦ2-8</t>
  </si>
  <si>
    <t>Реконструкция панелей защит ВЛ-110 кВ СП Николаевская ТЭЦ, 2 шт.</t>
  </si>
  <si>
    <t>O_505-НТЭЦ-8</t>
  </si>
  <si>
    <t>Создание локальной системы оповещения на территории Николаевской ТЭЦ, включая объекты БСМ  и АГРС, 1 шт.</t>
  </si>
  <si>
    <t>O_505-НТЭЦ-13</t>
  </si>
  <si>
    <t>Техперевооружение распределительных устройств с заменой релейной защиты автоматики КРУСН-6 кВ 130шт. с поддержкой МЭК 61850, ТЭЦ в г. Советская Гавань</t>
  </si>
  <si>
    <t>O_505-ТЭЦСов.Гавань-18</t>
  </si>
  <si>
    <t>Установка периметрального видеонаблюдения территории СП "МГРЭС"</t>
  </si>
  <si>
    <t>O_505-МГРЭС-1</t>
  </si>
  <si>
    <t>Установка блочно-модульной котельной теплопроизводительностью 6,0 мВТ на твердом топливе, в г. Советская Гавань,СП ТЭЦ Советская Гавань</t>
  </si>
  <si>
    <t>N_505-ТЭЦСов.Гавань-10</t>
  </si>
  <si>
    <t>Объект введен в эксплуатацию в ноябре 2024 г. Экономия в связи с частичным невыполнением объема работ по устройству щебеночного основания под фундаменты</t>
  </si>
  <si>
    <t>Реконструкция Автоматической установки водяного пожаротушения галереи топливоподачи Хабаровской ТЭЦ-1 протяженностью 1100 м.</t>
  </si>
  <si>
    <t>O_505-ХТЭЦ-1-9</t>
  </si>
  <si>
    <t>Уменьшение стоимости проекта по результатам закупочных процедур, а так же  в связи с невыполнением в полном объеме работ по договору № 92/ХТ1-24 от 02.08.2024 ООО «Форвизор». Сдан 1 этап. По 2, 3 этапу устраняются замечания.</t>
  </si>
  <si>
    <t>Техперевооружение Амурской ТЭЦ-1 с переводом на сжигание природного газа к/а ст №9,10 на газовое топливо,2шт, СП "Амурская ТЭЦ-1"</t>
  </si>
  <si>
    <t>O_505-АмТЭЦ-1-11</t>
  </si>
  <si>
    <t>Согласно скорректированного графика выполнения и финансирования работ по договору №23/АТ-24 от 11.04.2024г., основной объем выполняемых работ с согласованием, перенесен на 2025 год.</t>
  </si>
  <si>
    <t>Установка блочной электролизной установки Хабаровской ТЭЦ-1 производительностью 0,5/4 Нкуб/ч (1 шт.)</t>
  </si>
  <si>
    <t>O_505-ХТЭЦ-1-7</t>
  </si>
  <si>
    <t>Внеплановый проект включен в ИПР  в составе  Программы повышения надежности тепловых электростанций. Финансирование фактически сложившейся кредиторской задолженности.</t>
  </si>
  <si>
    <t>Замена силового трансфрматора отпайки ТО-7 тип ТДНС-16000/35 Хабаровской ТЭЦ-1</t>
  </si>
  <si>
    <t>O_505-ХТЭЦ-1-10</t>
  </si>
  <si>
    <t xml:space="preserve">Новый проект включен в ИПР в связи с производственной потребностью в замене вышедшего из строя оборудования на аналогичное на основании служебной записки 22.03.2024 №100-05/544. По объекту приняты фактические затраты. </t>
  </si>
  <si>
    <t>Модернизация основного и вспомогательного оборудования энергоблока ст.№2 Хабаровской ТЭЦ-3</t>
  </si>
  <si>
    <t>O_505-ХТЭЦ-3-52</t>
  </si>
  <si>
    <t>Новый проект включен в ИПР с целью комплексной модернизации оборудования энергоблока №2 ХТЭЦ-3 в связи с высоким износом оборудования. Оплата за фактически выполненные работы и поставка материалов</t>
  </si>
  <si>
    <t>Реконструкция золоотвала №2 (2 пусковой комплекс) Хабаровской ТЭЦ-3 (ёмкость - 2250 тыс. м3)</t>
  </si>
  <si>
    <t>F_505-ХГ-41</t>
  </si>
  <si>
    <t>Замена трансформатора ТДЦ-250000/220-УХЛ1 на ХТЭЦ-3</t>
  </si>
  <si>
    <t>N_505-ХТЭЦ-3-50</t>
  </si>
  <si>
    <t>Изменение стоимости проекта по результатам закупочных процедур и исполнения договоров. Изменение сроков реализации в связи с переносом сроков гашения КЗ на 2024 год</t>
  </si>
  <si>
    <t>Модернизация  багерной с заменой  багерного насоса ГРТ1250/71 с электродвигателем Амурской ТЭЦ-1в количестве 1 шт</t>
  </si>
  <si>
    <t>O_505-АмТЭЦ-1-16</t>
  </si>
  <si>
    <t>Новый проект включен в ИПР для обеспечения надёжной работы оборудования гидрозолоудаления на основании Протокола технического совета по замене багерного насоса БН-1 ГрТ 1250/71 №9 от 06.10.2023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</si>
  <si>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</si>
  <si>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</si>
  <si>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</si>
  <si>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</si>
  <si>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</si>
  <si>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</si>
  <si>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</si>
  <si>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</si>
  <si>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</si>
  <si>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</si>
  <si>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</si>
  <si>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</si>
  <si>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</si>
  <si>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</si>
  <si>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</si>
  <si>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</si>
  <si>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</si>
  <si>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</si>
  <si>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Строительство котельной для отопления поселения «Рабочий поселок Майский», мощностью 13,760 Гкал/ч (16,00 МВт)</t>
  </si>
  <si>
    <t>F_505-ХГ-44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</si>
  <si>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</si>
  <si>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</si>
  <si>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</si>
  <si>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</si>
  <si>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ЦТП-1 для передачи тепловой мощности от магистральной теплосети ТЭЦ в г.Советская Гавань"</t>
  </si>
  <si>
    <t>N_505-ХГ-188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</si>
  <si>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</si>
  <si>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</si>
  <si>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1.5.4</t>
  </si>
  <si>
    <t>Прочее новое строительство, всего, в том числе:</t>
  </si>
  <si>
    <t>Строительство золоотвала Амурской ТЭЦ (ёмкость 3189 тыс. м3, производительность 1200 т/час)</t>
  </si>
  <si>
    <t>F_505-ХГ-42</t>
  </si>
  <si>
    <t>В связи с отсутствием потенциальных подрядчиков, проект не был реализован в 2023 году. Выполнение строительно-монтажных работ было перенесено на 2024 год с заключением договора с  ИП Паршин М.Н. №50/АТ1-24 от 13.09.2024г. Финансирование осуществлялось в соответствии утверждённого графика освоения и финансирования.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</si>
  <si>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</si>
  <si>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</si>
  <si>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</si>
  <si>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</si>
  <si>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Отказ от реализации проекта  по причине невозможности дальнейшего проектирования в связи с изменением русла реки (Протоколы технических решений №1 от 25.05.2023, №2 от 21.06.2023, б/н от 19.07.2023 с участием технического блока РГ и АО «ВНИИГ им. Б.Е. Веденеева)</t>
  </si>
  <si>
    <t>Строительство помещения хлораторной установки СП Хабаровская ТЭЦ-1</t>
  </si>
  <si>
    <t>N_505-ХТЭЦ-1-5</t>
  </si>
  <si>
    <t>Строительство градирни ст.№4 с циркуляционной насосной станцией для Хабаровской ТЭЦ-3</t>
  </si>
  <si>
    <t>N_505-ХТЭЦ-3-48</t>
  </si>
  <si>
    <t>Договор заключен с ООО "Каскад" " 148/ХТ3-24 от 20.09.2024. Выплачен аванс согласно договору</t>
  </si>
  <si>
    <t>Строительство площадки металлолома Комсомольской ТЭЦ-2</t>
  </si>
  <si>
    <t>O_505-КТЭЦ2-19</t>
  </si>
  <si>
    <t>Строительство быстровозводимого здания защитного сооружения на 300 мест на территории СП Комсомольской ТЭЦ-3</t>
  </si>
  <si>
    <t>O_505-КТЭЦ3-13</t>
  </si>
  <si>
    <t>Ненадлежащее исполнение договорных обязательств подрядчиком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</si>
  <si>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</si>
  <si>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</si>
  <si>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</si>
  <si>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</si>
  <si>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ПИР для реализации проекта "Модернизация административного здания предприятия с целью увеличения энергоэффективности и энергосбережения по адресу ул.Шеронова д.65, Исполнительный аппарат"</t>
  </si>
  <si>
    <t>N_505-ИА-9</t>
  </si>
  <si>
    <t>Расторжение договора по ПИР, в связи с приостановкой проекта</t>
  </si>
  <si>
    <t>Разработка ПИР для проекта Техперевооружение комплекса инженерно-технических средств физической защиты СП  Амурская ТЭЦ</t>
  </si>
  <si>
    <t>O_505-АмТЭЦ-1-21</t>
  </si>
  <si>
    <t>Разработка ПИР на модернизацию системы управления энергоблока ст. № 4 с заменой импортного програмного обеспечения и элементной базы на российское (1 система), СП "Хабаровская ТЭЦ-3"</t>
  </si>
  <si>
    <t>N_505-ХТЭЦ-3-47</t>
  </si>
  <si>
    <t>Разработка ПИР для строительства водовода технической воды № 3 от береговой насосной станции для нужд структурного подразделения «Хабаровская ТЭЦ-3</t>
  </si>
  <si>
    <t>N_505-ХТЭЦ-3-49</t>
  </si>
  <si>
    <t>Разработка ПИР для реализации проекта "Установка гелиосистемы на основе солнечных коллекторов для преобразования солнечной энергии в тепловую (с. Ракитное)", СП ХТС</t>
  </si>
  <si>
    <t>N_505-ХТС-16</t>
  </si>
  <si>
    <t xml:space="preserve">Переходящий проект с 2023 года Отклонение от плана свзано рассторжением договорных обязательств на выполнение проектно-изыскательских работ по договору с ООО «Электротехнические системы» №134/ХТС-23 от 03.08.2023 виду неоднократного нарушения Подрядчиком сроков выполнения работ, установленных графиком выполнения и финансирования работ: подписано дополнительное соглашение № 1 от 12.04.2024 с Протоколом согласования разногласий от 27.05.2024 на расторжение договора подряда по выполнению ПИР. </t>
  </si>
  <si>
    <t>Разработка ПИР для реконструкции фекальной наружной канализации Хабаровской ТЭЦ-1 с установкой канализационных колодцев ПВХ в количестве 24 шт. и прокладкой трубопроводов ПВХ диаметром 200 мм общей протяженностью 520 м.</t>
  </si>
  <si>
    <t>O_505-ХТЭЦ-1-8</t>
  </si>
  <si>
    <t>Разработка ПИР для Модернизации электрофильтров котлоагрегата ст. № 3 с заменой электрической и механической части Хабаровской ТЭЦ-3</t>
  </si>
  <si>
    <t>N_505-ХТЭЦ-3-21</t>
  </si>
  <si>
    <t>Покупка МФУ формата А3 (цветная печать) 2 шт СП ХТС</t>
  </si>
  <si>
    <t>N_505-ХТС-34-25</t>
  </si>
  <si>
    <t>Покупка  МФУ формата А3 (черно-белая печать) 2 шт СП ХТС</t>
  </si>
  <si>
    <t>N_505-ХТС-34-26</t>
  </si>
  <si>
    <t>Покупка широкоформатного плоттера 1 шт СП ХТС</t>
  </si>
  <si>
    <t>N_505-ХТС-34-27</t>
  </si>
  <si>
    <t>Покупка системы визуализации, 1 шт, СП ХТС</t>
  </si>
  <si>
    <t>N_505-ХТС-34-36</t>
  </si>
  <si>
    <t>Покупка Автомобиль грузопассажирский, 7-ти местный 4WD (УАЗ 390995) ( аналог), 1 шт, СП Хабаровская ТЭЦ-1</t>
  </si>
  <si>
    <t>N_505-ХТЭЦ-1-45-3</t>
  </si>
  <si>
    <t xml:space="preserve">Оплата за фактическую поставку оборудования </t>
  </si>
  <si>
    <t>Покупка Автобус ПАЗ-4234-04 на 30 мест, 1 шт  СП Хабаровская ТЭЦ-3</t>
  </si>
  <si>
    <t>N_505-ХТЭЦ-3-45-4</t>
  </si>
  <si>
    <t>Покупка Вилочный погрузчик, СП "Комсомольская ТЭЦ-2", 1 шт.</t>
  </si>
  <si>
    <t>N_505-КТЭЦ2-45-1</t>
  </si>
  <si>
    <t>Отклонение ввиду неисполнения договора от  16.08.2023 №1073/81-23 нарушение от гафика финанирования и освоения.</t>
  </si>
  <si>
    <t xml:space="preserve">Покупка Экскаватора на гусеничном ходу модель ХЕ 215С или  аналог, 1 шт. СП Комсомольская ТЭЦ-3 </t>
  </si>
  <si>
    <t>N_505-КТЭЦ3-45-2</t>
  </si>
  <si>
    <t>Покупка Топливозаправщик, 1 шт. СП Амурская ТЭЦ-1</t>
  </si>
  <si>
    <t>N_505-ХГ-45-360</t>
  </si>
  <si>
    <t>Покупка Колесного экскаватора "UMG E185W", 1 шт. СП  Николаевская ТЭЦ</t>
  </si>
  <si>
    <t>N_505-НТЭЦ-45-3</t>
  </si>
  <si>
    <t>Покупка Автомобиля Урал 4320, грузовой-бортовой, колесная формула 6Х6, 1 шт. СП Николаевская ТЭЦ</t>
  </si>
  <si>
    <t>N_505-НТЭЦ-45-4</t>
  </si>
  <si>
    <t>Отсутствие потенциальных участников при проведении конкурсных процедур.</t>
  </si>
  <si>
    <t>Покупка Автомобиля КАМАЗ 43118, грузовой-бортовой с КМУ до 5т, 1 шт. СП Николаевская ТЭЦ</t>
  </si>
  <si>
    <t>N_505-НТЭЦ-45-5</t>
  </si>
  <si>
    <t>Покупка автомобиля УАЗ "Патриот", колесная формула 4Х4, 1 шт. СП Николаевская ТЭЦ</t>
  </si>
  <si>
    <t>N_505-НТЭЦ-45-6</t>
  </si>
  <si>
    <t>Покупка Автомобиля УАЗ 390995,колесная формула 4Х4, 2 шт. СП Николаевская ТЭЦ</t>
  </si>
  <si>
    <t>N_505-НТЭЦ-45-7</t>
  </si>
  <si>
    <t>Задержка поставки, отгрузка в 1 квартале 2025 года</t>
  </si>
  <si>
    <t>Покупка Автогидроподъемника КЭМЗ ТА-22 на шасси ГАЗ-C41A23 (4х4), 1 шт. СП Николаевская ТЭЦ</t>
  </si>
  <si>
    <t>N_505-НТЭЦ-45-9</t>
  </si>
  <si>
    <t>Перенос реализации проекта на 2025 год</t>
  </si>
  <si>
    <t>Покупка Передвижной мастерской Аварийной службы ГАЗ 33088 с КМУ ИМ 20, колесная формула 6Х6, 1 шт. СП Николаевская ТЭЦ</t>
  </si>
  <si>
    <t>N_505-НТЭЦ-45-10</t>
  </si>
  <si>
    <t>Покупка Дизельного винтового компрессора КВ-10/16 П, 1 шт. СП Николаевская ТЭЦ</t>
  </si>
  <si>
    <t>N_505-НТЭЦ-45-12</t>
  </si>
  <si>
    <t>Приобретение выпрямителей типа ТПЕ-400-75 для электролизеров Николаевской ТЭЦ (2 шт.)</t>
  </si>
  <si>
    <t>N_505-НТЭЦ-45-13</t>
  </si>
  <si>
    <t>Покупка тепловизора, 1 шт., СП Николаевская ТЭЦ</t>
  </si>
  <si>
    <t>N_505-НТЭЦ-45-17</t>
  </si>
  <si>
    <t>Новый проект включен в ИПР в рамках реализации Программы повышения надежности тепловых сетей и снижения потерь тепловой энергии в сетях АО "ДГК", утвержденной Приказом №719 13.10.2023</t>
  </si>
  <si>
    <t>Покупка магнитно -импульсная установка, 3 шт. СП ТЭЦ Советская Гавань</t>
  </si>
  <si>
    <t>N_505-ТЭЦСов.Гавань-45-7</t>
  </si>
  <si>
    <t>Покупка установка для восстановления и упрочнения рабочих поверхностей - 1 шт.  СП ТЭЦ Советская Гавань</t>
  </si>
  <si>
    <t>N_505-ТЭЦСов.Гавань-45-8</t>
  </si>
  <si>
    <t>Покупка Проборазделочная машина  ДМ - 150У.1.(Амурская ТЭЦ) , 1 шт.</t>
  </si>
  <si>
    <t>H_505-ХГ-45-212</t>
  </si>
  <si>
    <t>Покупка толщиномер ультразвуковой А1209 с памятью в базовой комплектации СП Хабаровская ТЭЦ-1 - 1шт.</t>
  </si>
  <si>
    <t>N_505-ХТЭЦ-1-45-4</t>
  </si>
  <si>
    <t>Покупка Аппарат высоковольтный испытательный АВИЦ-70 исп.1 с USB и ПО совместно с ванной АВИЦ-20П. Дополнительная опция "замыкатель". Поверка, 1 шт. СП Хабаровская ТЭЦ-1</t>
  </si>
  <si>
    <t>N_505-ХТЭЦ-1-45-5</t>
  </si>
  <si>
    <t>Покупка системы печати СП "Хабаровская ТЭЦ-1" - 8 компл.</t>
  </si>
  <si>
    <t>N_505-ХТЭЦ-1-45-6</t>
  </si>
  <si>
    <t>Покупка сетевого оборудования СП "Хабаровская ТЭЦ-1" - 15 компл.</t>
  </si>
  <si>
    <t>N_505-ХТЭЦ-1-45-7</t>
  </si>
  <si>
    <t>Покупка автоматизированного рабочего места (АРМ) руководителя СП "Хабаровская ТЭЦ-1" - 8 компл.</t>
  </si>
  <si>
    <t>N_505-ХТЭЦ-1-45-8</t>
  </si>
  <si>
    <t>Увеличение ст-ти проекта по результатам закупочных процедур</t>
  </si>
  <si>
    <t>Покупка анализатор воды GO Systemelektronik в комплекте с вычислительным блоком анализатора BlueSense, UMTS модем, СП "Хабаровская ТЭЦ-1" - 2 компл.</t>
  </si>
  <si>
    <t>N_505-ХТЭЦ-1-45-9</t>
  </si>
  <si>
    <t>Длительные закупочные процедуры по выбору поставщика ТМЦ.</t>
  </si>
  <si>
    <t>Покупка аппарата испытания диэлектриков АИД-70 М, СП Хабаровская ТЭЦ-2, 1 шт.</t>
  </si>
  <si>
    <t>N_505-ХТЭЦ2-34-12</t>
  </si>
  <si>
    <t>Покупка манметра грузопоршневого МП-60, СП Хабаровская ТЭЦ-2 КЦ №2 Ургальская ЦЭС, 1 шт.</t>
  </si>
  <si>
    <t>N_505-ХТЭЦ2-34-13</t>
  </si>
  <si>
    <t>Покупка Виброметра ВУ-043, СП Хабаровская ТЭЦ-2, 1 шт.</t>
  </si>
  <si>
    <t>N_505-ХТЭЦ2-34-14</t>
  </si>
  <si>
    <t>Покупка геодезического оборудования, 1 шт, для  СП Хабаровской ТЭЦ-3</t>
  </si>
  <si>
    <t>N_505-ХТЭЦ-3-45-9</t>
  </si>
  <si>
    <t>Покупка киловольтметра С100М (с поверкой), СП Хабаровская ТЭЦ-3, 1 шт.</t>
  </si>
  <si>
    <t>N_505-ХТЭЦ-3-45-10</t>
  </si>
  <si>
    <t>Покупка испытательного комплекса для релейной защиты и автоматики Ретом-61 (полный комплект с ноутбуком), СП Хабаровская ТЭЦ-3, 1 шт.</t>
  </si>
  <si>
    <t>N_505-ХТЭЦ-3-45-11</t>
  </si>
  <si>
    <t>Покупка газоанализатора "Геолан-1П" для СП"Хабаровская ТЭЦ-3"-1 штука</t>
  </si>
  <si>
    <t>N_505-ХТЭЦ-3-45-13</t>
  </si>
  <si>
    <t xml:space="preserve">Покупка Анализатора жидкости - Флюорат для ЦХЛ филиала "Хабаровская генерация" СП "Хабаровская ТЭЦ-3" ( 1 шт) </t>
  </si>
  <si>
    <t>N_505-ХТЭЦ-3-45-14</t>
  </si>
  <si>
    <t>Покупка. Газоанализатор ГАНК-4М для определения - Аммиак, 1 шт .СП Хабаровская ТЭЦ-3</t>
  </si>
  <si>
    <t>N_505-ХТЭЦ-3-45-15</t>
  </si>
  <si>
    <t>Покупка. Газоанализатор ГАНК-4М для определения - Гидразин. Диапазон: 0,05-2 мг/м3.СП Хабаровская ТЭЦ-3, 1 шт.</t>
  </si>
  <si>
    <t>N_505-ХТЭЦ-3-45-16</t>
  </si>
  <si>
    <t>Покупка. Газоанализатор ГАНК-4М для определения - Кислота  Серная. Диапазон: 0,5-20 мг/м3.СП Хабаровская ТЭЦ-3, 1 шт.</t>
  </si>
  <si>
    <t>N_505-ХТЭЦ-3-45-17</t>
  </si>
  <si>
    <t>Покупка. Газоанализатор ГАНК-4С для определения - Щелочь. Диапазон: 0,25-10 мг/м3.СП Хабаровская ТЭЦ-3, 1 шт.</t>
  </si>
  <si>
    <t>N_505-ХТЭЦ-3-45-18</t>
  </si>
  <si>
    <t>Покупка лебедки тяговой электрической,1 шт. СП "Хабаровская ТЭЦ-3"</t>
  </si>
  <si>
    <t>O_505-ХТЭЦ-3-45-38</t>
  </si>
  <si>
    <t>Включен в ИПР в связи со стоимостью оборудования выше 100 тыс.руб.</t>
  </si>
  <si>
    <t>Покупка весов лабораторных дискретностью 10 мг, СП Комсомольская ТЭЦ-2, 1 шт.</t>
  </si>
  <si>
    <t>N_505-КТЭЦ2-45-7</t>
  </si>
  <si>
    <t>Покупка газоанализатора ГАНК переносного с пылевым фильтром, СП Комсомольская ТЭЦ-2, 1 шт.</t>
  </si>
  <si>
    <t>N_505-КТЭЦ2-45-8</t>
  </si>
  <si>
    <t>Покупка газоанализатора стационарного ГАНК для определения аммиака, СП Комсомольская ТЭЦ-2, 1 шт.</t>
  </si>
  <si>
    <t>N_505-КТЭЦ2-45-9</t>
  </si>
  <si>
    <t>Покупка прибора вакуумного фильтрования, СП Комсомольская ТЭЦ-1, 1шт.</t>
  </si>
  <si>
    <t>N_505-КТЭЦ2-45-10</t>
  </si>
  <si>
    <t>Покупка прибора вакуумного фильтрования, СП  Комсомольская ТЭЦ-2, 1шт.</t>
  </si>
  <si>
    <t>N_505-КТЭЦ2-45-11</t>
  </si>
  <si>
    <t>Покупка установки катодной обработки, СП Комсомольская ТЭЦ-2, 1шт.</t>
  </si>
  <si>
    <t>N_505-КТЭЦ2-45-12</t>
  </si>
  <si>
    <t>Покупка калибратора унифицированных сигналов, СП Комсомольская ТЭЦ-1, 1шт.</t>
  </si>
  <si>
    <t>N_505-КТЭЦ2-45-13</t>
  </si>
  <si>
    <t>Покупка помпы ручной пневматической, СП Комсомольская ТЭЦ-1, 1 шт.</t>
  </si>
  <si>
    <t>N_505-КТЭЦ2-45-14</t>
  </si>
  <si>
    <t>Покупка пресса ручного пневматического, СП Комсомольская ТЭЦ-1, 1 шт.</t>
  </si>
  <si>
    <t>N_505-КТЭЦ2-45-15</t>
  </si>
  <si>
    <t>Покупка пресса для калориметрических образцов, СП Комсомольская ТЭЦ-2, 2 шт.</t>
  </si>
  <si>
    <t>N_505-КТЭЦ2-45-16</t>
  </si>
  <si>
    <t>Покупка тельфера электрического 1 шт.,СП Комсомольская ТЭЦ-2</t>
  </si>
  <si>
    <t>O_505-КТЭЦ2-45-77</t>
  </si>
  <si>
    <t>Внеплановый проект . Отклонение по итогам закупочных процедур. В связи с этим изменяется статья ТМЦ более 100000 руб</t>
  </si>
  <si>
    <t xml:space="preserve">Покупка устройства- УИ300 .1 для питания измерительных цепей постоянного и переменного токов - 1шт. для СП Комсомольская ТЭЦ-3 </t>
  </si>
  <si>
    <t>N_505-КТЭЦ3-45-4</t>
  </si>
  <si>
    <t xml:space="preserve">Покупка ультразвукового дефектоскопа А1212 MASTER - 1 шт. для СП "Комсомольской ТЭЦ-3" </t>
  </si>
  <si>
    <t>N_505-КТЭЦ3-45-5</t>
  </si>
  <si>
    <t xml:space="preserve">Покупка ультразвукового толщиномера А1209  - 1 шт. для СП "Комсомольской ТЭЦ-3" </t>
  </si>
  <si>
    <t>N_505-КТЭЦ3-45-6</t>
  </si>
  <si>
    <t>Покупка компрессора ДЭН-90Ш или аналог -1шт, СП "Комсомольская ТЭЦ-3"</t>
  </si>
  <si>
    <t>N_505-КТЭЦ3-45-10</t>
  </si>
  <si>
    <t>Уменьшение сроков поставки оборудования. Уменьшение ст-ти проекта по результатам закупочных процедур</t>
  </si>
  <si>
    <t>Покупка покупка переносного стилоскопа СЛП-1, 1 шт. СП "Амурская ТЭЦ-1"</t>
  </si>
  <si>
    <t>N_505-АмТЭЦ-1-45-1</t>
  </si>
  <si>
    <t>Покупка ультрозвукового толщиномера А1209, 1 шт. СП "Амурская ТЭЦ-1"</t>
  </si>
  <si>
    <t>N_505-АмТЭЦ-1-45-2</t>
  </si>
  <si>
    <t>Увеличение стоимости по результатам закупочных процедур</t>
  </si>
  <si>
    <t>Покупка вольтамперфазометра РЕТОМЕТР-2М СП Хабаровская ТЭЦ-3, кол-во 1 шт.</t>
  </si>
  <si>
    <t>K_505-ХГ-45-272-2</t>
  </si>
  <si>
    <t>Покупка кондуктометра МАРК 603 СП Хабаровкой ТЭЦ-1 -1 шт.</t>
  </si>
  <si>
    <t>K_505-ХГ-45-273-1</t>
  </si>
  <si>
    <t>Покупка Влагомера  ВТМ-МК для определения влаги в трансформаторном масле СП Хабаровской ТЭЦ-3 - 1 шт</t>
  </si>
  <si>
    <t>I_505-ХГ-45-280</t>
  </si>
  <si>
    <t>Покупка прибора спектрофотометра ПЭ-5300 ВИ 1 шт, СП ХТС</t>
  </si>
  <si>
    <t>K_505-ХТС-34-3</t>
  </si>
  <si>
    <t>Покупка вакуумного автомобиля 1 шт, СП ХТС</t>
  </si>
  <si>
    <t>K_505-ХТС-34-8</t>
  </si>
  <si>
    <t xml:space="preserve"> ввиду длительных закупочных процедур и, как следствие, позднее заключение договора, поставка оборудования смещена на 1 квартал 2025 года</t>
  </si>
  <si>
    <t>Покупка бригадного грузового автомобиля, 1 шт., СП ХТС</t>
  </si>
  <si>
    <t>K_505-ХТС-34-11</t>
  </si>
  <si>
    <t>Покупка Сканера высокоскоростного потокового для СП Комсомольские тепловые сети, 3шт</t>
  </si>
  <si>
    <t>J_505-ХТСКх-34-59</t>
  </si>
  <si>
    <t>Покупка  автомобиля УАЗ-390945 (Фермер)  (2023 г. - 3шт, 2024 г. - 1шт), СП "ХТС" .</t>
  </si>
  <si>
    <t>J_505-ХТСКх-34-42</t>
  </si>
  <si>
    <t xml:space="preserve">Покупка автомобиля передвижной мастерской КамАЗ 43118 (ПАРМ), на шасси Камаз 43118-3973-50, 1шт., СП ХТС </t>
  </si>
  <si>
    <t>N_505-ХТС-34-29</t>
  </si>
  <si>
    <t>Покупка агрегат для сварки DLW-400ESW, (2024 год - 2 шт ) СП ХТС</t>
  </si>
  <si>
    <t>J_505-ХТСКх-34-61</t>
  </si>
  <si>
    <t>Отражена фактическая стоимость оборудования по итогам проведения торговых процедур в соответствии с заключенным договором с ООО "Пневмомаш", №1414/81-24 от 17.12.2024. Договорные обязательства выполнены в полном объеме. Поставка оборудования выполнена в срок. Оборудование передано в эксплуатацию.</t>
  </si>
  <si>
    <t>Покупка Тепловизор FLIR T660 2 шт, (СП ХТЭЦ-2 - 1 шт)</t>
  </si>
  <si>
    <t>K_505-ХТСКх-34-48-1</t>
  </si>
  <si>
    <t>Покупка мотопомпы Strong MD4, 1 шт., СП ХТС</t>
  </si>
  <si>
    <t>O_505-ХТС-34-52</t>
  </si>
  <si>
    <t>внеплановый проект</t>
  </si>
  <si>
    <t>Покупка Виброметр-балансировщик («BALTECH VP-3470-Ex») 1 шт, СП ХТЭЦ-2</t>
  </si>
  <si>
    <t>J_505-ХТСКх-34-55</t>
  </si>
  <si>
    <t>Покупка Испытательная установка АИСТ 50/70, 1 шт СП КТС</t>
  </si>
  <si>
    <t>J_505-ХТСКх-34-60</t>
  </si>
  <si>
    <t>Покупка гильотинных ножниц 1 шт, СП ХТС</t>
  </si>
  <si>
    <t>N_505-ХТС-34-33</t>
  </si>
  <si>
    <t>Отражена фактическая стоимость оборудования по итогам проведения торговых процедур в соответствии с заключенным договором с ООО "Спецер", №888/81-24 от 13.08.2024. Договорные обязательства выполнены в полном объеме. Поставка оборудования выполнена в срок. Оборудование передано в эксплуатацию.</t>
  </si>
  <si>
    <t>Покупка сварочного инвертора 2 шт. СП ХТС</t>
  </si>
  <si>
    <t>N_505-ХТС-34-34</t>
  </si>
  <si>
    <t>Отражен факт оплаты.Отклонение от плана связано с увеличением (удорожанием) стоимости проекта по результатам закупочных процедур при закупке.Договорные обязательства выполнены в полном объеме.</t>
  </si>
  <si>
    <t>Покупка пресса гидравлического, 1 шт., СП ХТС</t>
  </si>
  <si>
    <t>N_505-ХТС-34-35</t>
  </si>
  <si>
    <t>Покупка автоматизированного рабочего места 1 шт,СП ХТС</t>
  </si>
  <si>
    <t>N_505-ХТС-34-40</t>
  </si>
  <si>
    <t>Покупка Компрессор дизельный передвижной, СП КТС кол-во 1шт.</t>
  </si>
  <si>
    <t>N_505-КТС-34-21</t>
  </si>
  <si>
    <t xml:space="preserve">Покупка экскаватора колесный Е170W - 1 шт., СП КТС </t>
  </si>
  <si>
    <t>N_505-КТС-34-24</t>
  </si>
  <si>
    <t>Покупка ПЭВМ для проведения аттестации объектов информатизации, обрабатывающих гостайну АО "ДГК" в Хабаровске, 2 шт., Исполнительный аппарат</t>
  </si>
  <si>
    <t>O_505-ИА-13</t>
  </si>
  <si>
    <t>Покупка вычислительного узла (блейд-сервер ), Исполнительный аппарат АО "ДГК" ,2 шт</t>
  </si>
  <si>
    <t>J_505-ИА-1-60</t>
  </si>
  <si>
    <t>Покупка Серверного оборудования для Исполнительного аппарата АО "ДГК", 1шт.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</si>
  <si>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</si>
  <si>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</si>
  <si>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</si>
  <si>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Покупка автоматизированного рабочего места 8 шт,Исполнительный аппарат</t>
  </si>
  <si>
    <t>O_505-ИА-1-76</t>
  </si>
  <si>
    <t>Покупка тепловизора, 1 шт., СП ТЭЦ Советская Гавань</t>
  </si>
  <si>
    <t>N_505-ТЭЦСов.Гавань-45-20</t>
  </si>
  <si>
    <t>Новый проект включен в ИПР в связи с производственной потребностью</t>
  </si>
  <si>
    <t>Покупка насосов-дозаторов кислоты и щелочи для приготовления регенерационных растворов , 4 шт., ТЭЦ в г. Советская Гавань</t>
  </si>
  <si>
    <t>O_505-ТЭЦСов.Гавань-45-29</t>
  </si>
  <si>
    <t>Покупка самосвалов МАЗ, грузоподъемностью до 20 тонн , 4 шт. (2024 год - 1шт, 2025 год -1 шт, 2026 год - шт, 2027 год - 1 шт), ТЭЦ в г. Советская Гавань</t>
  </si>
  <si>
    <t>O_505-ТЭЦСов.Гавань-45-26</t>
  </si>
  <si>
    <t xml:space="preserve">Покупка Широкоформатный сканер формата А0 - 1шт. для  СП "Комсомольской ТЭЦ-3" </t>
  </si>
  <si>
    <t>O_505-КТЭЦ3-45-12</t>
  </si>
  <si>
    <t>Покупка комплектов мебели для лаборатории химического цеха Комсомольской ТЭЦ-2, 2 компл.</t>
  </si>
  <si>
    <t>O_505-КТЭЦ2-45-34</t>
  </si>
  <si>
    <t>Стоимость оборудования по результатам торговых процедур менее 100 тыс руб. Затраты отнесены на ОС до 100 тыс руб.</t>
  </si>
  <si>
    <t>Покупка сушильного шкафа для Комсомольской ТЭЦ-2, 3 шт</t>
  </si>
  <si>
    <t>O_505-КТЭЦ2-45-37</t>
  </si>
  <si>
    <t>Покупка снегоуборщика Champion (Чемпион) ST 661 BS на Комсомольскую ТЭЦ-2, 3 шт</t>
  </si>
  <si>
    <t>O_505-КТЭЦ2-45-38</t>
  </si>
  <si>
    <t>Покупка выпрямителя сварочного 2-х постовых ВДМ2х315 (или аналог) на Комсомольскую ТЭЦ-2, 2 шт</t>
  </si>
  <si>
    <t>O_505-КТЭЦ2-45-39</t>
  </si>
  <si>
    <t>Покупка сварочного выпрямителя ЭСВА ВДМ-1601 на Комсомольскую ТЭЦ-2, 2 шт</t>
  </si>
  <si>
    <t>O_505-КТЭЦ2-45-40</t>
  </si>
  <si>
    <t>Покупка мотопомпа (105 м3/час) на Комсомольской ТЭЦ-2, 1 шт</t>
  </si>
  <si>
    <t>O_505-КТЭЦ2-45-41</t>
  </si>
  <si>
    <t>Покупка насоса погружного одноступенчатого с поплавковым выключателем производительностью до 12м3/час, напором до 8,5м, N=0,78 кВт, U=220В на Комсомольскую ТЭЦ-2, 1 шт</t>
  </si>
  <si>
    <t>O_505-КТЭЦ2-45-42</t>
  </si>
  <si>
    <t>Покупка мотопомпы бензиновой  для сильнозагрязной воды  KOSHIN KTH-50X o/s (производительностью не менее 700 л/мин, глубина подъема воды не 7 м, размер частиц  до 20 мм) на  Комсомольскую ТЭЦ-2, 1 шт</t>
  </si>
  <si>
    <t>O_505-КТЭЦ2-45-43</t>
  </si>
  <si>
    <t>Покупка телескопической вышка-тура 15 ступеней, максимальной рабочей высотой не менее 8,1 м, грузоподъемностью не менее 165 кг (CANGSAN S008IV-DM)  Комсомольскую ТЭЦ-2, 2 шт</t>
  </si>
  <si>
    <t>O_505-КТЭЦ2-45-44</t>
  </si>
  <si>
    <t>Не полная поставка. Фактически поставлена одна вышка-тура в 2024 г, вторая поступила 14.01.2025</t>
  </si>
  <si>
    <t>Покупка погружного шнекового винтового насоса для перекачки вязких жидкостей с гидростанцией НВЖ-30 на Комсомольскую ТЭЦ-2, 1 шт</t>
  </si>
  <si>
    <t>O_505-КТЭЦ2-45-45</t>
  </si>
  <si>
    <t>Задержка поставки оборудования по договору №1338/81-24 от 06.12.2024. Планируется в 1 кв 2025</t>
  </si>
  <si>
    <t>Покупка спектрофотометра ПЭ 5300ВИ  для Комсомольской ТЭЦ-2, 4 шт</t>
  </si>
  <si>
    <t>O_505-КТЭЦ2-45-76</t>
  </si>
  <si>
    <t>Приобретение бензиновго генератора 5 кВт,220/380 В для Комсомольской ТЭЦ-2, 1 шт</t>
  </si>
  <si>
    <t>O_505-КТЭЦ2-45-47</t>
  </si>
  <si>
    <t>Покупка анализатора БПК Oxitop-i IS12 с термостатом для Комсомольской ТЭЦ-2, 1 шт</t>
  </si>
  <si>
    <t>O_505-КТЭЦ2-45-48</t>
  </si>
  <si>
    <t>Покупка прибора вакуумного фильтрования  для Комсомольской ТЭЦ-2, 1 шт</t>
  </si>
  <si>
    <t>O_505-КТЭЦ2-45-49</t>
  </si>
  <si>
    <t>Покупка экспресс-анализатора влажности угля для Комсомольской ТЭЦ-2, 1 шт</t>
  </si>
  <si>
    <t>O_505-КТЭЦ2-45-50</t>
  </si>
  <si>
    <t>Покупка измерителя параметров микроклимата «МЕТЕОСКОП-М» для Комсомольской ТЭЦ-1, 1 шт</t>
  </si>
  <si>
    <t>O_505-КТЭЦ2-45-57</t>
  </si>
  <si>
    <t>Покупка измерителя МЕТЕОСКОП-М или эквивалент на Комсомольскую ТЭЦ-2, 1 шт</t>
  </si>
  <si>
    <t>O_505-КТЭЦ2-45-59</t>
  </si>
  <si>
    <t>Покупка машины для обработки труб "Мангуст-200- электро" (диапазон обработки
(Dвн. 102 мм – Dвн. 272 мм)– Dнар. - 280мм) на Комсомольскую ТЭЦ-2, 1 шт</t>
  </si>
  <si>
    <t>O_505-КТЭЦ2-45-60</t>
  </si>
  <si>
    <t>Покупка машины для обработки труб "Мангуст-2М- электро" (Dвн. 39 мм – Dвн. 104 мм)– Dнар. - 120мм) на Комсомольскую ТЭЦ-2, 2 шт</t>
  </si>
  <si>
    <t>O_505-КТЭЦ2-45-61</t>
  </si>
  <si>
    <t>Покупка машины для резки труб с ручным приводом "Крот (ГАКС-Р-31)"  (диаметры разрезаемых труб, 219…1020) на Комсомольскую ТЭЦ-2, 2 шт</t>
  </si>
  <si>
    <t>O_505-КТЭЦ2-45-62</t>
  </si>
  <si>
    <t>Отмена закупочных процедур, ввиду отсутствия потенциальных поставщиков и удорожания оборудования</t>
  </si>
  <si>
    <t>Покупка машины для резки труб с ручным приводом "Крот (ГАКС-Р-32)" (диаметры разрезаемых труб, 219…530) на  Комсомольскую ТЭЦ-2, 1 шт</t>
  </si>
  <si>
    <t>O_505-КТЭЦ2-45-63</t>
  </si>
  <si>
    <t>Покупка трубогиб ручной гидравлический серия ТПГ  на  Комсомольскую ТЭЦ-2, 1 шт</t>
  </si>
  <si>
    <t>O_505-КТЭЦ2-45-64</t>
  </si>
  <si>
    <t>Покупка центратора цепного с одним упорным винтом «Single Jackscrew Chain Clamp» на  Комсомольскую ТЭЦ-2, 1 шт</t>
  </si>
  <si>
    <t>O_505-КТЭЦ2-45-65</t>
  </si>
  <si>
    <t>Покупка вулканизационного пресса с пневматической системой создания давления ВПК-140П100 на Комсомольскую ТЭЦ-2, 1 шт</t>
  </si>
  <si>
    <t>O_505-КТЭЦ2-45-66</t>
  </si>
  <si>
    <t>Покупка домкрата ДГА100П50 (или эквивалент) на  Комсомольскую ТЭЦ-2, 2 шт</t>
  </si>
  <si>
    <t>O_505-КТЭЦ2-45-67</t>
  </si>
  <si>
    <t>Покупка рельсорезного станка РМК-М для Комсомольской ТЭЦ-2, 1 шт</t>
  </si>
  <si>
    <t>O_505-КТЭЦ2-45-68</t>
  </si>
  <si>
    <t>Покупка рельсосверлильного станка СТР-1 для  Комсомольской ТЭЦ-2, 1 шт</t>
  </si>
  <si>
    <t>O_505-КТЭЦ2-45-69</t>
  </si>
  <si>
    <t>Покупка электрического ножничного подъемника R2632 для Комсомольской ТЭЦ-2, 1 шт</t>
  </si>
  <si>
    <t>O_505-КТЭЦ2-45-70</t>
  </si>
  <si>
    <t>Покупка пускозарядного устройства ПЗУ-1200/110-110 ЭМ для Комсомольской ТЭЦ-2, 1 шт</t>
  </si>
  <si>
    <t>O_505-КТЭЦ2-45-72</t>
  </si>
  <si>
    <t>Покупка ультразвукового дефектоскопа А1212 для Комсомольской ТЭЦ-2, 1 шт</t>
  </si>
  <si>
    <t>O_505-КТЭЦ2-45-73</t>
  </si>
  <si>
    <t>Покупка автоматизированного рабочего места 2 шт,СП Хабаровская ТЭЦ-2</t>
  </si>
  <si>
    <t>N_505-ХТЭЦ2-34-17</t>
  </si>
  <si>
    <t>Приобретение Бензинового вилочного погрузчика CPQD-20 (грузоподъемность 2 тонны) СП Николаевская ТЭЦ, 1 шт.</t>
  </si>
  <si>
    <t>O_505-НТЭЦ-45-19</t>
  </si>
  <si>
    <t>Приобретение Колесного экскаватора "UMG E185W" (дизельный, грузоподъемность 0,9 м3) СП Николаевская ТЭЦ, 1 шт.</t>
  </si>
  <si>
    <t>O_505-НТЭЦ-45-20</t>
  </si>
  <si>
    <t>Приобретение сигнализатора горючих газов СТМ-10-0004 ДЦ (с цифровой индикацией) или аналог СП Николаевская ТЭЦ, 1 шт.</t>
  </si>
  <si>
    <t>O_505-НТЭЦ-45-23</t>
  </si>
  <si>
    <t>Приобретение Широкоформатного сканера формата А0 СП Николаевская ТЭЦ, 1 шт.</t>
  </si>
  <si>
    <t>O_505-НТЭЦ-45-18</t>
  </si>
  <si>
    <t>Покупка фаскоснимателя переносного для труб и листовКомсомольские тепловые сети, 1 шт.</t>
  </si>
  <si>
    <t>O_505-КТС-34-39</t>
  </si>
  <si>
    <t>Покупка устройства для круговой резки прокладок из листовых материалов Комсомольские тепловые сети, 1 шт.</t>
  </si>
  <si>
    <t>O_505-КТС-34-41</t>
  </si>
  <si>
    <t>Покупка манометра грузопоршневого Комсомольские тепловые сети, 1 шт.</t>
  </si>
  <si>
    <t>O_505-КТС-34-42</t>
  </si>
  <si>
    <t>Покупка течеискателя корреляционного Комсомольские тепловые сети, 1 шт.</t>
  </si>
  <si>
    <t>O_505-КТС-34-43</t>
  </si>
  <si>
    <t>Покупка швонарезчика бензинового Комсомольские тепловые сети, 1 шт.</t>
  </si>
  <si>
    <t>O_505-КТС-34-44</t>
  </si>
  <si>
    <t>Оплата по факту, по итогам проведения закупочных процедур</t>
  </si>
  <si>
    <t>Покупка измерительного устройства Ретом-21, 1 шт.</t>
  </si>
  <si>
    <t>O_505-КТС-34-32</t>
  </si>
  <si>
    <t>Покупка насоса погружного, 1 шт, СП ХТС</t>
  </si>
  <si>
    <t>O_505-ХТС-34-42</t>
  </si>
  <si>
    <t>Покупка сварочного аппарата, 1 шт., СП ХТС</t>
  </si>
  <si>
    <t>O_505-ХТС-34-43</t>
  </si>
  <si>
    <t>Покупка трактора,1 шт, СП ХТС</t>
  </si>
  <si>
    <t>N_505-ХТС-34-37</t>
  </si>
  <si>
    <t xml:space="preserve">Покупка автомобиля УАЗ-390945, 9 шт.(2024 - 1шт, 2025 - 1шт, 2026 - 1шт, 2027 - 2шт, 2028 - 2шт, 2029 - 2шт), СП "ХТС" </t>
  </si>
  <si>
    <t>O_505-ХТС-34-44</t>
  </si>
  <si>
    <t>Покупка самосвала, 1 шт., СП ХТС</t>
  </si>
  <si>
    <t>O_505-ХТС-34-45</t>
  </si>
  <si>
    <t>Покупка бригадного грузового автомобиля, 6 шт. (2024 - 1шт, 2025 - 1шт, 2026 - 1шт, 2027 - 2шт, 2028 - 1шт), СП ХТС</t>
  </si>
  <si>
    <t>O_505-ХТС-34-46</t>
  </si>
  <si>
    <t>Покупка Спектрометр лазерный портативный, 1 шт., ТЭЦ в г. Советская Гавань</t>
  </si>
  <si>
    <t>O_505-ТЭЦСов.Гавань-45-30</t>
  </si>
  <si>
    <t>Покупка топливозаправщик, 1 шт., ТЭЦ в г. Советская Гавань</t>
  </si>
  <si>
    <t>O_505-ТЭЦСов.Гавань-45-27</t>
  </si>
  <si>
    <t>Покупка автомобильного крана г/п 25 т., ТЭЦ в г. Советская Гавань</t>
  </si>
  <si>
    <t>O_505-ТЭЦСов.Гавань-45-28</t>
  </si>
  <si>
    <t>Покупка микроомметра 1 шт. для проведения измерения сопротивления обмоток постоянного тока статора турбогенератора ТФ-63, ТЭЦ в г. Советская Гавань</t>
  </si>
  <si>
    <t>O_505-ТЭЦСов.Гавань-45-31</t>
  </si>
  <si>
    <t>Покупка испытательного трансформатора 1 шт. для испытаний статора турбогенератора ТФ-63. СИУК ТЭЦ в г. ТЭЦ в г. Советская Гавань</t>
  </si>
  <si>
    <t>O_505-ТЭЦСов.Гавань-45-32</t>
  </si>
  <si>
    <t>По условиям договора поставка осуществляется в течении 240 дней, договор заключен в ноябре 2024 года</t>
  </si>
  <si>
    <t>Покупка комплекса для определения паров едкого натра и серной кислоты, 1 к-т., ТЭЦ в г. Советская Гавань</t>
  </si>
  <si>
    <t>O_505-ТЭЦСов.Гавань-45-33</t>
  </si>
  <si>
    <t>Покупка спектрофотометра 1шт., ТЭЦ в г. Советская Гавань</t>
  </si>
  <si>
    <t>O_505-ТЭЦСов.Гавань-45-34</t>
  </si>
  <si>
    <t>Приобретение автоматической телефонной станции, 1 комплект, для СП ТЭЦ Советская Гавань</t>
  </si>
  <si>
    <t>O_505-ТЭЦСов.Гавань-45-23</t>
  </si>
  <si>
    <t>Покупка триммера,1 шт, СП ТЭЦ Советская Гавань</t>
  </si>
  <si>
    <t>N_505-ТЭЦСов.Гавань-45-19</t>
  </si>
  <si>
    <t>Покупка автокрана г/п 25 тонн (1 шт.), СП Хабаровская ТЭЦ-1</t>
  </si>
  <si>
    <t>O_505-ХТЭЦ-1-45-19</t>
  </si>
  <si>
    <t>Покупка автоматизированного рабочего места 2 шт,СП Хабаровская ТЭЦ-1</t>
  </si>
  <si>
    <t>N_505-ХТЭЦ-1-45-17</t>
  </si>
  <si>
    <t>Покупка термостата (1 шт.), СП Хабаровская ТЭЦ-1</t>
  </si>
  <si>
    <t>O_505-ХТЭЦ-1-45-23</t>
  </si>
  <si>
    <t>проект перенесен на 2025 год</t>
  </si>
  <si>
    <t>Покупка комплекта для титрования (1 шт.), СП Хабаровская ТЭЦ-1</t>
  </si>
  <si>
    <t>O_505-ХТЭЦ-1-45-24</t>
  </si>
  <si>
    <t>Покупка портативного автоматического газоанализатора для жилой и рабочей зоны (2 шт.), СП Хабаровская ТЭЦ-1</t>
  </si>
  <si>
    <t>O_505-ХТЭЦ-1-45-25</t>
  </si>
  <si>
    <t>Покупка мельницы вибрационной кольцевой (1 шт.), СП Хабаровская ТЭЦ-1</t>
  </si>
  <si>
    <t>O_505-ХТЭЦ-1-45-26</t>
  </si>
  <si>
    <t>Покупка широкоформатного сканера формата А0 (1 шт.), СП Хабаровская ТЭЦ-1</t>
  </si>
  <si>
    <t>O_505-ХТЭЦ-1-45-27</t>
  </si>
  <si>
    <t>Покупка стирально-отжимной машины с загрузкой 15 кг., электрообогревом, скоростью отжима 908 об/мин. (2 шт.), СП Хабаровская ТЭЦ-1</t>
  </si>
  <si>
    <t>O_505-ХТЭЦ-1-45-28</t>
  </si>
  <si>
    <t>Приобретение бульдозера Т-25, 1 шт.  АТЭЦ-1</t>
  </si>
  <si>
    <t>O_505-АмТЭЦ-1-45-8</t>
  </si>
  <si>
    <t>Покупка автобуса ПАЗ 30-40 мест, 1 шт, СП "Амурская ТЭЦ-1"</t>
  </si>
  <si>
    <t>N_505-АмТЭЦ-1-45-3</t>
  </si>
  <si>
    <t>Покупка cтанка универсального переносного для шлифования и притирки уплотнительных поверхностей корпусов и клиньев задвижек, 1 шт, СП "Амурская ТЭЦ-1"</t>
  </si>
  <si>
    <t>N_505-АмТЭЦ-1-45-5</t>
  </si>
  <si>
    <t>Приобретение установки плазменной резки метелла,1шт, СП "Амурская ТЭЦ-1"</t>
  </si>
  <si>
    <t>N_505-АмТЭЦ-1-45-6</t>
  </si>
  <si>
    <t>Покупка автоматизированного рабочего места для Хабаровской ТЭЦ-3</t>
  </si>
  <si>
    <t>N_505-ХТЭЦ-3-45-27</t>
  </si>
  <si>
    <t>Покупка автокрана КС-55732 КамАЗ-43118 25 т 1 шт для Хабаровский ТЭЦ-3</t>
  </si>
  <si>
    <t>N_505-ХТЭЦ-3-45-22</t>
  </si>
  <si>
    <t>Покупка седельного тягача на шасси (1 шт.) с полуприцепом  (1 шт.),  СП "Хабаровской ТЭЦ-3"</t>
  </si>
  <si>
    <t>O_505-ХТЭЦ-3-45-32</t>
  </si>
  <si>
    <t>Покупка Газоанализатора ГАММА-100 (ТК) 1 шт для СП Амурская ТЭЦ</t>
  </si>
  <si>
    <t>O_505-АмТЭЦ-1-45-11</t>
  </si>
  <si>
    <t>Покупка нагревателя подшипниковиндукционный RGZC-2, 1 шт., СП Амурская ТЭЦ-1</t>
  </si>
  <si>
    <t>O_505-АмТЭЦ-1-45-12</t>
  </si>
  <si>
    <t>По программе «малая механизация» была проведена закупка, в результате которой возникло превышение фактической цены (свыше 100 тыс. рублей без НДС), после чего оборудование было вне плана включено в инвестиционную программу как оборудование не входящее в смету строек по договору № 966/81-23 от 14.07.2023г.</t>
  </si>
  <si>
    <t>Покупка грузовика бортового, малотонажного (2 шт.) СП "Хабаровской ТЭЦ-3"</t>
  </si>
  <si>
    <t>O_505-ХТЭЦ-3-45-33</t>
  </si>
  <si>
    <t>Покупка грузового бортового автомобиля с КМУ (1шт), СП "Хабаровской ТЭЦ-3"</t>
  </si>
  <si>
    <t>O_505-ХТЭЦ-3-45-34</t>
  </si>
  <si>
    <t>Покупка Автобуса  с  количеством посадочных мест не менее 29 ( 1 шт), СП "Хабаровская ТЭЦ-3"</t>
  </si>
  <si>
    <t>O_505-ХТЭЦ-3-45-35</t>
  </si>
  <si>
    <t>Покупка самосвала, большегруз до 35 тонн., 1 шт., СП Хаюаровская ТЭЦ-3</t>
  </si>
  <si>
    <t>O_505-ХТЭЦ-3-45-36</t>
  </si>
  <si>
    <t>Покупка автоматов-сатураторов для газированной воды в количестве 3 штук для СП "Хабаровская ТЭЦ-3"</t>
  </si>
  <si>
    <t>O_505-ХТЭЦ-3-45-37</t>
  </si>
  <si>
    <t>Покупка шкаф вытяжной для нужд Хабаровской ТЭЦ-3</t>
  </si>
  <si>
    <t>N_505-ХТЭЦ-3-45-25</t>
  </si>
  <si>
    <t>Покупка модульного помещения для  СП "Хабаровская ТЭЦ-3",1 шт,СП ХТЭЦ-3</t>
  </si>
  <si>
    <t>N_505-ХТЭЦ-3-45-26</t>
  </si>
  <si>
    <t>Покупка самосвала  с КМУ (либо его аналога), 1 шт. СП "Хабаровской ТЭЦ-3"</t>
  </si>
  <si>
    <t>O_505-ХТЭЦ-3-45-31</t>
  </si>
  <si>
    <t>Покупка Экскаватор колесный Xinyuan C150W</t>
  </si>
  <si>
    <t>O_505-КТС-34-46</t>
  </si>
  <si>
    <t>Покупка макета схемы размещения энергообьектов Дальнего Востока,1 шт., Исполнительный аппарат</t>
  </si>
  <si>
    <t>O_505-ИА-14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</si>
  <si>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</si>
  <si>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</si>
  <si>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Разработка и внедрение инновационной системы управления электрофильтрами типа ЭГА-2-56-12-6-4 СП "Хабаровская ТЭЦ-3" с целью повышения эффективности очистки уходящих газов и минимизации расходов электроэнергии на собственные нужды ТЭЦ.</t>
  </si>
  <si>
    <t>N_505-ХГ-180на</t>
  </si>
  <si>
    <t>Разработка и внедрение технологических решений по обеспечению эффективной работы системы ХВО СП "Амурская ТЭЦ-1" при низких электрических и тепловых нагрузках</t>
  </si>
  <si>
    <t>N_505-ХГ-186на</t>
  </si>
  <si>
    <t xml:space="preserve">Разработка и внедрение технических и технологических решений по снижению негативного влияния кальция в золе на золоулавливающие установки котла и газоходы перед дымососами </t>
  </si>
  <si>
    <t>O_505-ХТЭЦ-1-6на</t>
  </si>
  <si>
    <t>Уменьшение ст-ти проекта по результатам закупочных процедур. Корректировка финансирования и срок реализации проекта (ПАО «РусГидро» принято решение уменьшить финансирование до 30,00 млн.руб. и изменить срок реализации на 2024-2025 гг – Протокол заседания Комитета по инновационному развитию Группы РусГидро 29 мая 2024 года от 05.03.2024 № 65-КИ)</t>
  </si>
  <si>
    <t>Покупка системы автоматизированного ведения, хранения и анализа оперативной документации дежурной смены для ХТЭЦ-1 в количестве 1 комплекта</t>
  </si>
  <si>
    <t>O_505-ХТЭЦ-1-17нма</t>
  </si>
  <si>
    <t>В связи с изменением ФСБУ НМА относятся к инвест. Деятельности</t>
  </si>
  <si>
    <t>Покупка системы извлечения, преобразования и загрузки данных для ХТЭЦ-1 в количестве 1 комплекта</t>
  </si>
  <si>
    <t>O_505-ХТЭЦ-1-18нма</t>
  </si>
  <si>
    <t>Модернизация операционной системы для рабочих станций для ХТЭЦ-1</t>
  </si>
  <si>
    <t>O_505-ХТЭЦ-1-16нма</t>
  </si>
  <si>
    <t>Модернизация системы принятия решений на оптовом рынке электроэнергии и мощности для ХТЭЦ-1</t>
  </si>
  <si>
    <t>O_505-ХТЭЦ-1-9нма</t>
  </si>
  <si>
    <t>Покупка системы принятия решений на оптовом рынке электроэнергии и мощности для ХТЭЦ-1 в количестве 1 комплекта</t>
  </si>
  <si>
    <t>O_505-ХТЭЦ-1-19нма</t>
  </si>
  <si>
    <t>Покупка системы учета и анализа аварийности для ХТЭЦ-1 в количестве 1 комплекта</t>
  </si>
  <si>
    <t>O_505-ХТЭЦ-1-20нма</t>
  </si>
  <si>
    <t>Покупка системы централизованного управления инфраструктурой для ХТЭЦ-1 в количестве 1 комплекта</t>
  </si>
  <si>
    <t>O_505-ХТЭЦ-1-21нма</t>
  </si>
  <si>
    <t>Покупка системы электронного документооборота для ХТЭЦ-1 в количестве 1 комплекта</t>
  </si>
  <si>
    <t>O_505-ХТЭЦ-1-22нма</t>
  </si>
  <si>
    <t>Модернизация операционной системы для рабочих станций для ХТЭЦ-2</t>
  </si>
  <si>
    <t>O_505-ХТЭЦ-2-13нма</t>
  </si>
  <si>
    <t>Покупка системы электронного документооборота для ХТЭЦ-2 в количестве 1 комплекта</t>
  </si>
  <si>
    <t>O_505-ХТЭЦ-2-14нма</t>
  </si>
  <si>
    <t>Покупка серверной операционной системы для ХТЭЦ-3 в количестве 1 комплекта</t>
  </si>
  <si>
    <t>O_505-ХТЭЦ-3-21нма</t>
  </si>
  <si>
    <t>Покупка системы автоматизированного ведения, хранения и анализа оперативной документации дежурной смены для ХТЭЦ-3 в количестве 1 комплекта</t>
  </si>
  <si>
    <t>O_505-ХТЭЦ-3-22нма</t>
  </si>
  <si>
    <t>Покупка системы извлечения, преобразования и загрузки данных для ХТЭЦ-3 в количестве 1 комплекта</t>
  </si>
  <si>
    <t>O_505-ХТЭЦ-3-23нма</t>
  </si>
  <si>
    <t>Модернизация операционной системы для рабочих станций для ХТЭЦ-3</t>
  </si>
  <si>
    <t>O_505-ХТЭЦ-3-20нма</t>
  </si>
  <si>
    <t>Покупка системы принятия решений на оптовом рынке электроэнергии и мощности для ХТЭЦ-3 в количестве 1 комплекта</t>
  </si>
  <si>
    <t>O_505-ХТЭЦ-3-25нма</t>
  </si>
  <si>
    <t>Модернизация системы принятия решений на оптовом рынке электроэнергии и мощности для ХТЭЦ-3</t>
  </si>
  <si>
    <t>O_505-ХТЭЦ-3-11нма</t>
  </si>
  <si>
    <t>Покупка системы учета и анализа аварийности для ХТЭЦ-3 в количестве 1 комплекта</t>
  </si>
  <si>
    <t>O_505-ХТЭЦ-3-26нма</t>
  </si>
  <si>
    <t>Покупка системы мобильного мониторинга для ХТЭЦ-3 в количестве 1 комплекта</t>
  </si>
  <si>
    <t>O_505-ХТЭЦ-3-24нма</t>
  </si>
  <si>
    <t>Покупка системы централизованного управления инфраструктурой для ХТЭЦ-3 в количестве 1 комплекта</t>
  </si>
  <si>
    <t>O_505-ХТЭЦ-3-27нма</t>
  </si>
  <si>
    <t>Покупка системы электронного документооборота для ХТЭЦ-3 в количестве 1 комплекта</t>
  </si>
  <si>
    <t>O_505-ХТЭЦ-3-28нма</t>
  </si>
  <si>
    <t>Покупка системы автоматизированного ведения, хранения и анализа оперативной документации дежурной смены для КТЭЦ-2 в количестве 1 комплекта</t>
  </si>
  <si>
    <t>O_505-КТЭЦ-2-18нма</t>
  </si>
  <si>
    <t>Покупка системы извлечения, преобразования и загрузки данных для КТЭЦ-2 в количестве 1 комплекта</t>
  </si>
  <si>
    <t>O_505-КТЭЦ-2-19нма</t>
  </si>
  <si>
    <t>Модернизация системы принятия решений на оптовом рынке электроэнергии и мощности для КТЭЦ-2</t>
  </si>
  <si>
    <t>O_505-КТЭЦ-2-6нма</t>
  </si>
  <si>
    <t>Покупка системы принятия решений на оптовом рынке электроэнергии и мощности для КТЭЦ-2 в количестве 1 комплекта</t>
  </si>
  <si>
    <t>O_505-КТЭЦ-2-20нма</t>
  </si>
  <si>
    <t>Покупка системы управления устройствами "Yealink" для КТЭЦ-2 в количестве 1 комплекта</t>
  </si>
  <si>
    <t>O_505-КТЭЦ-2-21нма</t>
  </si>
  <si>
    <t>Модернизация операционной системы для рабочих станций для КТЭЦ-2</t>
  </si>
  <si>
    <t>O_505-КТЭЦ-2-16нма</t>
  </si>
  <si>
    <t>Покупка системы учета и анализа аварийности для КТЭЦ-2 в количестве 1 комплекта</t>
  </si>
  <si>
    <t>O_505-КТЭЦ-2-22нма</t>
  </si>
  <si>
    <t>Покупка комплекса для разработки проектов систем автоматизации и диспетчеризации технологических и производственных процессов для КТЭЦ-2 в количестве 1 комплекта</t>
  </si>
  <si>
    <t>O_505-КТЭЦ-2-17нма</t>
  </si>
  <si>
    <t>Покупка системы электронного документооборота для КТЭЦ-2 в количестве 1 комплекта</t>
  </si>
  <si>
    <t>O_505-КТЭЦ-2-23нма</t>
  </si>
  <si>
    <t>Покупка системы автоматизированного ведения, хранения и анализа оперативной документации дежурной смены для КТЭЦ-3 в количестве 1 комплекта</t>
  </si>
  <si>
    <t>O_505-КТЭЦ-3-23нма</t>
  </si>
  <si>
    <t>Покупка системы извлечения, преобразования и загрузки данных для КТЭЦ-3 в количестве 1 комплекта</t>
  </si>
  <si>
    <t>O_505-КТЭЦ-3-24нма</t>
  </si>
  <si>
    <t>Модернизация системы принятия решений на оптовом рынке электроэнергии и мощности для КТЭЦ-3</t>
  </si>
  <si>
    <t>O_505-КТЭЦ-3-13нма</t>
  </si>
  <si>
    <t>Модернизация операционной системы для рабочих станций для КТЭЦ-3</t>
  </si>
  <si>
    <t>O_505-КТЭЦ-3-22нма</t>
  </si>
  <si>
    <t>Покупка системы принятия решений на оптовом рынке электроэнергии и мощности для КТЭЦ-3 в количестве 1 комплекта</t>
  </si>
  <si>
    <t>O_505-КТЭЦ-3-25нма</t>
  </si>
  <si>
    <t>Покупка системы учета и анализа аварийности для КТЭЦ-3 в количестве 1 комплекта</t>
  </si>
  <si>
    <t>O_505-КТЭЦ-3-26нма</t>
  </si>
  <si>
    <t>Покупка системы электронного документооборота для КТЭЦ-3 в количестве 1 комплекта</t>
  </si>
  <si>
    <t>O_505-КТЭЦ-3-27нма</t>
  </si>
  <si>
    <t>Покупка системы автоматизированного ведения, хранения и анализа оперативной документации дежурной смены для АмТЭЦ-1 в количестве 1 комплекта</t>
  </si>
  <si>
    <t>O_505-АмТЭЦ-1-22нма</t>
  </si>
  <si>
    <t>Модернизация операционной системы для рабочих станций для АмТЭЦ-1</t>
  </si>
  <si>
    <t>O_505-АмТЭЦ-1-21нма</t>
  </si>
  <si>
    <t>Покупка системы принятия решений на оптовом рынке электроэнергии и мощности для АмТЭЦ-1 в количестве 1 комплекта</t>
  </si>
  <si>
    <t>O_505-АмТЭЦ-1-23нма</t>
  </si>
  <si>
    <t>Покупка системы учета и анализа аварийности для АмТЭЦ-1 в количестве 1 комплекта</t>
  </si>
  <si>
    <t>O_505-АмТЭЦ-1-24нма</t>
  </si>
  <si>
    <t>Модернизация системы принятия решений на оптовом рынке электроэнергии и мощности для АмТЭЦ-1</t>
  </si>
  <si>
    <t>O_505-АмТЭЦ-1-11нма</t>
  </si>
  <si>
    <t>Покупка системы электронного документооборота для АмТЭЦ-1 в количестве 1 комплекта</t>
  </si>
  <si>
    <t>O_505-АмТЭЦ-1-25нма</t>
  </si>
  <si>
    <t>Покупка системы автоматизированного ведения, хранения и анализа оперативной документации дежурной смены для НТЭЦ в количестве 1 комплекта</t>
  </si>
  <si>
    <t>O_505-НТЭЦ-15нма</t>
  </si>
  <si>
    <t>Модернизация операционной системы для рабочих станций для НТЭЦ</t>
  </si>
  <si>
    <t>O_505-НТЭЦ-14нма</t>
  </si>
  <si>
    <t>Покупка системы учета и анализа аварийности для НТЭЦ в количестве 1 комплекта</t>
  </si>
  <si>
    <t>O_505-НТЭЦ-16нма</t>
  </si>
  <si>
    <t>Покупка системы электронного документооборота для НТЭЦ в количестве 1 комплекта</t>
  </si>
  <si>
    <t>O_505-НТЭЦ-17нма</t>
  </si>
  <si>
    <t>Покупка системы извлечения, преобразования и загрузки данных для СГТЭЦ в количестве 1 комплекта</t>
  </si>
  <si>
    <t>O_505-СГТЭЦ-19нма</t>
  </si>
  <si>
    <t>Покупка системы автоматизированного ведения, хранения и анализа оперативной документации дежурной смены для СГТЭЦ в количестве 1 комплекта</t>
  </si>
  <si>
    <t>O_505-СГТЭЦ-18нма</t>
  </si>
  <si>
    <t>Модернизация операционной системы для рабочих станций для СГТЭЦ</t>
  </si>
  <si>
    <t>O_505-СГТЭЦ-17нма</t>
  </si>
  <si>
    <t>Модернизация системы принятия решений на оптовом рынке электроэнергии и мощности для СГТЭЦ</t>
  </si>
  <si>
    <t>O_505-ТЭЦСов.Гавань-10нма</t>
  </si>
  <si>
    <t>Разработка и внедрение технологии выбора и обоснования мероприятий направленных на продление срока службы криволинейных участков пылепроводов котлоагрегатов ст. №№ 1, 2, 3, СП "ТЭЦ в г. Советская Гавань"</t>
  </si>
  <si>
    <t>O_505-ТЭЦСов.Гавань-11на</t>
  </si>
  <si>
    <t>Покупка системы электронного документооборота для СГТЭЦ в количестве 1 комплекта</t>
  </si>
  <si>
    <t>O_505-СГТЭЦ-22нма</t>
  </si>
  <si>
    <t>Покупка системы принятия решений на оптовом рынке электроэнергии и мощности для СГТЭЦ в количестве 1 комплекта</t>
  </si>
  <si>
    <t>O_505-СГТЭЦ-20нма</t>
  </si>
  <si>
    <t>Покупка системы учета и анализа аварийности для СГТЭЦ в количестве 1 комплекта</t>
  </si>
  <si>
    <t>O_505-СГТЭЦ-21нма</t>
  </si>
  <si>
    <t>Модернизация операционной системы для рабочих станций для ХТС</t>
  </si>
  <si>
    <t>O_505-ХТС-8нма</t>
  </si>
  <si>
    <t>Покупка системы извлечения, преобразования и загрузки данных для ХТС в количестве 1 комплекта</t>
  </si>
  <si>
    <t>O_505-ХТС-9нма</t>
  </si>
  <si>
    <t>Покупка системы электронного документооборота для ХТС в количестве 1 комплекта</t>
  </si>
  <si>
    <t>O_505-ХТС-10нма</t>
  </si>
  <si>
    <t>Модернизация операционной системы для рабочих станций для КТС</t>
  </si>
  <si>
    <t>O_505-КТС-7нма</t>
  </si>
  <si>
    <t>Покупка системы извлечения, преобразования и загрузки данных для КТС в количестве 1 комплекта</t>
  </si>
  <si>
    <t>O_505-КТС-8нма</t>
  </si>
  <si>
    <t>Покупка системы электронного документооборота для КТС в количестве 1 комплекта</t>
  </si>
  <si>
    <t>O_505-КТС-9нма</t>
  </si>
  <si>
    <t>Покупка серверной операционной системы для Исполнительного аппарата в количестве 1 комплекта</t>
  </si>
  <si>
    <t>O_505-ИА-15нма</t>
  </si>
  <si>
    <t>Покупка системы автоматизированного ведения, хранения и анализа оперативной документации дежурной смены для Исполнительного аппарата в количестве 1 комплекта</t>
  </si>
  <si>
    <t>O_505-ИА-16нма</t>
  </si>
  <si>
    <t>Разработка программы для ЭВМ "Post-Emergency System (PES)", Исполнительный аппарат, 1 шт. </t>
  </si>
  <si>
    <t>O_505-ИА-2-1ип</t>
  </si>
  <si>
    <t>Модернизация системы извлечения, преобразования и загрузки данных для Исполнительного аппарата</t>
  </si>
  <si>
    <t>O_505-ИА-12нма</t>
  </si>
  <si>
    <t>Покупка системы централизованного управления инфраструктурой для Исполнительного аппарата в количестве 1 комплекта</t>
  </si>
  <si>
    <t>O_505-ИА-19нма</t>
  </si>
  <si>
    <t>Покупка системы удаленного администрирования для Исполнительного аппарата в количестве 1 комплекта</t>
  </si>
  <si>
    <t>O_505-ИА-17нма</t>
  </si>
  <si>
    <t>Покупка системы учета и анализа аварийности для Исполнительного аппарата в количестве 1 комплекта</t>
  </si>
  <si>
    <t>O_505-ИА-18нма</t>
  </si>
  <si>
    <t>Модернизация операционной системы для рабочих станций для Исполнительного аппарата</t>
  </si>
  <si>
    <t>O_505-ИА-11нма</t>
  </si>
  <si>
    <t>Покупка системы электронного документооборота для Исполнительного аппарата в количестве 1 комплекта</t>
  </si>
  <si>
    <t>O_505-ИА-20нма</t>
  </si>
  <si>
    <t>Покупка гиперконвергентной системы виртуализации для Исполнительного аппарата в количестве 1 комплекта</t>
  </si>
  <si>
    <t>O_505-ИА-13нма</t>
  </si>
  <si>
    <t>Покупка системы электронного документооборота для ЦПП в количестве 1 комплекта</t>
  </si>
  <si>
    <t>O_505-ЦПП-3нма</t>
  </si>
  <si>
    <t>Покупка системы расчетов технико-экономических показателей для ХТЭЦ-3 в количестве 1 комплекта</t>
  </si>
  <si>
    <t>O_505-ХТЭЦ-3-5нма</t>
  </si>
  <si>
    <t>Покупка системы оптимизации режимов для ХТЭЦ-3 в количестве 1 комплекта</t>
  </si>
  <si>
    <t>O_505-ХТЭЦ-3-4нма</t>
  </si>
  <si>
    <t>Покупка системы расчетов технико-экономических показателей для АмТЭЦ-1 в количестве 1 комплекта</t>
  </si>
  <si>
    <t>O_505-АмТЭЦ-1-17нма</t>
  </si>
  <si>
    <t>Покупка системы оптимизации режимов для АмТЭЦ-1 в количестве 1 комплекта</t>
  </si>
  <si>
    <t>O_505-АмТЭЦ-1-16нма</t>
  </si>
  <si>
    <t>Покупка опции системы мониторинга оборудования "Eltex" для Исполнительного аппарата в количестве 1 комплекта</t>
  </si>
  <si>
    <t>O_505-ИА-14нма</t>
  </si>
  <si>
    <t>Обратный инжиниринг запасных частей к насосам импортного производства с разработкой рабочей конструкторской документации и изготовлением опытных образцов,СП Хабаровская ТЭЦ-1</t>
  </si>
  <si>
    <t>P_505-ХТЭЦ-1-12на</t>
  </si>
  <si>
    <t>Внеплановый проект. Выплата авансового платежа согласно договорных условий</t>
  </si>
  <si>
    <t>Разработка и внедрение инновационного отечественного маятникового клапана системы золоудаления котлоагрегатов ст. №№ 1, 2, 3, СП "ТЭЦ в г. Советская Гавань</t>
  </si>
  <si>
    <t>O_505-ТЭЦСов.Гавань-12на</t>
  </si>
  <si>
    <t>Разработка и внедрение технологии консервации тепловых сетей г. Советская Гавань в межотопительный период при отсутствии ГВС</t>
  </si>
  <si>
    <t>O_505-ТЭЦСов.Гавань-13на</t>
  </si>
  <si>
    <t>Позднее заключение договора подряда в сзязи с длительными закупочными процедурами. Выплата авансового платежа согласно договорных условий</t>
  </si>
  <si>
    <t>Разработка и внедрение комплекса инновационного оборудования на СП "Комсомольская ТЭЦ-3" для очистки и поддержания качества циркуляционной воды</t>
  </si>
  <si>
    <t>O_505-КТЭЦ3-9на</t>
  </si>
  <si>
    <t>По причине отсутствия согласования проекта КИР при ПАО РусГидро, что является обязательным мероприятием</t>
  </si>
  <si>
    <t>Выкуп оборудования РЗА ,СП Хабаровская ТЭЦ-3</t>
  </si>
  <si>
    <t>O_505-ХТЭЦ-3-53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</si>
  <si>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</si>
  <si>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</si>
  <si>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>Выкуп имущества МУП "НТС",СП Николавская ТЭЦ</t>
  </si>
  <si>
    <t>O_505-НТЭЦ-14</t>
  </si>
  <si>
    <t>Внеплановый проект. Выкуп имущества МУП "НТС", СП Николаевская ТЭЦ</t>
  </si>
  <si>
    <t>Выкуп тепловых сетей в  п. Чегдомын,СП Хабаровская ТЭЦ-2</t>
  </si>
  <si>
    <t>P_505-ХТЭЦ2-9в</t>
  </si>
  <si>
    <t>Внесен задаток по сделке по инвестиционному проекту Выкуп тепловых сетей в п. Чегдомын, СП Хабаровская ТЭЦ-2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</si>
  <si>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</si>
  <si>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</si>
  <si>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</si>
  <si>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</si>
  <si>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</si>
  <si>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</si>
  <si>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</si>
  <si>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</si>
  <si>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</si>
  <si>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</si>
  <si>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</si>
  <si>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</si>
  <si>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</si>
  <si>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</si>
  <si>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</si>
  <si>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Реконструкция участка т/м №2 Северо-западного района на участке от НО-10 до НО-12 с увеличением диаметра с Ду 600мм на Ду 700мм  протяженностью 270 м в двухтрубном исполнении, СП АТС</t>
  </si>
  <si>
    <t>N_505-АТС-7тп</t>
  </si>
  <si>
    <t xml:space="preserve">Строительство сети для технологического присоединения к системе теплоснабжения объекта Многоквартирный жилой дом  в квартале 156 г. Благовещенска </t>
  </si>
  <si>
    <t>N_505-Бл.ТЭЦ-1-3тп</t>
  </si>
  <si>
    <t>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139 г. Благовещенска,СП АТС</t>
  </si>
  <si>
    <t>N_505-АТС-9тп</t>
  </si>
  <si>
    <t>Строительство сети для технологического присоединения к системе теплоснабжения объекта Многоквартирный жилой дом (1 этап) по ул. Октябрьская - ул. Театральная - пер. Технический - ул. Политехническая, СП АТС</t>
  </si>
  <si>
    <t>N_505-АТС-10тп</t>
  </si>
  <si>
    <t>Заключено ДС на перенос работ на 4кв. 2025г.</t>
  </si>
  <si>
    <t>Строительство сети для технологического присоединения к системе теплоснабжения объекта Многоквартирный жилой дом в квартале 298 города Благовещенска, СП АТС</t>
  </si>
  <si>
    <t>N_505-АТС-11тп</t>
  </si>
  <si>
    <t>Строительство сети для технологического присоединения к системе теплоснабжения объекта Многоквартирный жилой дом, Литер 3 в квартале 207 г. Благовещенска, СП АТС</t>
  </si>
  <si>
    <t>N_505-Бл.ТЭЦ-1-6тп</t>
  </si>
  <si>
    <t xml:space="preserve">Строительство сети для технологического присоединения к системе теплоснабжения объектов Многоквартирные жилые дома Литер 10, Литер 11 и подземная автостоянка Литер 12 г. Благовещенска, СП АТС </t>
  </si>
  <si>
    <t>N_505-Бл.ТЭЦ-1-8тп</t>
  </si>
  <si>
    <t>Строительство тепловой сети для технологического присоединения к системе теплоснабжения объекта: Здание бытового обслуживания на земельном участке с к.н. 28:01:010250:24,СП АТС</t>
  </si>
  <si>
    <t>O_505-АТС-44тп</t>
  </si>
  <si>
    <t>Уменьшение стоимости работ по разработке ПСД</t>
  </si>
  <si>
    <t>Строительство тепловой сети для технологического присоединения к системе теплоснабжения объекта: Комплекс объектов управленческой деятельности Литер 1, Литер 2 в ЗПУ-2  г. Благовещенска, СП АТС</t>
  </si>
  <si>
    <t>O_505-АТС-45тп</t>
  </si>
  <si>
    <t xml:space="preserve">Строительство тепловой сети для технологического присоединения к системе теплоснабжения объекта: Многофункциональное здание в квартале 162 г.Благовещенск, Амурская область, СП АТС </t>
  </si>
  <si>
    <t>O_505-АТС-46тп</t>
  </si>
  <si>
    <t>Строительство тепловой сети для технологического присоединения к системе теплоснабжения объекта: Магазин пром. товаров с встроенной автостоянкой  по ул. Пионерская, 85, СП АТС</t>
  </si>
  <si>
    <t>O_505-АТС-47тп</t>
  </si>
  <si>
    <t>Строительство тепловой сети для технологического присоединения к системе теплоснабжения объекта: Многоквартирный жилой дом  Литер 3 в квартале 449, СП АТС</t>
  </si>
  <si>
    <t>O_505-АТС-48тп</t>
  </si>
  <si>
    <t>Строительство тепловой сети для технологического присоединения к системе теплоснабжения объекта:  "Многоквартирный жилой дом в квартале 93 г.Благовещенска (1, 2, 3 этап)", СП АТС</t>
  </si>
  <si>
    <t>O_505-АТС-49тп</t>
  </si>
  <si>
    <t>Строительство тепловой сети для технологического присоединения к системе теплоснабжения объекта: Многоквартирный жилой дом Литер 1, 2, 3 в квартале 332, СП АТС</t>
  </si>
  <si>
    <t>O_505-АТС-50тп</t>
  </si>
  <si>
    <t>Строительство тепловой сети для технологического присоединения к системе теплоснабжения объекта: Многоквартирный жилой дом Литер 3 в с. Чигири Благовещенского района, СП АТС</t>
  </si>
  <si>
    <t>O_505-АТС-51тп</t>
  </si>
  <si>
    <t>Строительство тепловой сети для технологического присоединения к системе теплоснабжения объекта: Многоквартирный жилой дом Литер 11 в с. Чигири Благовещенского района, СП АТС</t>
  </si>
  <si>
    <t>O_505-АТС-52тп</t>
  </si>
  <si>
    <t>Строительство тепловой сети для технологического присоединения к системе теплоснабжения объекта: Региональный физкультурно-оздоровительный центр Амурской области, СП АТС</t>
  </si>
  <si>
    <t>O_505-АТС-53тп</t>
  </si>
  <si>
    <t>Строительство сети для технологического присоединения к системе теплоснабжения объекта  "Многоквартирные дома Литер 1 и Литер 2, в квартале 5 г. Благовещенска, СП АТС</t>
  </si>
  <si>
    <t>N_505-АТС-43тп</t>
  </si>
  <si>
    <t>Строительство сети для технологического присоединения к системе теплоснабжения объекта «Многоквартирный жилой дом в квартале 189 г. Благовещенска, СП АТС</t>
  </si>
  <si>
    <t>N_505-АТС-17тп</t>
  </si>
  <si>
    <t>Строительство сети для технологического присоединения к системе теплоснабжения объекта: «Многофункциональное здание и подземная автомобильная стоянка Литер 1, Литер 2 в квартале 418 г. Благовещенска, СП АТС</t>
  </si>
  <si>
    <t>N_505-АТС-18тп</t>
  </si>
  <si>
    <t>Строительство сети для технологического присоединения к системе теплоснабжения объекта: Многоквартирный жилой дом со встроенными помещениями общественного назначения Литер 10 в с Чигири Благовещенского района, СП АТC</t>
  </si>
  <si>
    <t>N_505-АТС-19тп</t>
  </si>
  <si>
    <t>Строительство сети для технологического присоединения к системе теплоснабжения объекта: Многоквартирный жилой дом Литер 2 в с Чигири Благовещенского района, СП АТC</t>
  </si>
  <si>
    <t>N_505-АТС-20тп</t>
  </si>
  <si>
    <t>Строительство сети для технологического присоединения к системе теплоснабжения объекта:Многофункциональный комплекс зданий со встроенными нежилыми помещениями и подземной автостоянкой» расположенный по адресу: Амурская область, г. Благовещенск квартал 127, СП АТС</t>
  </si>
  <si>
    <t>N_505-АТС-21тп</t>
  </si>
  <si>
    <t>Строительство сети для технологического присоединения к системе теплоснабжения объекта: Многоквартирный жилой дом в квартале ЗПУ-5 на земельном участке с к/н 28:01:030004:3682 г. Благовещенска, СП АТС</t>
  </si>
  <si>
    <t>N_505-АТС-22тп</t>
  </si>
  <si>
    <t>Строительство сети для технологического присоединения к системе теплоснабжения объекта: Многоквартирный жилой дом со встроенными помещениями общественного назначения в квартале 236 по ул. Чайковского, 126, г. Благовещенска, СП АТС</t>
  </si>
  <si>
    <t>N_505-АТС-23тп</t>
  </si>
  <si>
    <t>Строительство сети для технологического присоединения к системе теплоснабжения объекта: Многоквартирный дом в квартале 170, г. Благовещенска, СП АТС</t>
  </si>
  <si>
    <t>N_505-АТС-24тп</t>
  </si>
  <si>
    <t>Строительство сети для технологического присоединения к системе теплоснабжения объекта: Школа на 528 мест в с Чигири Благовещенского района, СП АТС</t>
  </si>
  <si>
    <t>N_505-АТС-25тп</t>
  </si>
  <si>
    <t>Строительство сети для технологического присоединения к системе теплоснабжения объекта: Многоквартирный жилой дом со встроеными нежилыми помещениями и подземной автостоянкой по ул. Островского, г. Благовещенска, СП АТС</t>
  </si>
  <si>
    <t>N_505-АТС-26тп</t>
  </si>
  <si>
    <t>Cтроительство сети для технологического присоединения к системе теплоснабжения объекта: Многоквартирный жилой дом со встроенными помещениями общественного назначения и пристроенными автостоянками закрытого типа в квартале 352  г. Благовещенска Литер 1.1, Литер 1.2, Литер 1.3, СП АТС</t>
  </si>
  <si>
    <t>N_505-АТС-27тп</t>
  </si>
  <si>
    <t>Строительство сети для технологического присоединения к системе теплоснабжения объекта: Многоквартирный дом (с эксплуатируемой кровлей) в квартале 604, СП АТС</t>
  </si>
  <si>
    <t>N_505-АТС-28тп</t>
  </si>
  <si>
    <t>Строительство сети для технологического присоединения к системе теплоснабжения объекта: Многоквартирный жилой дом, квартал 4 г. Благовещенск, Амурская область, СП АТС</t>
  </si>
  <si>
    <t>N_505-АТС-30тп</t>
  </si>
  <si>
    <t>Строительство сети для технологического присоединения к системе теплоснабжения объекта: Многоквартирный жилой дом в микрорайоне ""Европейский, с Чигири, Благовещенского района, Амурской области, СП АТС</t>
  </si>
  <si>
    <t>N_505-АТС-29тп</t>
  </si>
  <si>
    <t>Строительство сети для технологического присоединения к системе теплоснабжения объекта: Многоквартирный жилой дом в квартале 121 г. Благовещенска, СП АТС</t>
  </si>
  <si>
    <t>N_505-АТС-33тп</t>
  </si>
  <si>
    <t>Строительство сети для технологического присоединения к системе теплоснабжения объекта: Многоквартирный жилой дом в с. Чигири, Благовещенского района Амурской области, СП АТС</t>
  </si>
  <si>
    <t>N_505-АТС-34тп</t>
  </si>
  <si>
    <t>Строительство сети для технологического присоединения к системе теплоснабжения объекта: Многоквартирный жилой дом в квартале 115 г.Благовещенска, СП АТС</t>
  </si>
  <si>
    <t>N_505-АТС-35тп</t>
  </si>
  <si>
    <t>Строительство сетей инженерно-технического обеспечения для подключения к системе теплоснабжения объекта: «Многоквартирный жилой дом со встроенными помещениями общественного назначения Литер 9 в с. Чигири Благовещенского района»</t>
  </si>
  <si>
    <t>N_505-АТС-36тп</t>
  </si>
  <si>
    <t>Строительство сети для технологического присоединения к системе теплоснабжения объекта : Производственная база в составе помещений:Здание Литер А1 с пристроенным административным корпусом Литер А, гараж Литер А2, склад-гараж Литер А3, склад металлический  Литер А4, склад Литер А5, расположенная по адресу: ул. 50 лет Октября, 226, СП АТС</t>
  </si>
  <si>
    <t>N_505-АТС-37тп</t>
  </si>
  <si>
    <t>Строительство сети для технологического присоединения к системе теплоснабжения объекта: Многоквартирный жилой дом в квартале 4 г. Благовещенска, СП АТС</t>
  </si>
  <si>
    <t>N_505-АТС-38тп</t>
  </si>
  <si>
    <t>Строительство сети для технологического присоединения к системе теплоснабжения объекта: Многоквартирный жилой дом в квартале 133 г. Благовещенска, СП АТС</t>
  </si>
  <si>
    <t>N_505-АТС-39тп</t>
  </si>
  <si>
    <t>Строительство сети для технологического присоединения к системе теплоснабжения объекта: Многоквартирный жилой дом литер 3 в квартале 190 г. Благовещенска, СП АТС</t>
  </si>
  <si>
    <t>N_505-АТС-40тп</t>
  </si>
  <si>
    <t>Строительство сети для технологического присоединения к системе теплоснабжения объекта: Многоквартирный жилой дом в квартале 97 г. Благовещенска, СП АТС</t>
  </si>
  <si>
    <t>N_505-АТС-41тп</t>
  </si>
  <si>
    <t>Строительство сети для технологического присоединения к системе теплоснабжения объекта: Многоквартирный дом со встроенными помещениями общественного назначения, трансформаторной подстанцией, квартал ЗПУ-5 г. Благовещенска, СП АТС</t>
  </si>
  <si>
    <t>N_505-АТС-42тп</t>
  </si>
  <si>
    <t>Строительство тепловой сети для технологического присоединения к системе теплоснабжения объекта: "Многоквартирный жилой дом Литер 12 в с. Чигири Благовещенского района" и "Многоквартирный жилой дом Литер 13 в с. Чигири Благовещенского района, СП АТС</t>
  </si>
  <si>
    <t>O_505-АТС-61тп</t>
  </si>
  <si>
    <t>Новый проект включен в ИПР для выполнения  договора на технологическое присоединение.</t>
  </si>
  <si>
    <t>Cтроительство тепловой сети для технологического присоединения к системе теплоснабжения объекта: "Многоквартирный жилой дом Литер 4 в с. Чигири Благовещенского района"  и "Многоквартирный жилой дом Литер 5 в с. Чигири Благовещенского района", СП АТС</t>
  </si>
  <si>
    <t>O_505-АТС-60тп</t>
  </si>
  <si>
    <t>Строительство тепловой сети для технологического присоединения к системе теплоснабжения объекта: "Отапливаемый объект котельной инв. №717, расположенный по ул. Ленина, 221 г. Благовещенска, СП АТС</t>
  </si>
  <si>
    <t>O_505-АТС-64тп</t>
  </si>
  <si>
    <t>2.1.4</t>
  </si>
  <si>
    <t>2.2</t>
  </si>
  <si>
    <t>2.2.1</t>
  </si>
  <si>
    <t xml:space="preserve">Реконструкция   главного паропровода КА БКЗ 220-100Ф ст. № 6 СП РГРЭС </t>
  </si>
  <si>
    <t>H_505-АГ-32</t>
  </si>
  <si>
    <t>Экономия в связи с закупочными процедурами</t>
  </si>
  <si>
    <t>Реконструкция главного паропровода КА ст. № 7 типа БКЗ 220-100Ф СП РГРЭС</t>
  </si>
  <si>
    <t>I_505-АГ-65</t>
  </si>
  <si>
    <t>Реконструкция системы управления питания котла ст. №5 с заменой арматуры сниженного узла питания Ду65 на арматуру Ду100, СП Благовещенская ТЭЦ (2-оч.)</t>
  </si>
  <si>
    <t>N_505-БлТЭЦ2-1</t>
  </si>
  <si>
    <t>Реконструкция трубопроводов пневмозолоудаления  электрофильтров КА ст. №5 от бака накопителя золы до конвективной части газохода, СП Благовещенская ТЭЦ (2-оч.)</t>
  </si>
  <si>
    <t>N_505-БлТЭЦ2-2</t>
  </si>
  <si>
    <t>Экономия по закупочным процедурам</t>
  </si>
  <si>
    <t>Реконструкция выхлопного трубопровода  расширителя периодической продувки ст. №2 Благовещенская ТЭЦ (2-ая оч.)</t>
  </si>
  <si>
    <t>N_505-БлТЭЦ2-3</t>
  </si>
  <si>
    <t>Смещение сроков выполнения работ в связи с длительной поставкой мателриалов со стороны подрядчика</t>
  </si>
  <si>
    <t>Реконструкция защиты ШСВ-110кВ. с установкой комплекта оборудования ступенчатой защиты, СП Благовещенская ТЭЦ (2-оч.)</t>
  </si>
  <si>
    <t>N_505-БлТЭЦ2-6</t>
  </si>
  <si>
    <t>Реконструкция системы контроля сопротивления подстуловой изоляции и масла Г-4 с установкой нового комплекта оборудования типа КПИМ-Р4, КПИМ-Р2, ЗБ-2К Благовещенская ТЭЦ (2-ая оч.)</t>
  </si>
  <si>
    <t>N_505-БлТЭЦ2-16</t>
  </si>
  <si>
    <t>Закупочные процедуры не состоялись в связи с отсутствием участников</t>
  </si>
  <si>
    <t>2.2.2</t>
  </si>
  <si>
    <t>2.2.3</t>
  </si>
  <si>
    <t>Реконструкция тепловых сетей от ТК-19СЗ до ПНСС по ул. Островского,152 г. Благовещенск с увеличением диаметра с Ду 200 мм до Ду 300 мм протяженностью 664 м в двухтрубном исполнении, реконструкция ПНСС "Островского,152", СП АТС</t>
  </si>
  <si>
    <t>N_505-АТС-15ис</t>
  </si>
  <si>
    <t>На основании письма от Администрации города Благовещенстк №б/н от 02.09.24 заключено ДС на перенос работ на 2025г.</t>
  </si>
  <si>
    <t>2.2.4</t>
  </si>
  <si>
    <t>Реконструкция РУСН 6 кВ, замена сухих трансформаторов СП БТЭЦ</t>
  </si>
  <si>
    <t>H_505-АГ-36</t>
  </si>
  <si>
    <t>Экономия по результатам закупочных процедур. Оборудование куплено ниже плановой стоимости. Установка произведена хоз. Способом</t>
  </si>
  <si>
    <t>Реконструкция оборудования ОРУ-110 кВ с заменой МВ на элегазовые СП БТЭЦ</t>
  </si>
  <si>
    <t>I_505-АГ-53</t>
  </si>
  <si>
    <t>Реконструкция электродвигателей 6 кВ   собственных нужд станции  СП БТЭЦ</t>
  </si>
  <si>
    <t>I_505-АГ-57</t>
  </si>
  <si>
    <t>Реконструкция приемно-сливного устройства ММХ СП РГРЭС</t>
  </si>
  <si>
    <t>J_505-АГ-80</t>
  </si>
  <si>
    <t>Выплата ГУ будет произведена в 1кв 2025</t>
  </si>
  <si>
    <t>Реконструкция мостового крана № 1 КЦ  СП БТЭЦ</t>
  </si>
  <si>
    <t>K_505-АГ-82</t>
  </si>
  <si>
    <t>2.3</t>
  </si>
  <si>
    <t>2.3.1</t>
  </si>
  <si>
    <t>Модернизация котлоагрегата ст. №4 .БТЭЦ</t>
  </si>
  <si>
    <t>I_505-АГ-59</t>
  </si>
  <si>
    <t>Выплата ГУ</t>
  </si>
  <si>
    <t>Установка и внедрение тренажеров оперативного персонала  на базе АСУТП оборудования2-й очереди, СП Благовещенская ТЭЦ (2-оч.)</t>
  </si>
  <si>
    <t>N_505-БлТЭЦ2-11</t>
  </si>
  <si>
    <t>Модернизация устройств КПА-М АРЗКЗ на Благовещенской ТЭЦ (2-ая очередь)</t>
  </si>
  <si>
    <t>N_505-БлТЭЦ2-12</t>
  </si>
  <si>
    <t>Установка токарно-винторезных станков (2 шт.) для проведения ремонта оборудования 2 очереди Благовещенской ТЭЦ</t>
  </si>
  <si>
    <t>N_505-БлТЭЦ2-13</t>
  </si>
  <si>
    <t xml:space="preserve">Экономия по результатам закупочных процедур. </t>
  </si>
  <si>
    <t>Установка системы тиристорной статической резервной (резервного возбудителя №2), СП Благовещенская ТЭЦ (2-ая очередь)</t>
  </si>
  <si>
    <t>N_505-БлТЭЦ2-15</t>
  </si>
  <si>
    <t>Техперевооружение конденсатора турбоагрегата ст. № 6 с заменой трубной системы, СП РГРЭС</t>
  </si>
  <si>
    <t>N_505-РГРЭС-2</t>
  </si>
  <si>
    <t>Модернизация дымовой трубы № 2, с заменой системы заградительных огней,СП Благовещенская ТЭЦ</t>
  </si>
  <si>
    <t>O_505-БлТЭЦ1-52</t>
  </si>
  <si>
    <t>Внеплановый проект, необходимый для приведения дымовой трубы №2 в соответствие требований федерального законодательства</t>
  </si>
  <si>
    <t>2.3.2</t>
  </si>
  <si>
    <t>Техничекое перевооружение котельной Агромех пгт. Новорайчихинск мощ. 18,7 Гкал/ч, СП АТС</t>
  </si>
  <si>
    <t>N_505-АТС-2ис</t>
  </si>
  <si>
    <t>В результате несвоевременных закупочных процедур произошло смещение сроков выполнения работ на 2025г.</t>
  </si>
  <si>
    <t>2.3.3</t>
  </si>
  <si>
    <t>Техническое перевооружение тепловых сетей г. Благовещенск, с заменой трубопровода Ду 530 мм, 820 мм, общей протяженностью 398 м. в двухтрубном исчислении, СП АТС (под программу ПСПТЭ)</t>
  </si>
  <si>
    <t>N_505-АТС-1</t>
  </si>
  <si>
    <t>2.3.4</t>
  </si>
  <si>
    <t>Техперевооружение комплекса инженерно-технических средств физической защиты объектов РГРЭС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</si>
  <si>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F_505-АГ-10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</si>
  <si>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</si>
  <si>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</si>
  <si>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</si>
  <si>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</si>
  <si>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</si>
  <si>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</si>
  <si>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Техперевооружение системы управления информационной безопасности, СП БТЭЦ</t>
  </si>
  <si>
    <t>K_505-АГ-100</t>
  </si>
  <si>
    <t>Наращивание дамбы золоотвала № 2 СП РГРЭС</t>
  </si>
  <si>
    <t>H_505-АГ-41</t>
  </si>
  <si>
    <t xml:space="preserve">Выполнение работ с опережением графика </t>
  </si>
  <si>
    <t>Техперевооружение комплекса инженерно-технических средств физической защиты объектов БТЭЦ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</si>
  <si>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H_505-АГ-48</t>
  </si>
  <si>
    <t>Позднее заключение договора, в связи с чем смещены сроки реализации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</si>
  <si>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</si>
  <si>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</si>
  <si>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>Принято решение об отмене закупочных процедур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</si>
  <si>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</si>
  <si>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I_505-АГ-76</t>
  </si>
  <si>
    <t>Изменение стоимости проекта в связи с уточнением прочих затрат. Изменение сроков реализации проекта в связи с корректировкой графика гашения КЗ</t>
  </si>
  <si>
    <t xml:space="preserve">Установка дистанционной защиты ВЛ-35кВ Райчихинская ГРЭС – Широкий и  ВЛ-35кВ Райчихинская ГРЭС – П/С «А» </t>
  </si>
  <si>
    <t>I_505-АГ-73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</si>
  <si>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</si>
  <si>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</si>
  <si>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Техперевооружение системы управления информационной безопасности, СП РГРЭС</t>
  </si>
  <si>
    <t>K_505-АГ-101</t>
  </si>
  <si>
    <t>Техническое перевооружение компрессорной станции, СП БТЭЦ</t>
  </si>
  <si>
    <t>N_505-АГ-84</t>
  </si>
  <si>
    <t>Смещение сроков выполнения работ в связи не недопставкой необходимого оборудования</t>
  </si>
  <si>
    <t>Модернизация системы кондиционирования ГК ГЩУ, СП Благовещенская ТЭЦ</t>
  </si>
  <si>
    <t>O_505-БлТЭЦ1-22</t>
  </si>
  <si>
    <t>Увеличение затрат на основании закупочных процедур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</si>
  <si>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</si>
  <si>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</si>
  <si>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Техническое перевооружение системы контроля параметров работы системы централизованного теплоснабжения (технический учет) в пгт Прогресс, СП АТС</t>
  </si>
  <si>
    <t>N_505-АТС-3</t>
  </si>
  <si>
    <t>Экономия по закупочным процедурам и победитель торгов не является плательщиковм НДС</t>
  </si>
  <si>
    <t>Техническое перевооружение системы контроля параметров работы системы централизованного теплоснабжения (технический учет) в г. Благовещенске, СП АТС (под программу ПСПТЭ)</t>
  </si>
  <si>
    <t>N_505-АТС-4</t>
  </si>
  <si>
    <t>Установка узла коммерческого учета тепловой энергии на границе раздела внутренних тепловых сетей Благовещенской ТЭЦ и магистральных тепловых сетей (узел "Б"), СП АТС</t>
  </si>
  <si>
    <t>N_505-БлТЭЦ2-17</t>
  </si>
  <si>
    <t>Техперевооружение деаэратора теплосети, СП РГРЭС</t>
  </si>
  <si>
    <t>N_505-РГРЭС-3</t>
  </si>
  <si>
    <t>Модернизация АСУТП КАВД, с заменой КИПиА КА№9 СП РГРЭС</t>
  </si>
  <si>
    <t>N_505-РГРЭС-4</t>
  </si>
  <si>
    <t>Замена автомобильных весов с внедрением системы автоматизации, СП РГРЭС</t>
  </si>
  <si>
    <t>N_505-РГРЭС-5</t>
  </si>
  <si>
    <t>Смещение сроков выполнения работ в связи с длительным согласованием комплектации оборудования</t>
  </si>
  <si>
    <t>Установка грунтовых реперов (установка куста опорных реперов) в районе золоотвала Благовещенской ТЭЦ</t>
  </si>
  <si>
    <t>O_505-БлТЭЦ1-46</t>
  </si>
  <si>
    <t>Исключение проекта из инвестиционной программы</t>
  </si>
  <si>
    <t>Техническое перевооружение кровли ремонтно-эксплуатационной базы РТС г. Благовещенска, площадью 2202 кв.м., с заменой типа кровли, СП АТС</t>
  </si>
  <si>
    <t>O_505-АТС-59</t>
  </si>
  <si>
    <t>Модернизация структурированной кабельной системы СП АТC, 1 шт.</t>
  </si>
  <si>
    <t>O_505-АТС-56</t>
  </si>
  <si>
    <t>Досрочные выполнение работ</t>
  </si>
  <si>
    <t>Модернизации АОСН Райчихинской ГРЭС с реализацией УВ на отключение ВЛ 110 кВ Райчихинская ГРЭС - Бурея</t>
  </si>
  <si>
    <t>L_505-АГ-104</t>
  </si>
  <si>
    <t>2.4</t>
  </si>
  <si>
    <t>2.4.1</t>
  </si>
  <si>
    <t>г. Благовещенск</t>
  </si>
  <si>
    <t>2.4.1.1</t>
  </si>
  <si>
    <t>2.4.1.2</t>
  </si>
  <si>
    <t>Реконструкция т/м №1 Центрального района, от узла «А» до УТ-4Ц с заменой трубопроводов с Ду800мм на Ду 1000мм протяженностью 1994 м в двухтрубном исполнении, СП АТС</t>
  </si>
  <si>
    <t>K_505-АГ-135тп</t>
  </si>
  <si>
    <t>Реконструкция т/м №2 Северного планировочного района от узла "А" до ТП-2С с увеличением диаметра с Ду800мм на Ду1000мм протяженностью 1426 м в двухтрубном исполнении, СП АТС</t>
  </si>
  <si>
    <t>N_505-АГ-109ис</t>
  </si>
  <si>
    <t>2.4.2</t>
  </si>
  <si>
    <t>пгт. Прогресс</t>
  </si>
  <si>
    <t>2.4.2.1</t>
  </si>
  <si>
    <t>2.4.2.2</t>
  </si>
  <si>
    <t>2.4.3</t>
  </si>
  <si>
    <t>с. Чигири</t>
  </si>
  <si>
    <t>2.4.3.1</t>
  </si>
  <si>
    <t>Строительство газовой котельной мощ. 12 Гкал/ч с Чигири Благовещенского муниципального округа, Амурская область, СП АТС</t>
  </si>
  <si>
    <t>O_505-АТС-57ис</t>
  </si>
  <si>
    <t>Смещение сроков выполнения работ на 2025г. С применением штрафных санкций</t>
  </si>
  <si>
    <t>2.4.3.2</t>
  </si>
  <si>
    <t>2.5</t>
  </si>
  <si>
    <t>2.5.1</t>
  </si>
  <si>
    <t>2.5.2</t>
  </si>
  <si>
    <t>2.5.3</t>
  </si>
  <si>
    <t xml:space="preserve"> Строительство тепловой сети от СЦТ котельной "Агромех" до СЦТ котельной п. Кирзавод протяженностью 2,7 км, СП АТС</t>
  </si>
  <si>
    <t>N_505-АТС-8ис</t>
  </si>
  <si>
    <t>2.5.4</t>
  </si>
  <si>
    <t>Строительство Новый золоотвал БТЭЦ, емкость - 7,5 млн. м3 (аренда земли)</t>
  </si>
  <si>
    <t>F_505-АГ-26</t>
  </si>
  <si>
    <t>Изменение кадастровой стоимости земельного участка в сторону уменьшения</t>
  </si>
  <si>
    <t>Строительство служебно-бытового здания района тепловых сетей, СП АТС</t>
  </si>
  <si>
    <t>O_505-АТС-58</t>
  </si>
  <si>
    <t>Несвоевременное заключение договора в связи с занянувшимися торговыми процедурами</t>
  </si>
  <si>
    <t>Строительство склада хранения масла в закрытой таре для обслуживания оборудования 2-й очереди на Благовещенской ТЭЦ</t>
  </si>
  <si>
    <t>N_505-БлТЭЦ2-19</t>
  </si>
  <si>
    <t>Смещение сроков выполнения работ с выставлением штрафных санкций</t>
  </si>
  <si>
    <t>2.6</t>
  </si>
  <si>
    <t>2.7</t>
  </si>
  <si>
    <t>Разработка ПИР по проекту "Реконструкция Благовещенской ТЭЦ с переводом на сжигание природного газа  котлоагрегатов ст №1,2"</t>
  </si>
  <si>
    <t>N_505-БлТЭЦ2-21</t>
  </si>
  <si>
    <t>Заключено ДС на перенос работ на 2025г. В связи с изменением порядка выполнения работ без увеличения стоимости.</t>
  </si>
  <si>
    <t xml:space="preserve">Разработка ПИР для проекта "Строительство на территории СП "БТЭЦ" здания прачечной производительностью 250 кг. в смену" </t>
  </si>
  <si>
    <t>N_505-БлТЭЦ2-20</t>
  </si>
  <si>
    <t>Покупка оборудования АТС СП БТЭЦ 1 шт</t>
  </si>
  <si>
    <t>I_505-АГ-27-150</t>
  </si>
  <si>
    <t>Покупка автобус среднего класса на 50(30) п/м ПАЗ-4234-04  СП БТЭЦ 2 шт.</t>
  </si>
  <si>
    <t>J_505-АГ-27-194</t>
  </si>
  <si>
    <t>Покупка стиральной машины В25-312 СП БТЭЦ  (1 щт)</t>
  </si>
  <si>
    <t>J_505-АГ-27-181</t>
  </si>
  <si>
    <t>Экономия по результатам закупочных процедур</t>
  </si>
  <si>
    <t>Покупка сушильной машины ВС-40П СП БТЭЦ  (1 щт)</t>
  </si>
  <si>
    <t>J_505-АГ-27-182</t>
  </si>
  <si>
    <t>Покупка весы аналитические ВЛ-220 С СП БТЭЦ  (1 щт)</t>
  </si>
  <si>
    <t>J_505-АГ-27-184</t>
  </si>
  <si>
    <t>Покупка прибора контроля чистоты жидкости ПКЖ-904А СП БТЭЦ  (1 щт)</t>
  </si>
  <si>
    <t>J_505-АГ-27-185</t>
  </si>
  <si>
    <t>Покупка стенда для испытания абразивных кругов СИП800К2 или аналог СП БТЭЦ, 1шт</t>
  </si>
  <si>
    <t>J_505-АГ-27-186</t>
  </si>
  <si>
    <t>Покупка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</si>
  <si>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</si>
  <si>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уровнемера УЛМ5-1 СП БТЭЦ  (1 щт)</t>
  </si>
  <si>
    <t>J_505-АГ-27-191</t>
  </si>
  <si>
    <t>Изменение стоимости проекта по результатам актуализации мониторинга стоимости оборудования</t>
  </si>
  <si>
    <t>Покупка ГАЗон NEXT ГАЗ-C41R13 машина комбинированная уборочная МД-C41R13 БТЭЦ 1 шт.</t>
  </si>
  <si>
    <t>N_505-БлТЭЦ-1-27-14</t>
  </si>
  <si>
    <t>Покупка мини-погрузчика, СП Благовещенская ТЭЦ, 1 шт.</t>
  </si>
  <si>
    <t>N_505-БлТЭЦ-1-27-17</t>
  </si>
  <si>
    <t>Новый проект включен в ИПР на основании освидетельствования технического состояния от 02.10.2023; Протокол №ТС-240-03/37/1-2023 от 14.09.2023</t>
  </si>
  <si>
    <t>Покупка самосвал с трехсторонней разгрузкой 5 т. ГАЗ-C41R13 ГАЗон NEXT РГРЭС 1 шт.</t>
  </si>
  <si>
    <t>I_505-АГ-27-128</t>
  </si>
  <si>
    <t>Модернизация операционной системы для рабочих станций для АТС</t>
  </si>
  <si>
    <t>O_505-АТС-8нма</t>
  </si>
  <si>
    <t>Покупка системы электронного документооборота для АТС в количестве 1 комплекта</t>
  </si>
  <si>
    <t>O_505-АТС-9нма</t>
  </si>
  <si>
    <t>Покупка системы автоматизированного ведения, хранения и анализа оперативной документации дежурной смены для БлТЭЦ в количестве 1 комплекта</t>
  </si>
  <si>
    <t>O_505-БлТЭЦ-20нма</t>
  </si>
  <si>
    <t>Покупка системы извлечения, преобразования и загрузки данных для БлТЭЦ в количестве 1 комплекта</t>
  </si>
  <si>
    <t>O_505-БлТЭЦ-21нма</t>
  </si>
  <si>
    <t>Покупка системы принятия решений на оптовом рынке электроэнергии и мощности для БлТЭЦ в количестве 1 комплекта</t>
  </si>
  <si>
    <t>O_505-БлТЭЦ-22нма</t>
  </si>
  <si>
    <t>Покупка системы централизованного управления инфраструктурой для БлТЭЦ в количестве 1 комплекта</t>
  </si>
  <si>
    <t>O_505-БлТЭЦ-24нма</t>
  </si>
  <si>
    <t>Модернизация операционной системы для рабочих станций для БлТЭЦ</t>
  </si>
  <si>
    <t>O_505-БлТЭЦ-19нма</t>
  </si>
  <si>
    <t>Модернизация системы принятия решений на оптовом рынке электроэнергии и мощности для БлТЭЦ</t>
  </si>
  <si>
    <t>O_505-БлТЭЦ-11нма</t>
  </si>
  <si>
    <t>Покупка системы учета и анализа аварийности для БлТЭЦ в количестве 1 комплекта</t>
  </si>
  <si>
    <t>O_505-БлТЭЦ-23нма</t>
  </si>
  <si>
    <t>Покупка системы электронного документооборота для БлТЭЦ в количестве 1 комплекта</t>
  </si>
  <si>
    <t>O_505-БлТЭЦ-25нма</t>
  </si>
  <si>
    <t>Покупка системы автоматизированного ведения, хранения и анализа оперативной документации дежурной смены для РГРЭС в количестве 1 комплекта</t>
  </si>
  <si>
    <t>O_505-РГРЭС-20нма</t>
  </si>
  <si>
    <t>Покупка системы извлечения, преобразования и загрузки данных для РГРЭС в количестве 1 комплекта</t>
  </si>
  <si>
    <t>O_505-РГРЭС-21нма</t>
  </si>
  <si>
    <t>Модернизация системы принятия решений на оптовом рынке электроэнергии и мощности для РГРЭС</t>
  </si>
  <si>
    <t>O_505-РГРЭС-11нма</t>
  </si>
  <si>
    <t>Модернизация операционной системы для рабочих станций для РГРЭС</t>
  </si>
  <si>
    <t>O_505-РГРЭС-19нма</t>
  </si>
  <si>
    <t>Покупка системы учета и анализа аварийности для РГРЭС в количестве 1 комплекта</t>
  </si>
  <si>
    <t>O_505-РГРЭС-23нма</t>
  </si>
  <si>
    <t>Покупка системы принятия решений на оптовом рынке электроэнергии и мощности для РГРЭС в количестве 1 комплекта</t>
  </si>
  <si>
    <t>O_505-РГРЭС-22нма</t>
  </si>
  <si>
    <t>Покупка системы электронного документооборота для РГРЭС в количестве 1 комплекта</t>
  </si>
  <si>
    <t>O_505-РГРЭС-24нма</t>
  </si>
  <si>
    <t>Покупка вальцовочной машины "ВМ-1250" (или эквивалент), 1 шт, СП Райчихинская ГРЭС</t>
  </si>
  <si>
    <t>N_505-РГРЭС-27-4</t>
  </si>
  <si>
    <t>Покупка широкоформатного сканера, СП АТС - 1шт.</t>
  </si>
  <si>
    <t>O_505-АТС-27-7</t>
  </si>
  <si>
    <t>Покупка экскаватора-погрузчика 1 шт, СП Райчихинская ГРЭС</t>
  </si>
  <si>
    <t>N_505-РГРЭС-27-10</t>
  </si>
  <si>
    <t>Покупка гидромолота к экскаватору-погрузчику ,1 шт, СП Райчихинская ГРЭС</t>
  </si>
  <si>
    <t>N_505-РГРЭС-27-11</t>
  </si>
  <si>
    <t>Покупка станка для шлифования и притирки уплотнительных поверхностей корпусов задвижек,1 шт.СП Благовещенская ТЭЦ</t>
  </si>
  <si>
    <t>N_505-БлТЭЦ-1-27-19</t>
  </si>
  <si>
    <t>Покупка виброметра,1 шт.СП Благовещенская ТЭЦ</t>
  </si>
  <si>
    <t>N_505-БлТЭЦ-1-27-18</t>
  </si>
  <si>
    <t>Покупка диспетчерских пультов ГК ГЩУ, СП Благовещенская ТЭЦ-1шт.</t>
  </si>
  <si>
    <t>O_505-БлТЭЦ1-27-41</t>
  </si>
  <si>
    <t>Преобретение диспетчерского пульта в комплекте с меньшим количеством кресел, чем запланировано</t>
  </si>
  <si>
    <t>Покупка погрузчика фронтального 5 т JINGONG JGM756К или Аналог, СП Благовещенская ТЭЦ-1 шт.</t>
  </si>
  <si>
    <t>O_505-БлТЭЦ1-27-26</t>
  </si>
  <si>
    <t>Покупка погрузчика-экскаватора Cukurova 884 или Аналог, СП Благовещенская ТЭЦ-1 шт.</t>
  </si>
  <si>
    <t>O_505-БлТЭЦ1-27-27</t>
  </si>
  <si>
    <t>Покупка  автопогрузчика GEKA D20, СП Благовещенская ТЭЦ-1шт.</t>
  </si>
  <si>
    <t>O_505-БлТЭЦ1-27-25</t>
  </si>
  <si>
    <t>Позднее заключение договора, поставка и финансирование будет в 1кв. 2025г.</t>
  </si>
  <si>
    <t>Покупка самосвала с трехсторонней разгрузкой 5 т. ГАЗ-C41R13 ГАЗон NEXT , СП Благовещенская ТЭЦ-2шт.</t>
  </si>
  <si>
    <t>O_505-БлТЭЦ1-27-28</t>
  </si>
  <si>
    <t>Новый проект включен в ИПР на основании Протокола 401пр от 14.06.2022 приобретение техники для обеспечение производственного процесса. Включен с целью замены транспортного средства, выработавшего свой моторесурс</t>
  </si>
  <si>
    <t>Покупка тепловизора Guide H3, 2 шт, СП АТС</t>
  </si>
  <si>
    <t>N_505-АТС-27-6</t>
  </si>
  <si>
    <t xml:space="preserve">Покупка экскаватора на гусеничном ходу (полноповоротный, объём ковша от 0,1 до 0,25 м3)- 1 шт, СП АТС  </t>
  </si>
  <si>
    <t>O_505-АТС-27-16</t>
  </si>
  <si>
    <t>Покупка автомобиля ГАЗ-C41R13-"Газон NEXT" (вакуумная машина)- 1 шт, СП АТС</t>
  </si>
  <si>
    <t>N_505-АТС-27-3</t>
  </si>
  <si>
    <t>Покупка автомобиля с дополнительным оборудованием для эксплуатации ТС на база ГАЗ-33088 САДКО- 2 шт, СП АТС</t>
  </si>
  <si>
    <t>N_505-АТС-27-4</t>
  </si>
  <si>
    <t>Покупка расходомера ультразвукового (с толщиномером) Акрон-1 - 1 шт СП АТС</t>
  </si>
  <si>
    <t>N_505-АТС-27-5</t>
  </si>
  <si>
    <t>Покупка газоанализотора двухкомпонентного TESTO-340 - 1 шт, СП АТС</t>
  </si>
  <si>
    <t>O_505-АТС-27-17</t>
  </si>
  <si>
    <t>Новый проект включен в ИПР для налодки режимов тепловой сети. Обеспечение режимной группы.</t>
  </si>
  <si>
    <t>Покупка комплекта ручного универсального гидравлического с силовым модулем КРУГ-1С, 1 шт., СП БлТЭЦ</t>
  </si>
  <si>
    <t>P_505-БлТЭЦ1-27-59</t>
  </si>
  <si>
    <t>Увеличение стоимости оборудования на основании коммерческих предложений</t>
  </si>
  <si>
    <t>Выкуп оборудования РЗА ,СП Райчихинская ГРЭС</t>
  </si>
  <si>
    <t>O_505-РГРЭС-7</t>
  </si>
  <si>
    <t>Выкуп котельной Агромех,тепловых сетей пгт. Новорайчихинск, СП АТС</t>
  </si>
  <si>
    <t>N_505-АТС-13ис</t>
  </si>
  <si>
    <t>Корректирвока финансирования выкупленного малоценного имущества при переводе его в основные фонды в целях проведения его техперевооружения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</si>
  <si>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</si>
  <si>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</si>
  <si>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</si>
  <si>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</si>
  <si>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</si>
  <si>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</si>
  <si>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</si>
  <si>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</si>
  <si>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</si>
  <si>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</si>
  <si>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</si>
  <si>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Прокладка тепловой сети ул. Западная, 27  2Ду 57х3,5 L=35 м СП Приморские тепловые сети</t>
  </si>
  <si>
    <t>N_505-ПТС-10тп</t>
  </si>
  <si>
    <t>3.1.3.2</t>
  </si>
  <si>
    <t>Прокладка тепловой сети до границ земельного участка "Коррекционная школа-интернат III-IV видов", ул Фрунзе 4, г. Артем.</t>
  </si>
  <si>
    <t>N_505-ПГт-191тп</t>
  </si>
  <si>
    <t xml:space="preserve">Проект закончен в срок по договору, закрытие после решения ЦЗК (изменения видов работ)
</t>
  </si>
  <si>
    <t>3.1.3.3</t>
  </si>
  <si>
    <t>Техперевооружение тепловой сети для подключения объекта "Комплекс многоквартирных жилых домов в районе ул.Снеговая, 9в в г.Владивостоке"</t>
  </si>
  <si>
    <t>N_505-ПГт-168тп</t>
  </si>
  <si>
    <t>В связи с долгим получением у администрации города разрешения на снос зеленых насаждений, работы перенесены на 1 кв. 2025 г.</t>
  </si>
  <si>
    <t>Строительство тепловой сети для подключения объекта "Жилой комплекс в районе Катерная в г. Владивостоке</t>
  </si>
  <si>
    <t>N_505-ПГт-166тп</t>
  </si>
  <si>
    <t>Строительство тепловой сети для подключения объекта «Многоквартирные дома со встроенными помещениями нежилого назначения по ул. Басаргина в г. Владивостоке»</t>
  </si>
  <si>
    <t>N_505-ПГт-167тп</t>
  </si>
  <si>
    <t>Оплата согласно факта выполненных работ</t>
  </si>
  <si>
    <t>Техперевооружение тепловой сети от УТ-1709 в сторону УТ-1712А с 2Ду800 мм на 2Ду1000 мм L=788 м (в двухтрубном исполнении) в районе ул. Стрелочная СП Приморские тепловые сети</t>
  </si>
  <si>
    <t>N_505-ПГт-187тп</t>
  </si>
  <si>
    <t>Отклонение от плана в связи с удержанием гарантийного обязательства, которое будет выплчено в 2025г</t>
  </si>
  <si>
    <t>Техперевооружение тепловой сети от УТ-1726А в сторону УТ-1728А с 2Ду700 мм на 2Ду800 мм L=175,5 м (в двухтрубном исполнении) в районе Народный проспект СП Приморские тепловые сети</t>
  </si>
  <si>
    <t>N_505-ПГт-188тп</t>
  </si>
  <si>
    <t>Техперевооружение тепловой сети от УТ-1716 до ТНС-Жигур с 2Ду700 мм на 2Ду800 мм L=173,6 м (однотрубное исполнение обратного трубопровода) в районе ул. Жигура и замена коллекторов ТНС-Жигур СП Приморские тепловые сети</t>
  </si>
  <si>
    <t>N_505-ПГт-189тп</t>
  </si>
  <si>
    <t>Строительство тепловой сети до границ земельного участка "Школа №1 в жилом районе Патрокл, г. Владивосток" ул. Басаргина 2</t>
  </si>
  <si>
    <t>N_505-ПГт-193тп</t>
  </si>
  <si>
    <t>Прокладка тепловой сети от УТ-1030А до сетей инженерно-технического обеспечения объекта "Многоквартирный жилой дом, расположенный по ул. Лазо, 6в в г. Владивостоке" СП Приморские тепловые сети</t>
  </si>
  <si>
    <t>N_505-ПТС-1тп</t>
  </si>
  <si>
    <t>Техперевооружение теплотрассы УТ2611-УТ 2608 по ул. Борисенко.48  до точки подключения</t>
  </si>
  <si>
    <t>N_505-ПТС-4тп</t>
  </si>
  <si>
    <t>Прокладка тепловой сети от проектируемой тепловой сети 2Ду500 мм в жилом районе Патрокл до жилого дома по ул. Басаргина, 2 СП Приморские тепловые сети</t>
  </si>
  <si>
    <t>N_505-ПТС-5тп</t>
  </si>
  <si>
    <t>Техперевооружение ТМ №24 с увеличением диаметров трубопроводов в целях подключения Владивостокского морского торгового порта по ул. Стрельникова, 9 СП Приморские тепловые сети</t>
  </si>
  <si>
    <t>N_505-ПТС-7тп</t>
  </si>
  <si>
    <t>Прокладка тепловой сети от УТ3004 до точки подключения, ул. Снеговая 13, L=2*85м.п. 2Ду 80 мм, L-2*85м. СП Приморские тепловые сети</t>
  </si>
  <si>
    <t>N_505-ПТС-8тп</t>
  </si>
  <si>
    <t>Техперевооружение тепломагистрали УТ 1408 - УТ 1410 ул. Иртышская, Дн 720х10 L=370п.м  СП Приморские тепловые сети</t>
  </si>
  <si>
    <t>N_505-ПТС-9тп</t>
  </si>
  <si>
    <t>Техперевооружение тепломагистрали УТ 2417 - УТ2418 т.А ул. Станюковича, с 2 Ду 630x7 на 2 Ду 720х7 L=178 м СП Приморские тепловые сети</t>
  </si>
  <si>
    <t>N_505-ПТС-11тп</t>
  </si>
  <si>
    <t>Техперевооружение тепломагистрали УТ 1208 - УТ1209 ул.Фадеева, 2Ду 820х7 на 2Ду1020x10 L=139 м СП Приморские тепловые сети</t>
  </si>
  <si>
    <t>N_505-ПТС-12тп</t>
  </si>
  <si>
    <t>Строительство разводящих сетей по ул. Басаргина в г. Владивостоке 1 этап СП Приморские тепловые сети</t>
  </si>
  <si>
    <t>N_505-ПТС-13тп</t>
  </si>
  <si>
    <t>3.1.3.4</t>
  </si>
  <si>
    <t xml:space="preserve">Расширение котельной "Северная" с установкой котла КВГМ-100. (СП ПТС) </t>
  </si>
  <si>
    <t>F_505-ПГт-1тп</t>
  </si>
  <si>
    <t>Финансирование СМР в полном объёме невозможно по причине отсутствия согласования от УГА г. Владивостока (причина отказа - ТУ на техническое присоединение к электрическим сетям ОАО "ФСК ЕЭС" от 24.06.2013 №363/235-13/201/ТП-МЗ действительны до 31.12.2020 г.)</t>
  </si>
  <si>
    <t>3.1.3.5</t>
  </si>
  <si>
    <t>Прокладка тепловых сетей  от УТ 4212  до объекта "Многофункциональный жилой комплекс, расположенный по адресу г. Владивосток, ул. Басаргина, д. 2, корпус 3", СП Приморские тепловые сети</t>
  </si>
  <si>
    <t>O_505-ПТС-23тп</t>
  </si>
  <si>
    <t>Отклонение от плана в связи с отсутствием доступа к строительной площадки от застройщика, финансирование планируется в феврале 2025 г.</t>
  </si>
  <si>
    <t>Прокладка тепловой сети от УТ 4212 до границ земельного участка, ул. Катерная, д. 29, д. 31, СП ПТС</t>
  </si>
  <si>
    <t>O_505-ПТС-24тп</t>
  </si>
  <si>
    <t>Техперевооружение от УТ-1216 до УТ-1219 и строительство тепловых сетей до точки подключения объекта: "Многоэтажная жилая застройка  в районе ул. Кизлярская, дом 3, дом 18,  дом 20  в г. Владивосток", СП ПТС</t>
  </si>
  <si>
    <t>O_505-ПТС-25тп</t>
  </si>
  <si>
    <t>Торги не состоялись. Протокол № 1346 от 27.08.2024</t>
  </si>
  <si>
    <t>Техперевооружение магистральной тепловой сети от УТ 0133А - до УТ 0139Б, ул. Енисейская, г.Владивосток, СП ПТС</t>
  </si>
  <si>
    <t>O_505-ПТС-26тп</t>
  </si>
  <si>
    <t>Торги не состоялись. Протокол № 1347 от 27.08.2024</t>
  </si>
  <si>
    <t>Прокладка тепловой сети для подключения объекта “Подключение к тепловым сетям ЦТП В-04 по адресу г. Владивосток, ул. Вязова, 1",СП ПТС</t>
  </si>
  <si>
    <t>N_505-ПТС-14тп</t>
  </si>
  <si>
    <t>Прокладка тепловой сети для подключения группы жилых домов в районе ул. Русская, 57 в г. Владивостоке, СП ПТС</t>
  </si>
  <si>
    <t>N_505-ПТС-15тп</t>
  </si>
  <si>
    <t>Прокладка тепловой сети для подключения объекта капитального строительства "Жилой комплекс на земельном участке по адресу:г. Владивосток в районе пр.100-лет Владивостоку д.103» L=225,5м Ду720/530/426, СП Приморские тепловые сети</t>
  </si>
  <si>
    <t>O_505-ПТС-27тп</t>
  </si>
  <si>
    <t>Позднее заключение договора на СМР (11.10.2024), финансирование перенесено на 2025 г.</t>
  </si>
  <si>
    <t>Прокладка тепловой сети до границ земельного участка "Здание автомойки по ул. Пушкина,4 в г. Артеме, СП ПТС</t>
  </si>
  <si>
    <t>O_505-ПТС-28тп</t>
  </si>
  <si>
    <t>Прокладка тепловой сети до границ земельного участка "Склад магазин в районе ул. Лазо,3 в г. Артеме", СП ПТС</t>
  </si>
  <si>
    <t>O_505-ПТС-29тп</t>
  </si>
  <si>
    <t>Техперевооружение теплотрассы УТ01098 до Т.Б  ул. Кирова, г. Артем ЖК "Солнечный", СП ПТС</t>
  </si>
  <si>
    <t>O_505-ПТС-30тп</t>
  </si>
  <si>
    <t xml:space="preserve">Подрядная организация ООО «ЮСК" не выполняет обязательства по договору, ведется претензионная работа. </t>
  </si>
  <si>
    <t>Реконструкция магистральной тепловой сети №17 участок от Т.В (УТ1722) до УТ1723 ул. К. Жигура для подключения объекта капитального строительства "Жилой комплекс в районе ул. Достоевского в г. Владивосток" Дн 2хФ820х9 L=33,7п.м.,  СП Приморские тепловые сети</t>
  </si>
  <si>
    <t>O_505-ПТС-33тп</t>
  </si>
  <si>
    <t>Новый проект включен в ИПР на основании договора на технологическое присоединение</t>
  </si>
  <si>
    <t>Прокладка тепловой сети для подключения объекта капитального строительства : «Производственные и
офисные помещения по адресу ул. Снеговая, 13 стр. 9», г.Владивосток;СП Приморские тепловые сети</t>
  </si>
  <si>
    <t>O_505-ПТС-40тп</t>
  </si>
  <si>
    <t xml:space="preserve">Новый проект. Включен в ИПР на основании заключенного договора на технологическое присоединение к системе теплоснабжения </t>
  </si>
  <si>
    <t>Прокладка внутриплощадочных тепловых сетей для подключения объекта: «Жилой комплекс в районе ул. Катерной в г. Владивостоке»</t>
  </si>
  <si>
    <t>O_505-ПТС-199тп</t>
  </si>
  <si>
    <t>3.1.4</t>
  </si>
  <si>
    <t>3.2</t>
  </si>
  <si>
    <t>3.2.1</t>
  </si>
  <si>
    <t>Реконструкция ШБМ с заменой линии привода 3 шт., СП Артемовская ТЭЦ</t>
  </si>
  <si>
    <t>N_505-ПГг-152</t>
  </si>
  <si>
    <t xml:space="preserve">Исключен из реализации в 2024 году, со сдвигом на 2027 год. </t>
  </si>
  <si>
    <t>Реконструкция паропровода от ВТЭЦ-2 теплотрасса №36 СП Приморские тепловые сети</t>
  </si>
  <si>
    <t>N_505-ПТС-14</t>
  </si>
  <si>
    <t>3.2.2</t>
  </si>
  <si>
    <t>3.2.3</t>
  </si>
  <si>
    <t>3.2.4</t>
  </si>
  <si>
    <t>Наращивание дамб  золоотвала №1 Артемовской ТЭЦ  на 1778 тыс. м3</t>
  </si>
  <si>
    <t>F_505-ПГг-24</t>
  </si>
  <si>
    <t>Реконструкция градирни №3 СП Артёмовская ТЭЦ</t>
  </si>
  <si>
    <t>N_505АрТЭЦ-1</t>
  </si>
  <si>
    <t>Переходящий проект. Отклонение в сторону  уменьшения стоимости проекта, в связи с уменьшением объема  работ. Отражен факт окончательной оплаты за выполненные проектно-изыскательские работы 2023 года, авансирование и предварительная оплата по АОВР по заключенному договору на выполнение СМР</t>
  </si>
  <si>
    <t>Реконструкция  багерных насосов ГРТ 1250 в сборе с электродвигателем СП Артёмовская ТЭЦ  4 шт. (2шт. - 2023г, 2 шт. -2024г)</t>
  </si>
  <si>
    <t>N_505АрТЭЦ-2</t>
  </si>
  <si>
    <t>3.3</t>
  </si>
  <si>
    <t>3.3.1</t>
  </si>
  <si>
    <t>Техперевооружение ШБМ -1А,1Б,4Б,5А,5Б с заменой электродвигателей Партизанской ГРЭС (кол-во 5 шт)</t>
  </si>
  <si>
    <t>I_505-ПГг-76</t>
  </si>
  <si>
    <t>Модернизация АСУ и ТП турбинного и котельного оборудования Партизанской ГРЭС</t>
  </si>
  <si>
    <t>I_505-ПГг-78</t>
  </si>
  <si>
    <t>Смещение выполнение работ в связи с загруженностью  специалиста в узкой сфере со стороны подрядчика</t>
  </si>
  <si>
    <t>Модернизация АСУ и ТП турбинного и котельного оборудования Артемовской ТЭЦ</t>
  </si>
  <si>
    <t>I_505-ПГг-80</t>
  </si>
  <si>
    <t>Модернизация системы температурного контроля за состояниями подшипников паровых турбин ТГ №1,2  на Партизанской ГРЭС.</t>
  </si>
  <si>
    <t>N_505-ПГг-149</t>
  </si>
  <si>
    <t>Модернизация эл.снабжения собственных нужд эл. станции ПГРЭС с установкой силового трансформатора тип ТД-110/16000 на ОРУ 110/35 Партизанской ГРЭС.</t>
  </si>
  <si>
    <t>N_505-ПГг-150</t>
  </si>
  <si>
    <t>Техническое перевооружение оборудования 1-ой очереди Партизанской ГРЭС с его переводом на работу с использованием дизельного топлива (к/а ст.№1 – ст.№5) и переносом ресиверов углекислоты №1 и №2,СП Партизанская ГРЭС</t>
  </si>
  <si>
    <t>N_505-ПГРЭС-153</t>
  </si>
  <si>
    <t>Проект завершен, осуществлен перенос материалов с проекта, выплата гарантийных удержаний будет произведена в 2025г.</t>
  </si>
  <si>
    <t>Реконструкция устройств РЗА ВО 110 кВ Артемовской ТЭЦ-Смоляниново/т, Реконструкция устройств РЗА ВЛ 110 кВ Артемовская ТЭЦ-Промузе.</t>
  </si>
  <si>
    <t>N_505АрТЭЦ-4</t>
  </si>
  <si>
    <t xml:space="preserve">Замена ПЭНов в сборе с электродвигателем 7шт. (2023г - № 8, 15, 10,12, 2024г. - №7,13,14) СП Артёмовская ТЭЦ </t>
  </si>
  <si>
    <t>N_505АрТЭЦ-3</t>
  </si>
  <si>
    <t xml:space="preserve">Досрочная поставка и оплата питательных насосов  китайского производства марки  DG270-140Cx10 Shanghai Kaiquan Pump (Group) Co.,Ltd в количестве 4-х штук на замену насосов насосов марки ПЭ270-150-3 производства "ГМС Ливгидромаш". Оплата в соответствии с заключенным договором с ООО "ЭнергоФронт" </t>
  </si>
  <si>
    <t>3.3.2</t>
  </si>
  <si>
    <t>Замена насосов рециркуляции сетевой воды пиковой водогрейной котельной Восточная ТЭЦ, 9 шт</t>
  </si>
  <si>
    <t>N_505-ПГг-161</t>
  </si>
  <si>
    <t xml:space="preserve">Срыв договорных обязательств подрядчиком. </t>
  </si>
  <si>
    <t>Техперевооружение узла учета тепловой энергии, теплоносителя на котельной "КЦ № 2-1" (Северная)  (СП Приморскией тепловые сети)</t>
  </si>
  <si>
    <t>N_505-ПТС-15</t>
  </si>
  <si>
    <t>Проект перенесен на 2025 год</t>
  </si>
  <si>
    <t>3.3.3</t>
  </si>
  <si>
    <t>Техперевооружение теплотрассы УТ 0405 - УТ 0407 ул.Алеутская,  Дн 273х8 L=270м.п.   (СП ПТС)</t>
  </si>
  <si>
    <t>H_505-ПГт-5-43</t>
  </si>
  <si>
    <t>Проект завершен в 2023 г.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</si>
  <si>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</si>
  <si>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</si>
  <si>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</si>
  <si>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</si>
  <si>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</si>
  <si>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</si>
  <si>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</si>
  <si>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</si>
  <si>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 2419 - УТ 2421 ул.Станюковича,  Дн 630 L=820м.п.  Приморские тепловые сети</t>
  </si>
  <si>
    <t>K_505-ПГт-5-89</t>
  </si>
  <si>
    <t xml:space="preserve">Финансирование  дополнительных работ по претензии ООО «НТС Групп» исх. № 96 от 17.05.2024 (вынос кабеля)
</t>
  </si>
  <si>
    <t>Техперевооружение теплотрассы УТ 0707 - УТ 0707/2 ул.Хабаровская,  Дн 325 L=190м.п.   Приморские тепловые сети</t>
  </si>
  <si>
    <t>K_505-ПГт-5-90</t>
  </si>
  <si>
    <t>Отклонение ввиду расторжения договора. Договор ООО «УНР-524
ПОЛИМЕРТЕПЛО» №362/ПГ-22 Проводятся процедуры по расторжению договора и
принятию фактически выполненных работ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</si>
  <si>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</si>
  <si>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</si>
  <si>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</si>
  <si>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</si>
  <si>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 xml:space="preserve">Отклонение в связ с увеличение стоимости материалов, профинансированно согласно фактически выполненных работ.  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</si>
  <si>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</si>
  <si>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</si>
  <si>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УТ01128-УТ01131 ул. Севастопольская  Дн 530 L=797 ул. Севастопольская, Артем</t>
  </si>
  <si>
    <t>K_505-ПГт-5-98</t>
  </si>
  <si>
    <t>Техперевооружение теплотрассы УТ 01095А - УТ 01094 ул.Лазо, Артем  Дн 720/820 L=600м.п.  Приморские тепловые сети</t>
  </si>
  <si>
    <t>L_505-ПГт-5-107</t>
  </si>
  <si>
    <t>Финансирование факта поставки материалов на 2025г.</t>
  </si>
  <si>
    <t>Техперевооружение теплотрассы УТ 01095А - УТ 01097 ул.Лазо, Артем  Дн 820/720 L=630м.п.  Приморские тепловые сети</t>
  </si>
  <si>
    <t>L_505-ПГт-5-108</t>
  </si>
  <si>
    <t>Техперевооружение теплотрассы УТ 1055 т.А - УТ 1056 ул. Экипажная,  L=164п.м., Ду820мм., ПТС</t>
  </si>
  <si>
    <t>N_505-ПГт-5-127</t>
  </si>
  <si>
    <t>Техперевооружение теплотрассы УТ3711-УТ3714 ул. Фадеева Дн 720 L=412п.м Приморские тепловые сети</t>
  </si>
  <si>
    <t>N_505-ПГт-5-128</t>
  </si>
  <si>
    <t>Техперевооружение теплотрассы УТ 1236- УТ 1238, ул. Интернациональная , 58, L=506 п.м., Дн 720, Приморские тепловые сети</t>
  </si>
  <si>
    <t>N_505-ПГт-5-129</t>
  </si>
  <si>
    <t>Техперевооружение тепломагистрали УТ 0117 - УТ 0118 пр. 100 лет Владивостоку, Дн 720х10 L=200 п.м  Приморские тепловые сети</t>
  </si>
  <si>
    <t>N_505-ПГт-5-131</t>
  </si>
  <si>
    <t>Техперевооружение теплотрассы УТ1424 т.А - УТ1426  ул.Ильичева Дн 720 L=2х107м.пПриморские тепловые сети</t>
  </si>
  <si>
    <t>N_505-ПГт-5-135</t>
  </si>
  <si>
    <t>Техперевооружение теплотрассы УТ 0110 - УТ 0112 т.А ул. Русская, Дн 820 L=30п.м. Приморские тепловые сети</t>
  </si>
  <si>
    <t>N_505-ПГт-5-136</t>
  </si>
  <si>
    <t>Увеличение стоимости поставленной продукции</t>
  </si>
  <si>
    <t>Техперевооружение теплотрассы УТ2407 (т.Б) до УТ2408 (УП-1) ул. Набережная Д. 820*9. L= 2*309.0 п.м. СП Приморские тепловые сети</t>
  </si>
  <si>
    <t>N_505-ПГт-5-138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</si>
  <si>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</si>
  <si>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</si>
  <si>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Оплата за фактически выполненые строительно-монтажные работы по договору № 39/ПТС-23 от 22.03.2023 АО "ХРМК"</t>
  </si>
  <si>
    <t>Техперевооружение теплотрассы УТ 1235- УТ 1236, ул. Интернациональная Дн 720, Приморские тепловые сети</t>
  </si>
  <si>
    <t>N_505-ПТС-5-1</t>
  </si>
  <si>
    <t>Техперевооружение теплотрассы УТ 1235- УТ 1234, ул. Интернациональная Дн 720, Приморские тепловые сети</t>
  </si>
  <si>
    <t>N_505-ПТС-5-2</t>
  </si>
  <si>
    <t>Техперевооружение теплотрассы УТ1253 - УТ1257 т.Б ул.Калинина - ул.Очаковская Дн 630 L=2х383м.п Приморские тепловые сети</t>
  </si>
  <si>
    <t>N_505-ПТС-5-3</t>
  </si>
  <si>
    <t>Финансирование строительно-монтажных работ по актам освидетельствования. Оплата досрочной поставки материалов</t>
  </si>
  <si>
    <t>Техперевооружение теплотрассы УТ0707 - УТ0709 ул.Хабаровская Дн 325 L=2х330м.п Приморские тепловые сети</t>
  </si>
  <si>
    <t>N_505-ПТС-5-4</t>
  </si>
  <si>
    <t>Техперевооружение тепломагистрали УТ 0320/1-УТ0324,  пр. Острякова, Дн 426мм L=2х291 п.м  Приморские тепловые сети</t>
  </si>
  <si>
    <t>N_505-ПТС-5-5</t>
  </si>
  <si>
    <t>Техперевооружение теплотрассы УТ0132 - УТ0132Б  ул.Кирова Дн 530 L=2х250м.п СП Приморские тепловые сети</t>
  </si>
  <si>
    <t>N_505-ПТС-16</t>
  </si>
  <si>
    <t>Техперевооружение теплотрассы УТ1052 - УТ1053 ул. Шефнера  Дн 720 L=2х80м.п СП Приморские тепловые сети</t>
  </si>
  <si>
    <t>N_505-ПТС-17</t>
  </si>
  <si>
    <t>Техперевооружение теплотрассы УТ 2604тА - УТ 2605 ул. Борисенко, Дн 1020х10 L=142х2п.м. СП  Приморские тепловые сети</t>
  </si>
  <si>
    <t>O_505-ПТС-5-12</t>
  </si>
  <si>
    <t>Техперевооружение теплотрассы УТ1246т.А - УТ1249 ул. Калинина Ду=630/720 протяженность 640п.м. СП Приморские тепловые сети</t>
  </si>
  <si>
    <t>O_505-ПТС-5-19</t>
  </si>
  <si>
    <t>Новый проект включен в ИПР на основании постановлениия администрации г. Владивостока от 28.07.2022 № 728 обутверждении схемы теплоснабжения  Владивостокского городского округа на период до 2036 года . Выполнение данного проекта учтено в схеме теплоснабжения на 2023г.</t>
  </si>
  <si>
    <t>Техперевооружение теплотрассы УТ 1009- УТ 1011 ул.Адм.Фокина  Дн 530/720 L=310м.п.  Приморские тепловые сети</t>
  </si>
  <si>
    <t>O_505-ПТС-5-20</t>
  </si>
  <si>
    <t>Техперевооружение теплотрассы УТ 1084 т.А - УТ 1086 т.А ул.Фадеева  Дн 1020 L=760м.п.  Приморские тепловые сети</t>
  </si>
  <si>
    <t>O_505-ПТС-5-21</t>
  </si>
  <si>
    <t>Досрочное выполнение работ</t>
  </si>
  <si>
    <t>Техперевооружение теплотрассы УТ01-30 ул.Куйбышева (СШ№19) ТК-01087/1 Кирова 60   Дн 159 L=2х70м.п СП Приморские тепловые сети</t>
  </si>
  <si>
    <t>N_505-ПТС-18</t>
  </si>
  <si>
    <t>3.3.4</t>
  </si>
  <si>
    <t>Установка аккумуляторной батареи 720 А/ч - 2 шт. СК-20, Артемовской ТЭЦ</t>
  </si>
  <si>
    <t>I_505-ПГг-86</t>
  </si>
  <si>
    <t>Погашение КТ по ЗП 2023 г. Работы закрыты в соответствии с заключенным ДС к договору № 62/А-23 от 28.07.2023 г. в связи с уточнением объема заменяемых АКБ и увеличением фактической стоимости материальных ресурсов, без увеличения общей стоимости Договора после проведения подрядчиком конкурсных процедур на поставку оборудования и материалов.</t>
  </si>
  <si>
    <t>Установка аккумуляторной батареи 430 А/ч - 1 шт. СК-12, Артемовской ТЭЦ</t>
  </si>
  <si>
    <t>I_505-ПГг-87</t>
  </si>
  <si>
    <t>Установка аккумуляторной батареи  215 А/ч - 1 шт. СК-6, Артемовской ТЭЦ</t>
  </si>
  <si>
    <t>I_505-ПГг-88</t>
  </si>
  <si>
    <t>Модернизация схемы ТПУ-2н с установкой сетевого насоса № 4 СП Партизанской ГРЭС</t>
  </si>
  <si>
    <t>I_505-ПГг-82</t>
  </si>
  <si>
    <t>Техперевооружение комплекса инженерно-технических средств физической защиты СП «Партизанская ГРЭС»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</si>
  <si>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H_505-ПГг-17</t>
  </si>
  <si>
    <t>Реализация проекта перенесена на 2025г.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</si>
  <si>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</si>
  <si>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</si>
  <si>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 xml:space="preserve">Изменение стоимости и объемов инвестиций в связи с оптимизацией затрат в пределах источников финансирования. Изменение сроков реаизации проекта в результате корректировки графика оплат. </t>
  </si>
  <si>
    <t>Установка АОПО для ВЛ 110 кВ Партизанская ГРЭС – Находка тяговая СП Партизанская ГРЭС</t>
  </si>
  <si>
    <t>J_505-ПГг-111</t>
  </si>
  <si>
    <t>Установка локальной системы оповещения на гидротехнических сооружениях, СП Артемовская ТЭЦ</t>
  </si>
  <si>
    <t>K_505-ПГг-132</t>
  </si>
  <si>
    <t>Окончательный платеж за выполненные проектно-изыскательские работы по договору № 10/АТ-23 от 08.02.2023г.</t>
  </si>
  <si>
    <t>Техперевооружение комплекса инженерно-технических средств физической защиты КЦ №2 (участок 1 и 2), СП ПТС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</si>
  <si>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</si>
  <si>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</si>
  <si>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</si>
  <si>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</si>
  <si>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</si>
  <si>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</si>
  <si>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</si>
  <si>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Смещение сроков выполнения работ</t>
  </si>
  <si>
    <t>Установка локальной системы оповещения на гидротехнических сооружениях, СП Партизанская ГРЭС</t>
  </si>
  <si>
    <t>K_505-ПГг-122</t>
  </si>
  <si>
    <t>На основании проектно-сметной документации произведен расчет на строительно-монтажные работы с изменением стоимости в сторону уменьшения, договор на СМР на стадии закупочных процедур</t>
  </si>
  <si>
    <t>Замена грузопассажирского лифта в главном корпусе, г/п 1тн СП Партизанская ГРЭС</t>
  </si>
  <si>
    <t>K_505-ПГг-123</t>
  </si>
  <si>
    <t>Экономия от закупочных процедур</t>
  </si>
  <si>
    <t>Техперевооружение 1 и 2 секции брызгального бассейна, СП Партизанская ГРЭС</t>
  </si>
  <si>
    <t>K_505-ПГг-124</t>
  </si>
  <si>
    <t>Техперевооружение системы управления информационной безопасности, Партизанская ГРЭС</t>
  </si>
  <si>
    <t>K_505-ПГг-130</t>
  </si>
  <si>
    <t>Уменьшения  объема выполненных работ</t>
  </si>
  <si>
    <t>Установка системы пожаротушения трансформаторов ст. № Т-1, Т-2, АТ-1,2 СП Партизанская ГРЭС</t>
  </si>
  <si>
    <t>K_505-ПГг-128</t>
  </si>
  <si>
    <t>Выплата ГУ будет осуществлена в 2025г.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</si>
  <si>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</si>
  <si>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</si>
  <si>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ст.№2  ДВ-400 ТЦ , КЦ№2 СП Приморские тепловые сети </t>
  </si>
  <si>
    <t>K_505-ПГт-140</t>
  </si>
  <si>
    <t>Техперевооружение системы управления информационной безопасности, Приморские тепловые сети</t>
  </si>
  <si>
    <t>K_505-ПГт-143</t>
  </si>
  <si>
    <t>Договор закрыт в 2023г</t>
  </si>
  <si>
    <t>Установка системы защиты от дуговых замыканий на КРУ 6 кВ Приморские тепловые сети, 4 шт.</t>
  </si>
  <si>
    <t>L_505-ПГт-148</t>
  </si>
  <si>
    <t>Техперевооружение системы радиосвязи Восточной ТЭЦ</t>
  </si>
  <si>
    <t>N_505-ПГг-145</t>
  </si>
  <si>
    <t>Техперевооружение громкоговорящей связи Восточной ТЭЦ</t>
  </si>
  <si>
    <t>N_505-ПГг-160</t>
  </si>
  <si>
    <t>Оплата за фактичеки выполненные работы</t>
  </si>
  <si>
    <t>Замена электро двигателей в кол-ве 3шт. на дымососах котлов БКЗ  на КЦ-1 (2023г.-1шт, 2024г.-1, 2025г.-1шт) СП Приморские тепловые сети</t>
  </si>
  <si>
    <t>N_505-ПГт-176</t>
  </si>
  <si>
    <t>Автоматизация и диспечеризация ЦТП и ТНС в г. Артем (10шт), СП Приморские тепловые сети</t>
  </si>
  <si>
    <t>N_505-ПГт-178</t>
  </si>
  <si>
    <t>Замена масляных (воздушных) выключателей на вакуумные (элегазовые) напряжением 6 кВ и выше  КЦ № 1 (31 шт.), СП ПТС</t>
  </si>
  <si>
    <t>N_505-ПГт-147</t>
  </si>
  <si>
    <t>Сдвиг графика финансирования проекта в связи с поздней поставкой материалов, а так же началом ОЗП</t>
  </si>
  <si>
    <t>Техперевооружение мазутохозяйства ТЦ Северная с заменой баков №1,2,3 емк. 5 000 м3  СП Приморские тепловые сети</t>
  </si>
  <si>
    <t>O_505-ПТС-22</t>
  </si>
  <si>
    <t>Сдвиг графика в связи с поздним заключением договора на ПИР № 150/ПТС-24 от 07.10.2024, финансирование перенесено на 2025 год согласно «Графику выполнения и финансирования работ» Приложение № 2 к договору.</t>
  </si>
  <si>
    <t>Техническое перевооружение котлоагрегатов Артёмовской ТЭЦ замена ВПК на ВПКО(2024-9,13; 2025-6,7,8,10,11,12)</t>
  </si>
  <si>
    <t>O_505-АрТЭЦ-5</t>
  </si>
  <si>
    <t xml:space="preserve">Закупка не состоялась. 
Заявился один подрядчик, который не мог выполнить работы полностью в 2024 году.                                      
 Реализация проекта перенесена на 2025 год.                                                            </t>
  </si>
  <si>
    <t>Установка системы непрерывного осушения масла на автотрансформаторе АТ-2 СП «Партизанская ГРЭС» (АТДЦТН-125000/220)),СП Партизанская ГРЭС</t>
  </si>
  <si>
    <t>N_505-ПГРЭС-154</t>
  </si>
  <si>
    <t>Техперевооружение действующей системы пожарной сигнализации зданий Восточной ТЭЦ</t>
  </si>
  <si>
    <t>N_505-ПГг-143</t>
  </si>
  <si>
    <t>Проект перенесен на 2026</t>
  </si>
  <si>
    <t>Техперевооружение системы управления информационной безопасности, СП ТЭЦ Восточная</t>
  </si>
  <si>
    <t>N_505-ТЭЦВост-2</t>
  </si>
  <si>
    <t>Техперевооружение узла учета тепловой эергии КЦ №2-2 СП Приморские тепловые сети</t>
  </si>
  <si>
    <t>N_505-ПТС-19</t>
  </si>
  <si>
    <t>Договор поставки материалов не заключен, в связи с недостаточностью средств на их приобретение.</t>
  </si>
  <si>
    <t>Установка кондиционеров колонного типа на щитах управления КА ст. № 3,4 и КА ст. №5, ТА ст. №2; 2 шт.СП Партизанская ГРЭС</t>
  </si>
  <si>
    <t>P_505-ПГРЭС-160</t>
  </si>
  <si>
    <t>Внеплановый проект с целью приведения температурного режима на рабочих местах оперативного персонала согласно САНПиН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</si>
  <si>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</si>
  <si>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</si>
  <si>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</si>
  <si>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</si>
  <si>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</si>
  <si>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</si>
  <si>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</si>
  <si>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</si>
  <si>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</si>
  <si>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</si>
  <si>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</si>
  <si>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</si>
  <si>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</si>
  <si>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</si>
  <si>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</si>
  <si>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Перераспределение прочих затрат на содержание службы заказчика.</t>
  </si>
  <si>
    <t>3.6</t>
  </si>
  <si>
    <t>3.7</t>
  </si>
  <si>
    <t>Разработка ПИР для реализации проекта «Реконструкция ТЭЦ Восточная с установкой дополнительных водогрейных котлов", СП ТЭЦ Восточная</t>
  </si>
  <si>
    <t>N_505-ТЭЦВост-3</t>
  </si>
  <si>
    <t>Отставание от графика выполнения в связи с длительным выполнением ПИР</t>
  </si>
  <si>
    <t>Разработка основных технических решений по объекту "Реконструкция ТЭЦ Восточная с установкой газовых турбин типа ГТЭ-65 м водонагревательных колтов-утилизаторов",СП ТЭЦ Восточная</t>
  </si>
  <si>
    <t>N_505-ТЭЦВост-4</t>
  </si>
  <si>
    <t>Разработка ПИР для проекта "Устройство площадки для хранения металлолома на территории Восточной ТЭЦ"Устройство площадки для хранения металлолома на территории Восточной ТЭЦ"</t>
  </si>
  <si>
    <t>O_505-ТЭЦВост-5</t>
  </si>
  <si>
    <t>Согласно законодательтсва РФ в области окружающей среды необходимо помещение для хранения металлолома</t>
  </si>
  <si>
    <t>Разработка ПИР для реализации проекта "Техническое перевооружение технологических трубопроводов, устройств и сооружений СП ТЭЦ Восточная"</t>
  </si>
  <si>
    <t>O_505-ТЭЦВост-6</t>
  </si>
  <si>
    <t>Проект необходимый для снижения повреждаемости оборудования в случае аварий из-за возможности отключения каждого резервуара в отдельности</t>
  </si>
  <si>
    <t>Покупка копировально-множительный аппарата Артемовская ТЭЦ - 15 шт (2024 г. 3шт., 2025г. - 3шт., 2026г. - 3 шт., 2027г. - 3 шт., 2028г. - 3шт.)</t>
  </si>
  <si>
    <t>J_505-ПГг-39-133</t>
  </si>
  <si>
    <t>Покупка крестовой ударной мельницы SK -300 Партизанская ГРЭС 1 шт.</t>
  </si>
  <si>
    <t>L_505-ПГг-39-153</t>
  </si>
  <si>
    <t>Покупка автоматического аппарата для определения температуры вспышки в закрытом тигле ТВЗ-ЛАБ-12 Партизанская ГРЭС - 1 шт</t>
  </si>
  <si>
    <t>L_505-ПГг-39-158</t>
  </si>
  <si>
    <t xml:space="preserve">Изменение стоимости по результатам закупочных процедур.  </t>
  </si>
  <si>
    <t>Покупка лабораторных аналитических весов с пределом взвешивания г-0,01-220 Партизанская ГРЭС - 1 шт</t>
  </si>
  <si>
    <t>L_505-ПГг-39-159</t>
  </si>
  <si>
    <t>Покупка аппарата для определения времени деимульсации масел АДИМ или МОСТ-1М Партизанская ГРЭС - 1 шт</t>
  </si>
  <si>
    <t>L_505-ПГг-39-160</t>
  </si>
  <si>
    <t>Покупка высокочастотного термостата для определения вязкости  ЛТН-03 -Партизанская ГРЭС - 1 шт</t>
  </si>
  <si>
    <t>L_505-ПГг-39-162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</si>
  <si>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</si>
  <si>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</si>
  <si>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</si>
  <si>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</si>
  <si>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</si>
  <si>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</si>
  <si>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</si>
  <si>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</si>
  <si>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Покупка Анализатора жидкости Флюорат 02-5М,  1шт. Приморские тепловые сети</t>
  </si>
  <si>
    <t>J_505-ПГт-11-78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</si>
  <si>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</si>
  <si>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</si>
  <si>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</si>
  <si>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</si>
  <si>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>Покупка кондуктометра «МАРК-603», 4шт. СП Примоские тепловые сети</t>
  </si>
  <si>
    <t>L_505-ПГт-11-144</t>
  </si>
  <si>
    <t>Стоимость оборудования менее 100 тыс.руб., финансирование прошло по статье эксплуатация</t>
  </si>
  <si>
    <t>Покупка сварочного агрегата  Denyo DLW-300 LS с пультом удаленной регулировки сварочной дуги- 1шт. СП Примоские тепловые сети</t>
  </si>
  <si>
    <t>L_505-ПГт-11-155</t>
  </si>
  <si>
    <t>Торги не состоялись, в связи с предлагаемыми поставщиком характеристиками, которые не соответствуют заявленным.</t>
  </si>
  <si>
    <t>Покупка сварочного агрегата  Denyo DLW-400 LSW с пультом удаленной регулировки сварочной дуги-1шт. СП Примоские тепловые сети</t>
  </si>
  <si>
    <t>L_505-ПГт-11-156</t>
  </si>
  <si>
    <t>Покупка системы непрерывной осушки трансформаторов для Восточной ТЭЦ,  1 шт.</t>
  </si>
  <si>
    <t>N_505-ПГг-39-185</t>
  </si>
  <si>
    <t>Покупка мобильной установки для очистки турбинного масла для Восточной ТЭЦ,  1 шт.</t>
  </si>
  <si>
    <t>N_505-ПГг-39-188</t>
  </si>
  <si>
    <t>Финансирование проекта перенесено на 1кв. 2025г</t>
  </si>
  <si>
    <t>Покупка тепловоза ТЭМ-18 ДМ СП АТЭЦ 1 шт</t>
  </si>
  <si>
    <t>N_505-ПГг-39-199</t>
  </si>
  <si>
    <t xml:space="preserve">Изменение стоимости по результатам закупочных процедур. Закупка у единственного поставщика. </t>
  </si>
  <si>
    <t>Покупка серверного оборудования, СП ПТС</t>
  </si>
  <si>
    <t>N_505-ПГт-11-159</t>
  </si>
  <si>
    <t>Покупка трансформатора ТЛС-СЭЩ-40/10-03 УЗ 10.00/0.40 D/Yн-11- 2шт. -  СП Приморские тепловые сети</t>
  </si>
  <si>
    <t>N_505-ПГт-11-164</t>
  </si>
  <si>
    <t xml:space="preserve">Цена согласно договора АО «ИТЦ НИИ Электромашиностроения» № 165/81-24 от 13.02.2024
</t>
  </si>
  <si>
    <t>Покупка Микроомметра МИКО-1, 1шт. СП Партизанская ГРЭС</t>
  </si>
  <si>
    <t>N_505-ПГРЭС-39-4</t>
  </si>
  <si>
    <t>Покупка Прибора ТМВ-2, 1 шт., СП Партизанская ГРЭС</t>
  </si>
  <si>
    <t>N_505-ПГРЭС-39-8</t>
  </si>
  <si>
    <t>Покупка испытательного комплекса РЕТОМ-61 (или аналог), 1 шт, СП ТЭЦ Восточная</t>
  </si>
  <si>
    <t>N_505-ТЭЦВост-39-3</t>
  </si>
  <si>
    <t>Приобретение оборудования в связи с производственной необходимостью</t>
  </si>
  <si>
    <t>Покупка прибора анализа элегаза для СП ТЭЦ Восточная, 1 шт.</t>
  </si>
  <si>
    <t>N_505-ТЭЦВост-39-5</t>
  </si>
  <si>
    <t>Покупка многофункционального калибратора процессов FLUKE 725 (725Ex) для СП ТЭЦ Восточная, 1 шт.</t>
  </si>
  <si>
    <t>N_505-ТЭЦВост-39-7</t>
  </si>
  <si>
    <t>Покупка спектрофотометра ПЭ-5400ВИ (с держателем 6-ти кювет) для  Восточной ТЭЦ, (2 шт. 2023, 1 шт. - 2024.),3 шт.</t>
  </si>
  <si>
    <t>N_505-ТЭЦВост-39-8</t>
  </si>
  <si>
    <t>Покупка пожарной автоцистерны АЦ-5,0-40 (КамАЗ-43114) СП Партизанская ГРЭС, 1шт.</t>
  </si>
  <si>
    <t>N_505-ПГРЭС-39-1</t>
  </si>
  <si>
    <t>Покупка Автогидроподъемника КЭМЗ АПТ 18.02 на шасси ГАЗ С41R13 - 1 шт.  СП Артемовской ТЭЦ</t>
  </si>
  <si>
    <t>N_505-АрТЭЦ-39-1</t>
  </si>
  <si>
    <t>Покупка аспиратора  ПА-300М-2 СП Артёмовская ТЭЦ, 1шт.</t>
  </si>
  <si>
    <t>N_505-АрТЭЦ-39-9</t>
  </si>
  <si>
    <t>Покупка весов аналитических ВЛА-225М СП Артёмовская ТЭЦ, 1 шт.</t>
  </si>
  <si>
    <t>N_505-АрТЭЦ-39-11</t>
  </si>
  <si>
    <t>Приобретение спектрофотометра для Владивостокской ТЭЦ-2, 2 шт</t>
  </si>
  <si>
    <t>O_505-ВТЭЦ2-1</t>
  </si>
  <si>
    <t xml:space="preserve">Реализация проекта исключена  из ИПР </t>
  </si>
  <si>
    <t>Приобретение Аппарат для определения времени деэмульсии масел  Владивостокская ТЭЦ-2, 1 шт</t>
  </si>
  <si>
    <t>O_505-ВТЭЦ2-2</t>
  </si>
  <si>
    <t>Исключение проекта в связи с отсутствием средств на компенсацию затрат.</t>
  </si>
  <si>
    <t>Приобретение уровнемера УЛМ-31А1-HF-LC с 2-х проводным подключением Владивостокская ТЭЦ-2,   15 шт</t>
  </si>
  <si>
    <t>O_505-ВТЭЦ2-3</t>
  </si>
  <si>
    <t>Приобретение газоанализатора ПАЛЛАДИЙ-3М-02 Владивостокская ТЭЦ-2, 1 шт</t>
  </si>
  <si>
    <t>O_505-ВТЭЦ2-4</t>
  </si>
  <si>
    <t>Приобретение анализатора ТВЗ-ЛАБ температуры вспышки в закрытом тигле Владивостокская ТЭЦ-2, 1 шт</t>
  </si>
  <si>
    <t>O_505-ВТЭЦ2-5</t>
  </si>
  <si>
    <t>Приобретение аппарата автоматического для определения температуры вспышки в открытом тигле Владивостокская ТЭЦ-2, 1 шт</t>
  </si>
  <si>
    <t>O_505-ВТЭЦ2-6</t>
  </si>
  <si>
    <t>Приобретение шкафа вытяжного 1860х765х2300 Владивостокская ТЭЦ-2, 1 шт</t>
  </si>
  <si>
    <t>O_505-ВТЭЦ2-7</t>
  </si>
  <si>
    <t>Приобретение мобильного индикаторного комплекса МИК-2 Владивостокская ТЭЦ-2, 1 шт</t>
  </si>
  <si>
    <t>O_505-ВТЭЦ2-8</t>
  </si>
  <si>
    <t>Приобретение МЕП-7ис - многочастотный цифровой измеритель тангенса угла диэлектрических потерь и емкости изоляции Владивостокская ТЭЦ-2, 1 шт</t>
  </si>
  <si>
    <t>O_505-ВТЭЦ2-9</t>
  </si>
  <si>
    <t>Приобретение вольтметра ПрофКиП СКВ-120/140 Владивостокская ТЭЦ-2, 1 шт</t>
  </si>
  <si>
    <t>O_505-ВТЭЦ2-10</t>
  </si>
  <si>
    <t>Приобретение комплекса трассопоискового "Сталкер" 75-24 (встроенный GPS/Глонасс модуль, Li-lon) Владивостокская ТЭЦ-2, 1 шт</t>
  </si>
  <si>
    <t>O_505-ВТЭЦ2-11</t>
  </si>
  <si>
    <t>Приобретение переносной поверочной установки УППУ-МЭ 3,1КМ-П-0,5 Владивостокская ТЭЦ-2, 1 шт</t>
  </si>
  <si>
    <t>O_505-ВТЭЦ2-12</t>
  </si>
  <si>
    <t>Приобретение ретом 25 - устройство испытательное, РЕТОМЕР-М3 высокочастотный  вольтамперфазометр Владивостокская ТЭЦ-2, 1 шт</t>
  </si>
  <si>
    <t>O_505-ВТЭЦ2-13</t>
  </si>
  <si>
    <t>Приобретение комплекса программно-технического измерительного РЕТОМ-61 Владивостокская ТЭЦ-2, 1 шт</t>
  </si>
  <si>
    <t>O_505-ВТЭЦ2-14</t>
  </si>
  <si>
    <t>Приобретение крана на короткобазном шассии Владивостокская ТЭЦ-2, 1 шт</t>
  </si>
  <si>
    <t>O_505-ВТЭЦ2-15</t>
  </si>
  <si>
    <t>Приобретение экскаватора  Владивостокская ТЭЦ-2, 1 шт</t>
  </si>
  <si>
    <t>O_505-ВТЭЦ2-16</t>
  </si>
  <si>
    <t>Приобретение переносной многоканальной диагностической  Владивостокская ТЭЦ-2, 1 шт</t>
  </si>
  <si>
    <t>O_505-ВТЭЦ2-17</t>
  </si>
  <si>
    <t>Приобретение станока балансировочного с горизонтальной осью вращения, зарезонансного типа с маятниковой опорной системой модели ВМ-8000 с измерительно-управляющим комплексом "Сапфир" Владивостокская ТЭЦ-2, 1 шт</t>
  </si>
  <si>
    <t>O_505-ВТЭЦ2-18</t>
  </si>
  <si>
    <t>Приобретение винтового компрессора Владивостокская ТЭЦ-2, 1 шт</t>
  </si>
  <si>
    <t>O_505-ВТЭЦ2-19</t>
  </si>
  <si>
    <t>Приобретение титратора Фишера ПЭ-9210 в комплекте Владивостокская ТЭЦ-2, 1 шт</t>
  </si>
  <si>
    <t>O_505-ВТЭЦ2-20</t>
  </si>
  <si>
    <t>Приобретение устройства УИ 300.1 с поверкой Владивостокская ТЭЦ-2, 1 шт</t>
  </si>
  <si>
    <t>O_505-ВТЭЦ2-21</t>
  </si>
  <si>
    <t>Приобретение устройства измерительного параметров релейной защиты РЕТОМ-21 Владивостокская ТЭЦ-2, 1 шт</t>
  </si>
  <si>
    <t>O_505-ВТЭЦ2-22</t>
  </si>
  <si>
    <t>Приобретение газоанализатора одноканального общепромышленного стационарного СП Артемовская ТЭЦ (1 шт.)</t>
  </si>
  <si>
    <t>O_505-АрТЭЦ-39-16</t>
  </si>
  <si>
    <t>Покупка широкоформатного принтер HP DesignJet T630 24-in, 1 шт.  СП ТЭЦ Восточная</t>
  </si>
  <si>
    <t>O_505-ТЭЦВост-39-15</t>
  </si>
  <si>
    <t>Покупка АРМ системы, 1 шт.   СП ТЭЦ Восточная</t>
  </si>
  <si>
    <t>O_505-ТЭЦВост-39-10</t>
  </si>
  <si>
    <t>Покупка многофункционального устройство Kyocera ECOSYS M5526cdw или аналог, 1 шт.  СП ТЭЦ Восточная</t>
  </si>
  <si>
    <t>O_505-ТЭЦВост-39-16</t>
  </si>
  <si>
    <t>Покупка оборудования для ВКС, 1 шт.  СП ТЭЦ Восточная</t>
  </si>
  <si>
    <t>O_505-ТЭЦВост-39-12</t>
  </si>
  <si>
    <t>Покупка калибратора температуры Элемер-КТ-150К, 1 шт. для Восточной ТЭЦ</t>
  </si>
  <si>
    <t>O_505-ТЭЦВост-39-17</t>
  </si>
  <si>
    <t>Покупка газоанализатора, 1 шт. СП ТЭЦ Восточная</t>
  </si>
  <si>
    <t>P_505-ТЭЦВост-39-21</t>
  </si>
  <si>
    <t>Внеплановая закупка в связи с производственной необходимостью</t>
  </si>
  <si>
    <t>Приобретение компрессора винтового ВК180-8 ВС СП Артемовская ТЭЦ 2 шт.</t>
  </si>
  <si>
    <t>O_505-АрТЭЦ-39-17</t>
  </si>
  <si>
    <t xml:space="preserve">Экономия по результатам закупочных процедур. Отражен факт оплаты за поставленное оборудование в соответствии с условиями  договора. </t>
  </si>
  <si>
    <t xml:space="preserve">Покупка  электротельфера,2 шт, СП Артёмовская ТЭЦ </t>
  </si>
  <si>
    <t>O_505-АрТЭЦ-39-18</t>
  </si>
  <si>
    <t>Внеплановый проект в соответствии с заключенным договором на поставку оборудования.                                                                                      Необходим для ремонта и обслуживания грузоподъемного оборудования.                                                                                                        Отражен факт оплаты за поставленное оборудование в соответствии с условиями  договора.</t>
  </si>
  <si>
    <t>Приобретение газоанализатора  дымовых отходящих газов многокомпонентного переносного ДАГ-500 СП Артемовская ТЭЦ 1 шт.</t>
  </si>
  <si>
    <t>O_505-АрТЭЦ-39-24</t>
  </si>
  <si>
    <t xml:space="preserve">Покупка офисной техники для оснащения учебного класса оперативного персонала (АРМ – 10 шт, комплект оборудования для видео обучения – 1 шт, терминал ВКС – 1 шт, кондиционер – 1шт, коммутационое оборудование – 2шт) для нужд СП Партизанская ГРЭС </t>
  </si>
  <si>
    <t>O_505-ПГРЭС-39-13</t>
  </si>
  <si>
    <t>Покупка фильтр-адсорбера СП Партизанская ГРЭС, 1 шт.</t>
  </si>
  <si>
    <t>O_505-ПГРЭС-39-14</t>
  </si>
  <si>
    <t>Покупка газоанализатора дымовых отходящих газов, 1 шт. СП Партизанская ГРЭС</t>
  </si>
  <si>
    <t>P_505-ПГРЭС-39-16</t>
  </si>
  <si>
    <t xml:space="preserve">Покупка грузового бортового автомобиля Хино 500 с КМУ 5тонн, 2шт - 2024г
Приморские тепловые сети   </t>
  </si>
  <si>
    <t>J_505-ПГт-11-59</t>
  </si>
  <si>
    <t>Покупка газоанализатора "ДЖИН-ГАЗ" ГСБ-3М-05- 3 шт. СП Примоские тепловые сети</t>
  </si>
  <si>
    <t>O_505-ПТС-11-12</t>
  </si>
  <si>
    <t>Покупка газоанализатора Джин Газ ГСБ -3М 05 в связи спроизводственной необходимостью</t>
  </si>
  <si>
    <t>Покупка экскаватора полноповоротного,1 шт.СП Приморские тепловые сети</t>
  </si>
  <si>
    <t>O_505-ПТС-11-13</t>
  </si>
  <si>
    <t>Покупка кислородомера, 1 шт. СП Владивостокская ТЭЦ-2</t>
  </si>
  <si>
    <t>O_505-ВТЭЦ2-23</t>
  </si>
  <si>
    <t>Внеплановый проект. Включен в ИПР на основании договора на поставку оборудования.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</si>
  <si>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</si>
  <si>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</si>
  <si>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Покупка системы автоматизированного ведения, хранения и анализа оперативной документации дежурной смены для ТЭЦ Восточная в количестве 1 комплекта</t>
  </si>
  <si>
    <t>O_505-ТЭЦВост-17нма</t>
  </si>
  <si>
    <t>Модернизация операционной системы для рабочих станций для ТЭЦ Восточная</t>
  </si>
  <si>
    <t>O_505-ТЭЦВост-16нма</t>
  </si>
  <si>
    <t>Покупка системы учета и анализа аварийности для ТЭЦ Восточная в количестве 1 комплекта</t>
  </si>
  <si>
    <t>O_505-ТЭЦВост-19нма</t>
  </si>
  <si>
    <t>Модернизация системы принятия решений на оптовом рынке электроэнергии и мощности для ТЭЦ Восточная</t>
  </si>
  <si>
    <t>O_505-ТЭЦВост-8нма</t>
  </si>
  <si>
    <t>Покупка системы принятия решений на оптовом рынке электроэнергии и мощности для ТЭЦ Восточная в количестве 1 комплекта</t>
  </si>
  <si>
    <t>O_505-ТЭЦВост-18нма</t>
  </si>
  <si>
    <t>Покупка системы электронного документооборота для ТЭЦ Восточная в количестве 1 комплекта</t>
  </si>
  <si>
    <t>O_505-ТЭЦВост-20нма</t>
  </si>
  <si>
    <t>Покупка системы автоматизированного ведения, хранения и анализа оперативной документации дежурной смены для ВТЭЦ-2 в количестве 1 комплекта</t>
  </si>
  <si>
    <t>O_505-ВТЭЦ-2-14нма</t>
  </si>
  <si>
    <t>Покупка системы извлечения, преобразования и загрузки данных для ВТЭЦ-2 в количестве 1 комплекта</t>
  </si>
  <si>
    <t>O_505-ВТЭЦ-2-15нма</t>
  </si>
  <si>
    <t>Покупка системы принятия решений на оптовом рынке электроэнергии и мощности для ВТЭЦ-2 в количестве 1 комплекта</t>
  </si>
  <si>
    <t>O_505-ВТЭЦ-2-16нма</t>
  </si>
  <si>
    <t>Покупка системы централизованного управления инфраструктурой для ВТЭЦ-2 в количестве 1 комплекта</t>
  </si>
  <si>
    <t>O_505-ВТЭЦ-2-18нма</t>
  </si>
  <si>
    <t>Модернизация операционной системы для рабочих станций для ВТЭЦ-2</t>
  </si>
  <si>
    <t>O_505-ВТЭЦ-2-13нма</t>
  </si>
  <si>
    <t>Модернизация системы принятия решений на оптовом рынке электроэнергии и мощности для ВТЭЦ-2</t>
  </si>
  <si>
    <t>O_505-ВТЭЦ-2-7нма</t>
  </si>
  <si>
    <t>Покупка системы учета и анализа аварийности для ВТЭЦ-2 в количестве 1 комплекта</t>
  </si>
  <si>
    <t>O_505-ВТЭЦ-2-17нма</t>
  </si>
  <si>
    <t>Покупка системы электронного документооборота для ВТЭЦ-2 в количестве 1 комплекта</t>
  </si>
  <si>
    <t>O_505-ВТЭЦ-2-19нма</t>
  </si>
  <si>
    <t>Покупка системы автоматизированного ведения, хранения и анализа оперативной документации дежурной смены для ПГРЭС в количестве 1 комплекта</t>
  </si>
  <si>
    <t>O_505-ПГРЭС-21нма</t>
  </si>
  <si>
    <t>Покупка системы извлечения, преобразования и загрузки данных для ПГРЭС в количестве 1 комплекта</t>
  </si>
  <si>
    <t>O_505-ПГРЭС-22нма</t>
  </si>
  <si>
    <t>Покупка системы принятия решений на оптовом рынке электроэнергии и мощности для ПГРЭС в количестве 1 комплекта</t>
  </si>
  <si>
    <t>O_505-ПГРЭС-23нма</t>
  </si>
  <si>
    <t>Покупка системы управления устройствами "Yealink" для ПГРЭС в количестве 1 комплекта</t>
  </si>
  <si>
    <t>O_505-ПГРЭС-24нма</t>
  </si>
  <si>
    <t>Модернизация системы принятия решений на оптовом рынке электроэнергии и мощности для ПГРЭС</t>
  </si>
  <si>
    <t>O_505-ПГРЭС-12нма</t>
  </si>
  <si>
    <t>Модернизация операционной системы для рабочих станций для ПГРЭС</t>
  </si>
  <si>
    <t>O_505-ПГРЭС-20нма</t>
  </si>
  <si>
    <t>Покупка системы учета и анализа аварийности для ПГРЭС в количестве 1 комплекта</t>
  </si>
  <si>
    <t>O_505-ПГРЭС-25нма</t>
  </si>
  <si>
    <t>Покупка системы электронного документооборота для ПГРЭС в количестве 1 комплекта</t>
  </si>
  <si>
    <t>O_505-ПГРЭС-26нма</t>
  </si>
  <si>
    <t>Покупка системы автоматизированного ведения, хранения и анализа оперативной документации дежурной смены для АрТЭЦ в количестве 1 комплекта</t>
  </si>
  <si>
    <t>O_505-АрТЭЦ-16нма</t>
  </si>
  <si>
    <t>Покупка системы извлечения, преобразования и загрузки данных для АрТЭЦ в количестве 1 комплекта</t>
  </si>
  <si>
    <t>O_505-АрТЭЦ-17нма</t>
  </si>
  <si>
    <t>Покупка системы учета и анализа аварийности для АрТЭЦ в количестве 1 комплекта</t>
  </si>
  <si>
    <t>O_505-АрТЭЦ-19нма</t>
  </si>
  <si>
    <t>Модернизация операционной системы для рабочих станций для АрТЭЦ</t>
  </si>
  <si>
    <t>O_505-АрТЭЦ-15нма</t>
  </si>
  <si>
    <t>Модернизация системы принятия решений на оптовом рынке электроэнергии и мощности для АрТЭЦ</t>
  </si>
  <si>
    <t>O_505-АрТЭЦ-8нма</t>
  </si>
  <si>
    <t>Покупка системы принятия решений на оптовом рынке электроэнергии и мощности для АрТЭЦ в количестве 1 комплекта</t>
  </si>
  <si>
    <t>O_505-АрТЭЦ-18нма</t>
  </si>
  <si>
    <t>Покупка системы электронного документооборота для АрТЭЦ в количестве 1 комплекта</t>
  </si>
  <si>
    <t>O_505-АрТЭЦ-20нма</t>
  </si>
  <si>
    <t>Модернизация операционной системы для рабочих станций для ПТС</t>
  </si>
  <si>
    <t>O_505-ПТС-11нма</t>
  </si>
  <si>
    <t>Покупка системы централизованного управления инфраструктурой для ПТС в количестве 1 комплекта</t>
  </si>
  <si>
    <t>O_505-ПТС-14нма</t>
  </si>
  <si>
    <t>Покупка системы удаленного администрирования для ПТС в количестве 1 комплекта</t>
  </si>
  <si>
    <t>O_505-ПТС-13нма</t>
  </si>
  <si>
    <t>Покупка системы электронного документооборота для ПТС в количестве 1 комплекта</t>
  </si>
  <si>
    <t>O_505-ПТС-15нма</t>
  </si>
  <si>
    <t>Покупка системы извлечения, преобразования и загрузки данных для ПТС в количестве 1 комплекта</t>
  </si>
  <si>
    <t>O_505-ПТС-12нма</t>
  </si>
  <si>
    <t>Разработка системы обнаружения утечек в трубах тепловых сетей, СП Приморские тепловые сети</t>
  </si>
  <si>
    <t>O_505-ПТС-16на</t>
  </si>
  <si>
    <t>По причине отсутствия согласования проекта КИР при ПАО "РусГидро", что является обязательным условием для реализации проекта.</t>
  </si>
  <si>
    <t>Разработка и внедрение технологии защиты поверхностей нагрева водяного экономайзера энергетических котлов СП "Партизанская ГРЭС" от абразивного износа золой</t>
  </si>
  <si>
    <t>O_505-ПГРЭС-155на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</si>
  <si>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</si>
  <si>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</si>
  <si>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</si>
  <si>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</si>
  <si>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</si>
  <si>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</si>
  <si>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</si>
  <si>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</si>
  <si>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</si>
  <si>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</si>
  <si>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</si>
  <si>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</si>
  <si>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</si>
  <si>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</si>
  <si>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</si>
  <si>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</si>
  <si>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</si>
  <si>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</si>
  <si>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Техническое перевооружение насосных станций 2-го, 3-го подъема (Аэропорт),Нерюнгринская ГРЭС</t>
  </si>
  <si>
    <t>O_505-НГ-141</t>
  </si>
  <si>
    <t>Реконструкция тепловой сети МТС, Нерюнгринская ГРЭС</t>
  </si>
  <si>
    <t>O_505-НГ-142</t>
  </si>
  <si>
    <t>Увеличилась сметная стоимость проекта, в связи с изменением технических решений при подготовке закупочной документации. Длительное проведение закупочных процедур.</t>
  </si>
  <si>
    <t>4.1.3.4</t>
  </si>
  <si>
    <t>4.1.3.5</t>
  </si>
  <si>
    <t>4.1.4</t>
  </si>
  <si>
    <t>4.2</t>
  </si>
  <si>
    <t>4.2.1</t>
  </si>
  <si>
    <t>Реконструкция  котлоагрегата, турбоагрегата, генератора энергоблока ст №1 НГРЭС</t>
  </si>
  <si>
    <t>J_505-НГ-82</t>
  </si>
  <si>
    <t>4.2.2</t>
  </si>
  <si>
    <t>4.2.3</t>
  </si>
  <si>
    <t>Реконструкция  II очереди МТС г. Нерюнгри" НГРЭС</t>
  </si>
  <si>
    <t>J_505-НГ-84</t>
  </si>
  <si>
    <t>Перенос материалов на другие проекты в связи с отсутвием потребности материалов</t>
  </si>
  <si>
    <t>4.2.4</t>
  </si>
  <si>
    <t>Наращивание дамбы шлакозолоотвала №1 НГРЭС</t>
  </si>
  <si>
    <t>J_505-НГ-75</t>
  </si>
  <si>
    <t>Увеличение сроков выполнения работ подрядной организации, необходимость проведения дополнительных работ, длительное утверждение дополнительной сметной документации</t>
  </si>
  <si>
    <t>4.3</t>
  </si>
  <si>
    <t>4.3.1</t>
  </si>
  <si>
    <t>Замена оборудования энергоблока ст.№1 НГРЭС (насосы с эл. двиг.: ПЭН-1Б, ЦН-1А, ЦН-1Б; ГВ ВГ-1; МВ В-1Т 110кВ, ТСН-1)</t>
  </si>
  <si>
    <t>L_505-НГ-103</t>
  </si>
  <si>
    <t>Изменение стоимости по результатам закупочных процедур. Изменение сроков реализации и объемов инвестиций по годам в связи с корректировкой графика производства работ.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</si>
  <si>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</si>
  <si>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</si>
  <si>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Перераспределение прочих затрат по Агентскому договору</t>
  </si>
  <si>
    <t>Замена оборудования энергоблока ст.№3 НГРЭС (3Т ТДЦ-250/220 кВ; насос ПЭН-3А с эл. двиг., ВГ-3)</t>
  </si>
  <si>
    <t>L_505-НГ-105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</si>
  <si>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</si>
  <si>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</si>
  <si>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>Установка системы автоматического регулирования мощности энергоблоков № 1, 2, 3 Нерюнгринской ГРЭС</t>
  </si>
  <si>
    <t>F_505-НГ-16</t>
  </si>
  <si>
    <t>Техническое перевооружение эбергоблока №3 Нерюнгринской ГРЭС</t>
  </si>
  <si>
    <t>N_505-НГ-118</t>
  </si>
  <si>
    <t>Позднее принятие технических решений по согласованию сметной документации (пересчёт с БЦ на ФЭР) к договору привело к недофинансированию МТР.</t>
  </si>
  <si>
    <t>Установка системы принудительного расхолаживания турбин Нерюнгринской ГРЭС</t>
  </si>
  <si>
    <t>N_505-НГ-123</t>
  </si>
  <si>
    <t>Уменьшение стоимости проекта по результатам утвержденной проектно-сметной документации</t>
  </si>
  <si>
    <t>4.3.2</t>
  </si>
  <si>
    <t>4.3.3</t>
  </si>
  <si>
    <t>Реконструкция тепловых сетей Нерюнгринской ГРЭС (участки главного корпуса, дробкорпуса, ММХ, ленточного конвейера 2 подъема, эстакады ТТ- столовой)</t>
  </si>
  <si>
    <t>L_505-НГ-107</t>
  </si>
  <si>
    <t>4.3.4</t>
  </si>
  <si>
    <t>Техперевооружение комплекса инженерно-технических средств физической защиты Нерюнгринской ГРЭС (система передачи данных, система защиты информации, система электроснабжения, система охранного видеонаблюдения периметра, система охранного видеонаблюдения территории, система технических средств обнаружения, система противотаранных устройств и досмотровых эстакад, система оперативной связи, система сбора и отображения информации)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</si>
  <si>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</si>
  <si>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</si>
  <si>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</si>
  <si>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>Техперевооружение системы управления информационной безопасности, СП НГРЭС</t>
  </si>
  <si>
    <t>K_505-НГ-93</t>
  </si>
  <si>
    <t>Установка дифференциальной защиты шин на Чульманской ТЭЦ</t>
  </si>
  <si>
    <t>J_505-НГ-79</t>
  </si>
  <si>
    <t xml:space="preserve">Установка автомобильных весов НГРЭС, 1 шт. </t>
  </si>
  <si>
    <t>I_505-НГ-64</t>
  </si>
  <si>
    <t>Увеличение сроков выполнения работ подрядной организацией</t>
  </si>
  <si>
    <t>Замена дробильно-фрезеровочных машин Нерюнгринской ГРЭС (6 шт.)</t>
  </si>
  <si>
    <t>N_505-НГ-120</t>
  </si>
  <si>
    <t>Установка редукционно-охладительной установки Чульманской ТЭЦ (2 шт.)</t>
  </si>
  <si>
    <t>N_505-НГ-124</t>
  </si>
  <si>
    <t>Техническое перевооружение маслосистемы с установкой второй маслоочислительной установки ТА-3 Нерюнгринской ГРЭС</t>
  </si>
  <si>
    <t>O_505-НГ-139</t>
  </si>
  <si>
    <t>Внеплановый проект, реализуется в рамках программы повышения надёжности тепловых электростанций АО "ДГК"</t>
  </si>
  <si>
    <t>Техническое перевооружение системы контроля параметров работы системы централизованного теплоснабжения (технический учет) насосной №3 (БМТС (С1, С2, С3, С4) Нерюнгринской ГРЭС</t>
  </si>
  <si>
    <t>O_505-НГ-134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</si>
  <si>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</si>
  <si>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</si>
  <si>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 xml:space="preserve">Модернизация релейной защиты и автоматики (РЗА) НГРЭС </t>
  </si>
  <si>
    <t>L_505-НГ-102</t>
  </si>
  <si>
    <t>Ранняя поставка материалов для работ 2025г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</si>
  <si>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</si>
  <si>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</si>
  <si>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</si>
  <si>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</si>
  <si>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</si>
  <si>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</si>
  <si>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</si>
  <si>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</si>
  <si>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</si>
  <si>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</si>
  <si>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</si>
  <si>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</si>
  <si>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3-ей нитки  гидрозолоудаления НГРЭС (протяженность - 7,5 км)</t>
  </si>
  <si>
    <t>H_505-НГ-55</t>
  </si>
  <si>
    <t>4.6</t>
  </si>
  <si>
    <t>4.7</t>
  </si>
  <si>
    <t>Реконструкция пылесистем котлоагрегатов Нерюнгринской ГРЭС (ПИР)</t>
  </si>
  <si>
    <t>N_505-НГ-122</t>
  </si>
  <si>
    <t>Разработка ПИР для проекта "Установка релейной защиты ВЛ 110 кВ Нерюнгринская ГРЭС– Чульман с отпайками и ВЛ 110 кВ Нерюнгринская ГРЭС – Хатыми с отпайками на Нерюнгринской ГРЭС</t>
  </si>
  <si>
    <t>N_505-НГ-129</t>
  </si>
  <si>
    <t>Разработка ПИР для проекта "Установка релейной защиты ВЛ 110 кВ Нерюнгринская ГРЭС– Хатыми с отпайками на ПС 110 кВ ВГК</t>
  </si>
  <si>
    <t>N_505-НГ-130</t>
  </si>
  <si>
    <t>Разработка ПИР на модернизацию технологических защит энергоблоков №1, 2, 3 Нерюнгринской ГРЭС</t>
  </si>
  <si>
    <t>O_505-НГ-144</t>
  </si>
  <si>
    <t>Перенос сроков выполнения работ, заключение дополнительного осглашения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</si>
  <si>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</si>
  <si>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</si>
  <si>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>Расторжение досрочно договора ПИР, по причине длительного выполнения работ и устранения замечаний</t>
  </si>
  <si>
    <t>Покупка клиентского маршрутизатора НГРЭС, 1 компл.</t>
  </si>
  <si>
    <t>I_505-НГ-24-46</t>
  </si>
  <si>
    <t>Покупка блока бесперебойного питания с батарейным блоком, НГРЭС, 1 компл.</t>
  </si>
  <si>
    <t>I_505-НГ-24-47</t>
  </si>
  <si>
    <t>Покупка оборудования Wi-Fi  НГРЭС 1 шт.</t>
  </si>
  <si>
    <t>I_505-НГ-24-48</t>
  </si>
  <si>
    <t>Покупка проборазделочной машины МПЛ 150, СП НГРЭС   кол-во 2 шт.</t>
  </si>
  <si>
    <t>I_505-НГ-24-60</t>
  </si>
  <si>
    <t>Покупка стационарного твердомера HRVU-187,5, НГРЭС, 1шт.</t>
  </si>
  <si>
    <t>N_505-НГ-24-98</t>
  </si>
  <si>
    <t>Покупка испытательной машины для разрушающего контроля и испытания металла сварных швов РМГ 500 МГ4, НГРЭС, 1шт.</t>
  </si>
  <si>
    <t>N_505-НГ-24-100</t>
  </si>
  <si>
    <t>Покупка промышленного пылесоса НГРЭС, 3 шт. (2024г-1шт, 2025г.-2шт.)</t>
  </si>
  <si>
    <t>N_505-НГ-24-120</t>
  </si>
  <si>
    <t>Покупка самосвала г/п 12 тн, НГРЭС, 1 шт.</t>
  </si>
  <si>
    <t>N_505-НГ-24-81</t>
  </si>
  <si>
    <t>Покупка автобуса на 45 мест, НГРЭС, 2 шт.</t>
  </si>
  <si>
    <t>N_505-НГ-24-145</t>
  </si>
  <si>
    <t>Покупка вилочного мини погрузчика, НГРЭС, 1 шт.</t>
  </si>
  <si>
    <t>N_505-НГ-24-148</t>
  </si>
  <si>
    <t>Поздняя поставка оборудования в январе 2025г.</t>
  </si>
  <si>
    <t>Покупка аппарата для определения температуры текучести и застывания нефтепродуктов, НГРЭС, 1 шт.</t>
  </si>
  <si>
    <t>N_505-НГ-24-133</t>
  </si>
  <si>
    <t>Покупка печи муфельной, НГРЭС, 1шт.</t>
  </si>
  <si>
    <t>N_505-НГ-24-135</t>
  </si>
  <si>
    <t>Покупка фотометра  КФК-3-01, СП НГРЭС   кол-во 1 шт.</t>
  </si>
  <si>
    <t>N_505-НГ-24-129</t>
  </si>
  <si>
    <t>Уменьшение стоимости проекта по результатам закуапочных процедур</t>
  </si>
  <si>
    <t>Покупка устройства Ретом-21, НГРЭС кол-во 1 шт</t>
  </si>
  <si>
    <t>N_505-НГ-24-137</t>
  </si>
  <si>
    <t>Увеличение стоимости проекта по результатам закупочных процедур</t>
  </si>
  <si>
    <t>Покупка устройства Ретом-61, НГРЭС кол-во 1 шт.</t>
  </si>
  <si>
    <t>N_505-НГ-24-138</t>
  </si>
  <si>
    <t xml:space="preserve">Покупка тепловизера Testo 865, НГРЭС, 1шт. </t>
  </si>
  <si>
    <t>N_505-НГ-24-139</t>
  </si>
  <si>
    <t xml:space="preserve">Покупка тепловизера FLIR E95, НГРЭС, 2шт. </t>
  </si>
  <si>
    <t>N_505-НГ-24-140</t>
  </si>
  <si>
    <t>Покупка миллиомметра, НГРЭС, 1шт.</t>
  </si>
  <si>
    <t>N_505-НГ-24-141</t>
  </si>
  <si>
    <t>Покупка газоаналиатора, НГРЭС, 1 шт.</t>
  </si>
  <si>
    <t>N_505-НГ-24-142</t>
  </si>
  <si>
    <t>Покупка автоматизированного рабочего места, 9 шт, НГРЭС</t>
  </si>
  <si>
    <t>O_505-НГ-24-155</t>
  </si>
  <si>
    <t>Покупка многофункционального  устройства,2 шт, НГРЭС</t>
  </si>
  <si>
    <t>O_505-НГ-24-156</t>
  </si>
  <si>
    <t>Покупка комплекта оборудования эталонных гирь, НГРЭС,1 шт.</t>
  </si>
  <si>
    <t>O_505-НГ-24-162</t>
  </si>
  <si>
    <t>Покупка комплекта спутникого геодезического оборудования, НГРЭС,1 шт.</t>
  </si>
  <si>
    <t>O_505-НГ-24-163</t>
  </si>
  <si>
    <t>Покупка печи муфельной СНОЛ 1,6.2,5.1/11-И2М,НГРЭС,2 шт.</t>
  </si>
  <si>
    <t>P_505-НГ-24-181</t>
  </si>
  <si>
    <t>Внеплановый проект, в связи с включением в ИПР со стоимость свыше 100тр.</t>
  </si>
  <si>
    <t>Покупка крана съемного рельсового НЗС КП-1350,НГРЭС,2 шт.</t>
  </si>
  <si>
    <t>P_505-НГ-24-182</t>
  </si>
  <si>
    <t>Покупка центробежного насосного агрегата, 1шт, НГРЭС</t>
  </si>
  <si>
    <t>P_505-НГ-24-183</t>
  </si>
  <si>
    <t>Покупка системы удаленного администрирования для НГРЭС в количестве 1 комплекта</t>
  </si>
  <si>
    <t>O_505-НГРЭС-26нма</t>
  </si>
  <si>
    <t>Покупка системы централизованного управления инфраструктурой для НГРЭС в количестве 1 комплекта</t>
  </si>
  <si>
    <t>O_505-НГРЭС-28нма</t>
  </si>
  <si>
    <t>Модернизация операционной системы для рабочих станций для НГРЭС</t>
  </si>
  <si>
    <t>O_505-НГРЭС-22нма</t>
  </si>
  <si>
    <t>Покупка системы учета и анализа аварийности для НГРЭС в количестве 1 комплекта</t>
  </si>
  <si>
    <t>O_505-НГРЭС-27нма</t>
  </si>
  <si>
    <t>Модернизация системы принятия решений на оптовом рынке электроэнергии и мощности для НГРЭС</t>
  </si>
  <si>
    <t>O_505-НГРЭС-13нма</t>
  </si>
  <si>
    <t>Покупка системы принятия решений на оптовом рынке электроэнергии и мощности для НГРЭС в количестве 1 комплекта</t>
  </si>
  <si>
    <t>O_505-НГРЭС-25нма</t>
  </si>
  <si>
    <t>Модернизация системы извлечения, преобразования и загрузки данных для НГРЭС</t>
  </si>
  <si>
    <t>O_505-НГРЭС-23нма</t>
  </si>
  <si>
    <t>Покупка системы электронного документооборота для НГРЭС в количестве 1 комплекта</t>
  </si>
  <si>
    <t>O_505-НГРЭС-29нма</t>
  </si>
  <si>
    <t>Покупка системы автоматизированного ведения, хранения и анализа оперативной документации дежурной смены для НГРЭС в количестве 1 комплекта</t>
  </si>
  <si>
    <t>O_505-НГРЭС-24нма</t>
  </si>
  <si>
    <t>Покупка тепловизера  Guide H3 - 1 шт, СП Нерюнгринская ГРЭС</t>
  </si>
  <si>
    <t>N_505-НГ-24-151</t>
  </si>
  <si>
    <t>Покупка колёсного мини-погрузчика с ковшом, грузоподъёмностью 2,4т., НГРЭС,1 шт.</t>
  </si>
  <si>
    <t>O_505-НГ-24-157</t>
  </si>
  <si>
    <t>Покупка инвертора трехфазного,1 шт, НГРЭС</t>
  </si>
  <si>
    <t>O_505-НГ-24-154</t>
  </si>
  <si>
    <t>Внеплановый проект 2023 г. Корректировка стоимости поступления.</t>
  </si>
  <si>
    <t>Покупка термохимического газоанализатора, НГРЭС,1 шт.</t>
  </si>
  <si>
    <t>O_505-НГ-24-164</t>
  </si>
  <si>
    <t>Согласно условиям договора финансирование 1 кв.2025 г.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</si>
  <si>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</si>
  <si>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</si>
  <si>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</si>
  <si>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</si>
  <si>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</si>
  <si>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</si>
  <si>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</si>
  <si>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</si>
  <si>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</si>
  <si>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</si>
  <si>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</si>
  <si>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</si>
  <si>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</si>
  <si>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</si>
  <si>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</si>
  <si>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</si>
  <si>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</si>
  <si>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5.1.4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</si>
  <si>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</si>
  <si>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</si>
  <si>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</si>
  <si>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</si>
  <si>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</si>
  <si>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</si>
  <si>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</si>
  <si>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</si>
  <si>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</si>
  <si>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</si>
  <si>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</si>
  <si>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</si>
  <si>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</si>
  <si>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</si>
  <si>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котлов БКЗ 75-39ФБ ст. №4-№7, №9 (СП БТЭЦ)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</si>
  <si>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</si>
  <si>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</si>
  <si>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</si>
  <si>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Техническое перевооружение РОУ (редукционно-охладительная установка) (СП БТЭЦ)</t>
  </si>
  <si>
    <t>F_505-ХТСКб-2</t>
  </si>
  <si>
    <t>Перераспределени прочих затрат службы заказчика</t>
  </si>
  <si>
    <t>«Установка системы кондиционирования в помещении ГЩУ – 1 шт., СП "БирТЭЦ"</t>
  </si>
  <si>
    <t>N_505-БирТЭЦ-6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</si>
  <si>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</si>
  <si>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</si>
  <si>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</si>
  <si>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</si>
  <si>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</si>
  <si>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</si>
  <si>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</si>
  <si>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</si>
  <si>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</si>
  <si>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</si>
  <si>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</si>
  <si>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</si>
  <si>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5.6</t>
  </si>
  <si>
    <t>5.7</t>
  </si>
  <si>
    <t>Покупка спектрофотометра, 1 шт, Бир.ТЭЦ</t>
  </si>
  <si>
    <t>N_505-БирТЭЦ-8-36</t>
  </si>
  <si>
    <t xml:space="preserve">Уменьшение стоимости проекта по результатам закупочных процедур </t>
  </si>
  <si>
    <t>Покупка установки для ручной плазменной резки Hyperthem Powermax 65 (или аналог), 1 шт., СП Бир. ТЭЦ</t>
  </si>
  <si>
    <t>N_505-БирТЭЦ-8-38</t>
  </si>
  <si>
    <t>Покупка тепловизора 1 шт., СП Бир. ТЭЦ</t>
  </si>
  <si>
    <t>N_505-БирТЭЦ-8-40</t>
  </si>
  <si>
    <t>Модернизация операционной системы для рабочих станций для БирТЭЦ</t>
  </si>
  <si>
    <t>O_505-БирТЭЦ-11нма</t>
  </si>
  <si>
    <t>Покупка системы электронного документооборота для БирТЭЦ в количестве 1 комплекта</t>
  </si>
  <si>
    <t>O_505-БирТЭЦ-12нма</t>
  </si>
  <si>
    <t>Покупка экскаватора-погрузчика типа: ДЭМ-310 или аналог – 1 шт Биробиджанской ТЭЦ</t>
  </si>
  <si>
    <t>O_505-БирТЭЦ-8-43</t>
  </si>
  <si>
    <t>Покупка крана манипулятора типа: КМУ DONGYANG SS1956 с корзиной для подъёма людей на шасси КАМАЗ 65117 или аналог  – 1 шт БирТЭЦ</t>
  </si>
  <si>
    <t>O_505-БирТЭЦ-8-44</t>
  </si>
  <si>
    <t>Покупка. Устройство механокавитационной очистки труб "Торнадо - 1 шт., БирТЭЦ</t>
  </si>
  <si>
    <t>O_505-БирТЭЦ-8-45</t>
  </si>
  <si>
    <t>Поставка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</si>
</sst>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#,##0.00000000"/>
    <numFmt numFmtId="165" formatCode="0.000000000000000000000000000"/>
    <numFmt numFmtId="166" formatCode="0.000000"/>
    <numFmt numFmtId="167" formatCode="0.0000000000"/>
    <numFmt numFmtId="168" formatCode="0.00000"/>
    <numFmt numFmtId="169" formatCode="#,##0.000000000"/>
    <numFmt numFmtId="170" formatCode="0.0000000"/>
    <numFmt numFmtId="171" formatCode="0.000000000000"/>
    <numFmt numFmtId="172" formatCode="#,##0.00\ _₽"/>
    <numFmt numFmtId="173" formatCode="0.000000000"/>
    <numFmt numFmtId="174" formatCode="0.00000000000000"/>
    <numFmt numFmtId="175" formatCode="0.000"/>
    <numFmt numFmtId="176" formatCode="#,##0.0"/>
    <numFmt numFmtId="177" formatCode="0.00000000"/>
  </numFmts>
  <fonts count="12" x14ac:knownFonts="1">
    <font>
      <sz val="12"/>
      <color theme="1"/>
      <name val="Times New Roman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sz val="12"/>
      <name val="Times New Roman CY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theme="1"/>
      <name val="Times New Roman CY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9">
    <xf numFmtId="0" fontId="0" fillId="0" borderId="0"/>
    <xf numFmtId="0" fontId="2" fillId="0" borderId="0"/>
    <xf numFmtId="0" fontId="1" fillId="0" borderId="0"/>
    <xf numFmtId="0" fontId="6" fillId="0" borderId="0"/>
    <xf numFmtId="0" fontId="2" fillId="0" borderId="0"/>
    <xf numFmtId="0" fontId="8" fillId="0" borderId="0"/>
    <xf numFmtId="0" fontId="8" fillId="0" borderId="0"/>
    <xf numFmtId="0" fontId="11" fillId="0" borderId="0"/>
    <xf numFmtId="0" fontId="6" fillId="0" borderId="0"/>
  </cellStyleXfs>
  <cellXfs count="129">
    <xf numFmtId="0" fontId="0" fillId="0" borderId="0" xfId="0"/>
    <xf numFmtId="2" fontId="2" fillId="0" borderId="0" xfId="1" applyNumberFormat="1" applyFont="1" applyFill="1"/>
    <xf numFmtId="1" fontId="2" fillId="0" borderId="0" xfId="1" applyNumberFormat="1" applyFont="1" applyFill="1" applyAlignment="1">
      <alignment horizontal="center"/>
    </xf>
    <xf numFmtId="1" fontId="2" fillId="0" borderId="0" xfId="1" applyNumberFormat="1" applyFont="1" applyAlignment="1">
      <alignment horizontal="center"/>
    </xf>
    <xf numFmtId="2" fontId="2" fillId="0" borderId="0" xfId="1" applyNumberFormat="1" applyFont="1" applyFill="1" applyAlignment="1">
      <alignment horizontal="center"/>
    </xf>
    <xf numFmtId="164" fontId="2" fillId="0" borderId="0" xfId="1" applyNumberFormat="1" applyFont="1" applyFill="1" applyAlignment="1">
      <alignment horizontal="center"/>
    </xf>
    <xf numFmtId="2" fontId="3" fillId="0" borderId="0" xfId="1" applyNumberFormat="1" applyFont="1" applyFill="1" applyAlignment="1">
      <alignment horizontal="right" wrapText="1"/>
    </xf>
    <xf numFmtId="2" fontId="2" fillId="0" borderId="0" xfId="1" applyNumberFormat="1" applyFont="1" applyFill="1" applyBorder="1" applyAlignment="1">
      <alignment wrapText="1"/>
    </xf>
    <xf numFmtId="2" fontId="2" fillId="0" borderId="0" xfId="1" applyNumberFormat="1" applyFont="1" applyFill="1" applyBorder="1"/>
    <xf numFmtId="165" fontId="2" fillId="0" borderId="0" xfId="1" applyNumberFormat="1" applyFont="1" applyFill="1" applyBorder="1" applyAlignment="1">
      <alignment wrapText="1"/>
    </xf>
    <xf numFmtId="166" fontId="2" fillId="0" borderId="0" xfId="1" applyNumberFormat="1" applyFont="1" applyBorder="1"/>
    <xf numFmtId="166" fontId="2" fillId="0" borderId="0" xfId="1" applyNumberFormat="1" applyFont="1"/>
    <xf numFmtId="2" fontId="2" fillId="0" borderId="0" xfId="1" applyNumberFormat="1" applyFont="1"/>
    <xf numFmtId="167" fontId="2" fillId="0" borderId="0" xfId="1" applyNumberFormat="1" applyFont="1"/>
    <xf numFmtId="2" fontId="2" fillId="0" borderId="0" xfId="1" applyNumberFormat="1" applyFont="1" applyBorder="1"/>
    <xf numFmtId="168" fontId="2" fillId="0" borderId="0" xfId="1" applyNumberFormat="1" applyFont="1"/>
    <xf numFmtId="4" fontId="2" fillId="0" borderId="0" xfId="1" applyNumberFormat="1" applyFont="1"/>
    <xf numFmtId="4" fontId="2" fillId="0" borderId="0" xfId="1" applyNumberFormat="1" applyFont="1" applyFill="1"/>
    <xf numFmtId="0" fontId="3" fillId="0" borderId="0" xfId="1" applyFont="1" applyFill="1" applyAlignment="1">
      <alignment horizontal="right"/>
    </xf>
    <xf numFmtId="4" fontId="2" fillId="0" borderId="0" xfId="1" applyNumberFormat="1" applyFont="1" applyBorder="1"/>
    <xf numFmtId="4" fontId="2" fillId="0" borderId="0" xfId="1" applyNumberFormat="1" applyFont="1" applyFill="1" applyBorder="1"/>
    <xf numFmtId="2" fontId="5" fillId="0" borderId="0" xfId="1" applyNumberFormat="1" applyFont="1" applyFill="1" applyAlignment="1">
      <alignment horizontal="center" wrapText="1"/>
    </xf>
    <xf numFmtId="2" fontId="4" fillId="0" borderId="0" xfId="1" applyNumberFormat="1" applyFont="1" applyAlignment="1">
      <alignment horizontal="center" wrapText="1"/>
    </xf>
    <xf numFmtId="169" fontId="4" fillId="0" borderId="0" xfId="1" applyNumberFormat="1" applyFont="1" applyAlignment="1">
      <alignment horizontal="center" wrapText="1"/>
    </xf>
    <xf numFmtId="4" fontId="4" fillId="0" borderId="0" xfId="1" applyNumberFormat="1" applyFont="1" applyAlignment="1">
      <alignment horizontal="center" wrapText="1"/>
    </xf>
    <xf numFmtId="2" fontId="4" fillId="0" borderId="0" xfId="1" applyNumberFormat="1" applyFont="1" applyFill="1" applyAlignment="1">
      <alignment horizontal="center" wrapText="1"/>
    </xf>
    <xf numFmtId="2" fontId="2" fillId="0" borderId="0" xfId="2" applyNumberFormat="1" applyFont="1" applyFill="1" applyAlignment="1">
      <alignment horizontal="center" vertical="center"/>
    </xf>
    <xf numFmtId="2" fontId="5" fillId="0" borderId="0" xfId="0" applyNumberFormat="1" applyFont="1" applyFill="1" applyAlignment="1">
      <alignment horizontal="center"/>
    </xf>
    <xf numFmtId="2" fontId="4" fillId="0" borderId="0" xfId="0" applyNumberFormat="1" applyFont="1" applyFill="1" applyAlignment="1">
      <alignment horizontal="center"/>
    </xf>
    <xf numFmtId="4" fontId="5" fillId="0" borderId="0" xfId="0" applyNumberFormat="1" applyFont="1" applyFill="1" applyAlignment="1">
      <alignment horizontal="center"/>
    </xf>
    <xf numFmtId="2" fontId="2" fillId="0" borderId="0" xfId="2" applyNumberFormat="1" applyFont="1" applyAlignment="1">
      <alignment horizontal="center" vertical="center"/>
    </xf>
    <xf numFmtId="4" fontId="2" fillId="0" borderId="0" xfId="2" applyNumberFormat="1" applyFont="1" applyAlignment="1">
      <alignment horizontal="center" vertical="center"/>
    </xf>
    <xf numFmtId="0" fontId="2" fillId="0" borderId="0" xfId="2" applyNumberFormat="1" applyFont="1" applyAlignment="1">
      <alignment horizontal="center" vertical="center"/>
    </xf>
    <xf numFmtId="168" fontId="2" fillId="0" borderId="0" xfId="2" applyNumberFormat="1" applyFont="1" applyAlignment="1">
      <alignment horizontal="center" vertical="center"/>
    </xf>
    <xf numFmtId="0" fontId="2" fillId="0" borderId="0" xfId="2" applyNumberFormat="1" applyFont="1" applyFill="1" applyAlignment="1">
      <alignment horizontal="center" vertical="center"/>
    </xf>
    <xf numFmtId="166" fontId="2" fillId="0" borderId="0" xfId="1" applyNumberFormat="1" applyFont="1" applyFill="1" applyBorder="1"/>
    <xf numFmtId="166" fontId="2" fillId="0" borderId="0" xfId="1" applyNumberFormat="1" applyFont="1" applyFill="1"/>
    <xf numFmtId="167" fontId="2" fillId="0" borderId="0" xfId="1" applyNumberFormat="1" applyFont="1" applyFill="1"/>
    <xf numFmtId="2" fontId="2" fillId="0" borderId="0" xfId="1" applyNumberFormat="1" applyFont="1" applyFill="1" applyBorder="1" applyAlignment="1">
      <alignment vertical="center" wrapText="1"/>
    </xf>
    <xf numFmtId="2" fontId="2" fillId="0" borderId="0" xfId="1" applyNumberFormat="1" applyFont="1" applyFill="1" applyBorder="1" applyAlignment="1">
      <alignment vertical="center"/>
    </xf>
    <xf numFmtId="2" fontId="5" fillId="0" borderId="1" xfId="1" applyNumberFormat="1" applyFont="1" applyFill="1" applyBorder="1" applyAlignment="1">
      <alignment horizontal="center" vertical="center" wrapText="1"/>
    </xf>
    <xf numFmtId="170" fontId="5" fillId="0" borderId="1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3" fontId="5" fillId="0" borderId="2" xfId="1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10" fontId="2" fillId="0" borderId="4" xfId="0" applyNumberFormat="1" applyFont="1" applyFill="1" applyBorder="1" applyAlignment="1">
      <alignment horizontal="center" vertical="center"/>
    </xf>
    <xf numFmtId="2" fontId="2" fillId="0" borderId="1" xfId="1" applyNumberFormat="1" applyFont="1" applyFill="1" applyBorder="1" applyAlignment="1">
      <alignment horizontal="center" vertical="center" wrapText="1"/>
    </xf>
    <xf numFmtId="10" fontId="5" fillId="0" borderId="4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2" fontId="7" fillId="0" borderId="1" xfId="3" applyNumberFormat="1" applyFont="1" applyFill="1" applyBorder="1" applyAlignment="1" applyProtection="1">
      <alignment horizontal="center" vertical="center" wrapText="1"/>
      <protection locked="0"/>
    </xf>
    <xf numFmtId="2" fontId="2" fillId="2" borderId="0" xfId="1" applyNumberFormat="1" applyFont="1" applyFill="1" applyBorder="1"/>
    <xf numFmtId="4" fontId="5" fillId="0" borderId="1" xfId="4" applyNumberFormat="1" applyFont="1" applyFill="1" applyBorder="1" applyAlignment="1">
      <alignment horizontal="center" vertical="center"/>
    </xf>
    <xf numFmtId="2" fontId="5" fillId="0" borderId="1" xfId="4" applyNumberFormat="1" applyFont="1" applyFill="1" applyBorder="1" applyAlignment="1">
      <alignment horizontal="center" vertical="center"/>
    </xf>
    <xf numFmtId="171" fontId="2" fillId="0" borderId="0" xfId="1" applyNumberFormat="1" applyFont="1" applyFill="1" applyBorder="1" applyAlignment="1">
      <alignment wrapText="1"/>
    </xf>
    <xf numFmtId="164" fontId="2" fillId="0" borderId="0" xfId="1" applyNumberFormat="1" applyFont="1" applyFill="1" applyBorder="1" applyAlignment="1">
      <alignment wrapText="1"/>
    </xf>
    <xf numFmtId="172" fontId="2" fillId="0" borderId="4" xfId="0" applyNumberFormat="1" applyFont="1" applyFill="1" applyBorder="1" applyAlignment="1">
      <alignment horizontal="center" vertical="center"/>
    </xf>
    <xf numFmtId="0" fontId="9" fillId="0" borderId="1" xfId="5" applyFont="1" applyFill="1" applyBorder="1" applyAlignment="1" applyProtection="1">
      <alignment horizontal="center" vertical="center" wrapText="1"/>
      <protection locked="0"/>
    </xf>
    <xf numFmtId="0" fontId="2" fillId="0" borderId="0" xfId="1" applyNumberFormat="1" applyFont="1" applyFill="1" applyAlignment="1">
      <alignment horizontal="center"/>
    </xf>
    <xf numFmtId="168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6" applyFont="1" applyFill="1" applyBorder="1" applyAlignment="1" applyProtection="1">
      <alignment horizontal="center" vertical="center" wrapText="1"/>
      <protection locked="0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5" applyFont="1" applyFill="1" applyBorder="1" applyAlignment="1" applyProtection="1">
      <alignment horizontal="center" vertical="center" wrapText="1"/>
      <protection locked="0"/>
    </xf>
    <xf numFmtId="2" fontId="2" fillId="0" borderId="1" xfId="1" applyNumberFormat="1" applyFont="1" applyFill="1" applyBorder="1" applyAlignment="1">
      <alignment wrapText="1"/>
    </xf>
    <xf numFmtId="2" fontId="2" fillId="0" borderId="1" xfId="4" applyNumberFormat="1" applyFont="1" applyFill="1" applyBorder="1" applyAlignment="1">
      <alignment horizontal="center" vertical="center" wrapText="1"/>
    </xf>
    <xf numFmtId="2" fontId="7" fillId="0" borderId="5" xfId="3" applyNumberFormat="1" applyFont="1" applyFill="1" applyBorder="1" applyAlignment="1" applyProtection="1">
      <alignment horizontal="center" vertical="center" wrapText="1"/>
      <protection locked="0"/>
    </xf>
    <xf numFmtId="173" fontId="2" fillId="0" borderId="0" xfId="1" applyNumberFormat="1" applyFont="1" applyFill="1" applyBorder="1"/>
    <xf numFmtId="174" fontId="2" fillId="0" borderId="0" xfId="1" applyNumberFormat="1" applyFont="1" applyFill="1"/>
    <xf numFmtId="175" fontId="10" fillId="0" borderId="6" xfId="3" applyNumberFormat="1" applyFont="1" applyFill="1" applyBorder="1" applyAlignment="1" applyProtection="1">
      <alignment horizontal="center" vertical="center" wrapText="1"/>
      <protection locked="0"/>
    </xf>
    <xf numFmtId="175" fontId="10" fillId="0" borderId="7" xfId="3" applyNumberFormat="1" applyFont="1" applyFill="1" applyBorder="1" applyAlignment="1" applyProtection="1">
      <alignment horizontal="center" vertical="center" wrapText="1"/>
      <protection locked="0"/>
    </xf>
    <xf numFmtId="4" fontId="2" fillId="0" borderId="1" xfId="1" applyNumberFormat="1" applyFont="1" applyFill="1" applyBorder="1" applyAlignment="1">
      <alignment horizontal="center" vertical="center" wrapText="1"/>
    </xf>
    <xf numFmtId="2" fontId="2" fillId="0" borderId="1" xfId="1" applyNumberFormat="1" applyFont="1" applyFill="1" applyBorder="1" applyAlignment="1">
      <alignment horizontal="center" wrapText="1"/>
    </xf>
    <xf numFmtId="2" fontId="2" fillId="0" borderId="1" xfId="1" applyNumberFormat="1" applyFont="1" applyFill="1" applyBorder="1" applyAlignment="1">
      <alignment horizontal="center" vertical="center"/>
    </xf>
    <xf numFmtId="49" fontId="5" fillId="0" borderId="1" xfId="7" applyNumberFormat="1" applyFont="1" applyFill="1" applyBorder="1" applyAlignment="1">
      <alignment horizontal="center" vertical="center"/>
    </xf>
    <xf numFmtId="0" fontId="5" fillId="0" borderId="1" xfId="7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49" fontId="2" fillId="0" borderId="1" xfId="7" applyNumberFormat="1" applyFont="1" applyFill="1" applyBorder="1" applyAlignment="1">
      <alignment horizontal="center" vertical="center"/>
    </xf>
    <xf numFmtId="0" fontId="2" fillId="0" borderId="1" xfId="7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76" fontId="5" fillId="0" borderId="1" xfId="3" applyNumberFormat="1" applyFont="1" applyFill="1" applyBorder="1" applyAlignment="1" applyProtection="1">
      <alignment horizontal="left" vertical="center" wrapText="1"/>
      <protection locked="0"/>
    </xf>
    <xf numFmtId="176" fontId="5" fillId="0" borderId="1" xfId="3" applyNumberFormat="1" applyFont="1" applyFill="1" applyBorder="1" applyAlignment="1" applyProtection="1">
      <alignment horizontal="center" vertical="center" wrapText="1"/>
      <protection locked="0"/>
    </xf>
    <xf numFmtId="176" fontId="2" fillId="0" borderId="1" xfId="3" applyNumberFormat="1" applyFont="1" applyFill="1" applyBorder="1" applyAlignment="1" applyProtection="1">
      <alignment horizontal="left" vertical="center" wrapText="1"/>
      <protection locked="0"/>
    </xf>
    <xf numFmtId="176" fontId="5" fillId="0" borderId="1" xfId="8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7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" fontId="2" fillId="0" borderId="1" xfId="3" applyNumberFormat="1" applyFont="1" applyFill="1" applyBorder="1" applyAlignment="1" applyProtection="1">
      <alignment horizontal="center" vertical="center" wrapText="1"/>
      <protection locked="0"/>
    </xf>
    <xf numFmtId="1" fontId="2" fillId="0" borderId="1" xfId="3" applyNumberFormat="1" applyFont="1" applyFill="1" applyBorder="1" applyAlignment="1" applyProtection="1">
      <alignment horizontal="left" vertical="center" wrapText="1"/>
      <protection locked="0"/>
    </xf>
    <xf numFmtId="4" fontId="2" fillId="0" borderId="1" xfId="8" applyNumberFormat="1" applyFont="1" applyFill="1" applyBorder="1" applyAlignment="1" applyProtection="1">
      <alignment horizontal="center" vertical="center" wrapText="1"/>
      <protection locked="0"/>
    </xf>
    <xf numFmtId="1" fontId="5" fillId="0" borderId="1" xfId="3" applyNumberFormat="1" applyFont="1" applyFill="1" applyBorder="1" applyAlignment="1" applyProtection="1">
      <alignment horizontal="left" vertical="center" wrapText="1"/>
      <protection locked="0"/>
    </xf>
    <xf numFmtId="4" fontId="5" fillId="0" borderId="1" xfId="8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/>
    </xf>
    <xf numFmtId="177" fontId="2" fillId="0" borderId="0" xfId="1" applyNumberFormat="1" applyFont="1" applyFill="1"/>
    <xf numFmtId="0" fontId="5" fillId="0" borderId="1" xfId="7" applyFont="1" applyFill="1" applyBorder="1" applyAlignment="1">
      <alignment horizontal="left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2" fillId="0" borderId="1" xfId="7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" fontId="5" fillId="0" borderId="1" xfId="3" applyNumberFormat="1" applyFont="1" applyFill="1" applyBorder="1" applyAlignment="1" applyProtection="1">
      <alignment horizontal="center" vertical="center" wrapText="1"/>
      <protection locked="0"/>
    </xf>
    <xf numFmtId="170" fontId="2" fillId="0" borderId="0" xfId="1" applyNumberFormat="1" applyFont="1" applyFill="1"/>
    <xf numFmtId="2" fontId="2" fillId="0" borderId="0" xfId="1" applyNumberFormat="1" applyFont="1" applyFill="1" applyBorder="1" applyAlignment="1">
      <alignment horizontal="center" vertical="center" wrapText="1"/>
    </xf>
    <xf numFmtId="170" fontId="2" fillId="0" borderId="0" xfId="1" applyNumberFormat="1" applyFont="1"/>
    <xf numFmtId="2" fontId="2" fillId="0" borderId="0" xfId="1" applyNumberFormat="1" applyFont="1" applyFill="1" applyAlignment="1">
      <alignment horizontal="center" vertical="center" wrapText="1"/>
    </xf>
    <xf numFmtId="1" fontId="5" fillId="0" borderId="2" xfId="1" applyNumberFormat="1" applyFont="1" applyFill="1" applyBorder="1" applyAlignment="1">
      <alignment horizontal="center" vertical="center" wrapText="1"/>
    </xf>
    <xf numFmtId="2" fontId="4" fillId="0" borderId="0" xfId="2" applyNumberFormat="1" applyFont="1" applyAlignment="1">
      <alignment horizontal="center" vertical="center"/>
    </xf>
    <xf numFmtId="1" fontId="4" fillId="0" borderId="0" xfId="2" applyNumberFormat="1" applyFont="1" applyAlignment="1">
      <alignment horizontal="center" vertical="center"/>
    </xf>
    <xf numFmtId="4" fontId="4" fillId="0" borderId="0" xfId="2" applyNumberFormat="1" applyFont="1" applyAlignment="1">
      <alignment horizontal="center" vertical="center"/>
    </xf>
    <xf numFmtId="2" fontId="4" fillId="0" borderId="0" xfId="1" applyNumberFormat="1" applyFont="1" applyAlignment="1">
      <alignment horizontal="center"/>
    </xf>
    <xf numFmtId="1" fontId="4" fillId="0" borderId="0" xfId="1" applyNumberFormat="1" applyFont="1" applyAlignment="1">
      <alignment horizontal="center"/>
    </xf>
    <xf numFmtId="4" fontId="4" fillId="0" borderId="0" xfId="1" applyNumberFormat="1" applyFont="1" applyAlignment="1">
      <alignment horizontal="center"/>
    </xf>
    <xf numFmtId="2" fontId="4" fillId="0" borderId="0" xfId="1" applyNumberFormat="1" applyFont="1" applyAlignment="1">
      <alignment horizontal="center" wrapText="1"/>
    </xf>
    <xf numFmtId="1" fontId="4" fillId="0" borderId="0" xfId="1" applyNumberFormat="1" applyFont="1" applyAlignment="1">
      <alignment horizontal="center" wrapText="1"/>
    </xf>
    <xf numFmtId="4" fontId="4" fillId="0" borderId="0" xfId="1" applyNumberFormat="1" applyFont="1" applyAlignment="1">
      <alignment horizontal="center" wrapText="1"/>
    </xf>
    <xf numFmtId="2" fontId="2" fillId="0" borderId="0" xfId="2" applyNumberFormat="1" applyFont="1" applyAlignment="1">
      <alignment horizontal="center" vertical="center"/>
    </xf>
    <xf numFmtId="1" fontId="2" fillId="0" borderId="0" xfId="2" applyNumberFormat="1" applyFont="1" applyAlignment="1">
      <alignment horizontal="center" vertical="center"/>
    </xf>
    <xf numFmtId="4" fontId="2" fillId="0" borderId="0" xfId="2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2" fontId="5" fillId="0" borderId="1" xfId="1" applyNumberFormat="1" applyFont="1" applyFill="1" applyBorder="1" applyAlignment="1">
      <alignment horizontal="center" vertical="center" wrapText="1"/>
    </xf>
    <xf numFmtId="170" fontId="5" fillId="0" borderId="1" xfId="1" applyNumberFormat="1" applyFont="1" applyFill="1" applyBorder="1" applyAlignment="1">
      <alignment horizontal="center" vertical="center" wrapText="1"/>
    </xf>
    <xf numFmtId="1" fontId="5" fillId="0" borderId="1" xfId="1" applyNumberFormat="1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11" xfId="4"/>
    <cellStyle name="Обычный 2 3 2" xfId="6"/>
    <cellStyle name="Обычный 3" xfId="1"/>
    <cellStyle name="Обычный 7" xfId="2"/>
    <cellStyle name="Обычный 7 4" xfId="7"/>
    <cellStyle name="Стиль 1" xfId="3"/>
    <cellStyle name="Стиль 1 2" xfId="8"/>
    <cellStyle name="Стиль 1 2 2" xfId="5"/>
  </cellStyles>
  <dxfs count="12"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indexed="2"/>
          <bgColor indexed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AU1130"/>
  <sheetViews>
    <sheetView tabSelected="1" zoomScale="60" zoomScaleNormal="60" workbookViewId="0">
      <selection activeCell="A13" sqref="A13:T13"/>
    </sheetView>
  </sheetViews>
  <sheetFormatPr defaultColWidth="9" defaultRowHeight="15.75" x14ac:dyDescent="0.25"/>
  <cols>
    <col min="1" max="1" width="9.75" style="1" customWidth="1"/>
    <col min="2" max="2" width="55.375" style="1" customWidth="1"/>
    <col min="3" max="3" width="37.875" style="1" customWidth="1"/>
    <col min="4" max="4" width="23.75" style="12" customWidth="1"/>
    <col min="5" max="5" width="23.875" style="12" customWidth="1"/>
    <col min="6" max="6" width="24" style="12" customWidth="1"/>
    <col min="7" max="7" width="27.375" style="12" customWidth="1" collapsed="1"/>
    <col min="8" max="8" width="29.625" style="107" customWidth="1"/>
    <col min="9" max="9" width="19.5" style="12" customWidth="1"/>
    <col min="10" max="10" width="21.5" style="12" customWidth="1"/>
    <col min="11" max="11" width="19.5" style="12" customWidth="1" collapsed="1"/>
    <col min="12" max="12" width="23.625" style="12" customWidth="1"/>
    <col min="13" max="13" width="18.375" style="12" customWidth="1"/>
    <col min="14" max="14" width="20.125" style="12" customWidth="1"/>
    <col min="15" max="15" width="19.375" style="12" customWidth="1"/>
    <col min="16" max="16" width="22.125" style="12" customWidth="1"/>
    <col min="17" max="17" width="28.125" style="12" customWidth="1"/>
    <col min="18" max="18" width="15.875" style="16" customWidth="1"/>
    <col min="19" max="19" width="21.75" style="16" customWidth="1"/>
    <col min="20" max="20" width="49.875" style="108" customWidth="1"/>
    <col min="21" max="21" width="30.25" style="7" customWidth="1"/>
    <col min="22" max="22" width="16.125" style="7" customWidth="1"/>
    <col min="23" max="23" width="17.25" style="7" customWidth="1"/>
    <col min="24" max="24" width="13" style="7" customWidth="1"/>
    <col min="25" max="25" width="22.875" style="7" customWidth="1"/>
    <col min="26" max="26" width="26.25" style="8" customWidth="1"/>
    <col min="27" max="28" width="24.625" style="9" customWidth="1"/>
    <col min="29" max="29" width="22.5" style="10" customWidth="1"/>
    <col min="30" max="30" width="18.375" style="11" customWidth="1"/>
    <col min="31" max="31" width="19.375" style="12" customWidth="1"/>
    <col min="32" max="32" width="22.375" style="13" customWidth="1"/>
    <col min="33" max="33" width="13" style="12" customWidth="1"/>
    <col min="34" max="34" width="13" style="14" customWidth="1"/>
    <col min="35" max="36" width="13" style="8" customWidth="1"/>
    <col min="37" max="37" width="21.75" style="1" customWidth="1"/>
    <col min="38" max="40" width="13" style="1" customWidth="1"/>
    <col min="41" max="47" width="9" style="1"/>
    <col min="48" max="16384" width="9" style="12"/>
  </cols>
  <sheetData>
    <row r="1" spans="1:47" ht="20.25" customHeight="1" x14ac:dyDescent="0.3">
      <c r="C1" s="2"/>
      <c r="D1" s="3"/>
      <c r="E1" s="2"/>
      <c r="F1" s="3"/>
      <c r="G1" s="2"/>
      <c r="H1" s="2"/>
      <c r="I1" s="2"/>
      <c r="J1" s="4"/>
      <c r="K1" s="2"/>
      <c r="L1" s="4"/>
      <c r="M1" s="2"/>
      <c r="N1" s="5"/>
      <c r="O1" s="2"/>
      <c r="P1" s="3"/>
      <c r="Q1" s="2"/>
      <c r="R1" s="3"/>
      <c r="S1" s="2"/>
      <c r="T1" s="6" t="s">
        <v>0</v>
      </c>
    </row>
    <row r="2" spans="1:47" ht="20.25" customHeight="1" x14ac:dyDescent="0.3">
      <c r="H2" s="12"/>
      <c r="N2" s="15"/>
      <c r="T2" s="6" t="s">
        <v>1</v>
      </c>
    </row>
    <row r="3" spans="1:47" s="16" customFormat="1" ht="20.25" customHeight="1" x14ac:dyDescent="0.3">
      <c r="A3" s="17"/>
      <c r="B3" s="17"/>
      <c r="C3" s="17"/>
      <c r="E3" s="17"/>
      <c r="G3" s="17"/>
      <c r="I3" s="17"/>
      <c r="J3" s="12"/>
      <c r="K3" s="17"/>
      <c r="L3" s="12"/>
      <c r="M3" s="17"/>
      <c r="O3" s="17"/>
      <c r="Q3" s="17"/>
      <c r="S3" s="17"/>
      <c r="T3" s="18" t="s">
        <v>2</v>
      </c>
      <c r="U3" s="17"/>
      <c r="V3" s="17"/>
      <c r="W3" s="17"/>
      <c r="X3" s="17"/>
      <c r="Y3" s="17"/>
      <c r="AA3" s="17"/>
      <c r="AC3" s="10"/>
      <c r="AD3" s="11"/>
      <c r="AF3" s="13"/>
      <c r="AH3" s="19"/>
      <c r="AI3" s="20"/>
      <c r="AJ3" s="20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</row>
    <row r="4" spans="1:47" ht="20.25" customHeight="1" x14ac:dyDescent="0.3">
      <c r="A4" s="113" t="s">
        <v>3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4"/>
      <c r="M4" s="113"/>
      <c r="N4" s="113"/>
      <c r="O4" s="113"/>
      <c r="P4" s="113"/>
      <c r="Q4" s="113"/>
      <c r="R4" s="113"/>
      <c r="S4" s="115"/>
      <c r="T4" s="113"/>
    </row>
    <row r="5" spans="1:47" ht="20.25" customHeight="1" x14ac:dyDescent="0.3">
      <c r="A5" s="116" t="s">
        <v>4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7"/>
      <c r="M5" s="116"/>
      <c r="N5" s="116"/>
      <c r="O5" s="116"/>
      <c r="P5" s="116"/>
      <c r="Q5" s="116"/>
      <c r="R5" s="116"/>
      <c r="S5" s="118"/>
      <c r="T5" s="116"/>
    </row>
    <row r="6" spans="1:47" ht="20.25" customHeight="1" x14ac:dyDescent="0.3">
      <c r="A6" s="21"/>
      <c r="B6" s="21"/>
      <c r="C6" s="21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3"/>
      <c r="S6" s="24"/>
      <c r="T6" s="25"/>
    </row>
    <row r="7" spans="1:47" ht="20.25" customHeight="1" x14ac:dyDescent="0.3">
      <c r="A7" s="116" t="s">
        <v>5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7"/>
      <c r="M7" s="116"/>
      <c r="N7" s="116"/>
      <c r="O7" s="116"/>
      <c r="P7" s="116"/>
      <c r="Q7" s="116"/>
      <c r="R7" s="116"/>
      <c r="S7" s="118"/>
      <c r="T7" s="116"/>
    </row>
    <row r="8" spans="1:47" ht="20.25" customHeight="1" x14ac:dyDescent="0.25">
      <c r="A8" s="119"/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20"/>
      <c r="M8" s="119"/>
      <c r="N8" s="119"/>
      <c r="O8" s="119"/>
      <c r="P8" s="119"/>
      <c r="Q8" s="119"/>
      <c r="R8" s="119"/>
      <c r="S8" s="121"/>
      <c r="T8" s="119"/>
    </row>
    <row r="9" spans="1:47" ht="20.25" customHeight="1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7" ht="20.25" customHeight="1" x14ac:dyDescent="0.3">
      <c r="A10" s="122" t="s">
        <v>6</v>
      </c>
      <c r="B10" s="122"/>
      <c r="C10" s="122"/>
      <c r="D10" s="122"/>
      <c r="E10" s="122"/>
      <c r="F10" s="122"/>
      <c r="G10" s="122"/>
      <c r="H10" s="122"/>
      <c r="I10" s="122"/>
      <c r="J10" s="122"/>
      <c r="K10" s="122"/>
      <c r="L10" s="123"/>
      <c r="M10" s="122"/>
      <c r="N10" s="122"/>
      <c r="O10" s="122"/>
      <c r="P10" s="122"/>
      <c r="Q10" s="122"/>
      <c r="R10" s="122"/>
      <c r="S10" s="124"/>
      <c r="T10" s="122"/>
    </row>
    <row r="11" spans="1:47" ht="20.25" customHeight="1" x14ac:dyDescent="0.3">
      <c r="A11" s="27"/>
      <c r="B11" s="27"/>
      <c r="C11" s="27"/>
      <c r="D11" s="28"/>
      <c r="E11" s="28"/>
      <c r="F11" s="29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</row>
    <row r="12" spans="1:47" ht="20.25" customHeight="1" x14ac:dyDescent="0.25">
      <c r="A12" s="110" t="s">
        <v>7</v>
      </c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1"/>
      <c r="M12" s="110"/>
      <c r="N12" s="110"/>
      <c r="O12" s="110"/>
      <c r="P12" s="110"/>
      <c r="Q12" s="110"/>
      <c r="R12" s="110"/>
      <c r="S12" s="112"/>
      <c r="T12" s="110"/>
    </row>
    <row r="13" spans="1:47" ht="20.25" customHeight="1" x14ac:dyDescent="0.25">
      <c r="A13" s="119" t="s">
        <v>8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20"/>
      <c r="M13" s="119"/>
      <c r="N13" s="119"/>
      <c r="O13" s="119"/>
      <c r="P13" s="119"/>
      <c r="Q13" s="119"/>
      <c r="R13" s="119"/>
      <c r="S13" s="121"/>
      <c r="T13" s="119"/>
    </row>
    <row r="14" spans="1:47" ht="20.25" customHeight="1" x14ac:dyDescent="0.25">
      <c r="A14" s="30"/>
      <c r="B14" s="30"/>
      <c r="C14" s="30"/>
      <c r="D14" s="30"/>
      <c r="E14" s="30"/>
      <c r="F14" s="30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30"/>
      <c r="R14" s="30"/>
      <c r="S14" s="31"/>
      <c r="T14" s="26"/>
    </row>
    <row r="15" spans="1:47" ht="20.25" customHeight="1" x14ac:dyDescent="0.25">
      <c r="A15" s="30"/>
      <c r="B15" s="30"/>
      <c r="C15" s="30"/>
      <c r="D15" s="30"/>
      <c r="E15" s="30"/>
      <c r="F15" s="30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30"/>
      <c r="R15" s="30"/>
      <c r="S15" s="31"/>
      <c r="T15" s="26"/>
    </row>
    <row r="16" spans="1:47" ht="20.25" customHeight="1" x14ac:dyDescent="0.25">
      <c r="A16" s="32"/>
      <c r="B16" s="32"/>
      <c r="C16" s="32"/>
      <c r="D16" s="32"/>
      <c r="E16" s="32"/>
      <c r="F16" s="32"/>
      <c r="G16" s="32"/>
      <c r="H16" s="30"/>
      <c r="I16" s="32"/>
      <c r="J16" s="30"/>
      <c r="K16" s="32"/>
      <c r="L16" s="30"/>
      <c r="M16" s="32"/>
      <c r="N16" s="32"/>
      <c r="O16" s="32"/>
      <c r="P16" s="33"/>
      <c r="Q16" s="32"/>
      <c r="R16" s="32"/>
      <c r="S16" s="32"/>
      <c r="T16" s="34"/>
    </row>
    <row r="17" spans="1:36" ht="20.25" customHeight="1" x14ac:dyDescent="0.3">
      <c r="A17" s="113"/>
      <c r="B17" s="113"/>
      <c r="C17" s="113"/>
      <c r="D17" s="113"/>
      <c r="E17" s="113"/>
      <c r="F17" s="113"/>
      <c r="G17" s="113"/>
      <c r="H17" s="113"/>
      <c r="I17" s="113"/>
      <c r="J17" s="113"/>
      <c r="K17" s="113"/>
      <c r="L17" s="114"/>
      <c r="M17" s="113"/>
      <c r="N17" s="113"/>
      <c r="O17" s="113"/>
      <c r="P17" s="113"/>
      <c r="Q17" s="113"/>
      <c r="R17" s="113"/>
      <c r="S17" s="115"/>
      <c r="T17" s="113"/>
    </row>
    <row r="18" spans="1:36" s="1" customFormat="1" ht="55.5" customHeight="1" x14ac:dyDescent="0.25">
      <c r="A18" s="125" t="s">
        <v>9</v>
      </c>
      <c r="B18" s="125" t="s">
        <v>10</v>
      </c>
      <c r="C18" s="125" t="s">
        <v>11</v>
      </c>
      <c r="D18" s="125" t="s">
        <v>12</v>
      </c>
      <c r="E18" s="125" t="s">
        <v>13</v>
      </c>
      <c r="F18" s="125" t="s">
        <v>14</v>
      </c>
      <c r="G18" s="125" t="s">
        <v>15</v>
      </c>
      <c r="H18" s="126"/>
      <c r="I18" s="125"/>
      <c r="J18" s="125"/>
      <c r="K18" s="125"/>
      <c r="L18" s="127"/>
      <c r="M18" s="125"/>
      <c r="N18" s="125"/>
      <c r="O18" s="125"/>
      <c r="P18" s="125"/>
      <c r="Q18" s="125" t="s">
        <v>16</v>
      </c>
      <c r="R18" s="125" t="s">
        <v>17</v>
      </c>
      <c r="S18" s="128"/>
      <c r="T18" s="125" t="s">
        <v>18</v>
      </c>
      <c r="U18" s="7"/>
      <c r="V18" s="7"/>
      <c r="W18" s="7"/>
      <c r="X18" s="7"/>
      <c r="Y18" s="7"/>
      <c r="Z18" s="8"/>
      <c r="AA18" s="9"/>
      <c r="AB18" s="9"/>
      <c r="AC18" s="35"/>
      <c r="AD18" s="36"/>
      <c r="AF18" s="37"/>
      <c r="AH18" s="8"/>
      <c r="AI18" s="8"/>
      <c r="AJ18" s="8"/>
    </row>
    <row r="19" spans="1:36" s="1" customFormat="1" ht="50.25" customHeight="1" x14ac:dyDescent="0.25">
      <c r="A19" s="125"/>
      <c r="B19" s="125"/>
      <c r="C19" s="125"/>
      <c r="D19" s="125"/>
      <c r="E19" s="125"/>
      <c r="F19" s="125"/>
      <c r="G19" s="125" t="s">
        <v>19</v>
      </c>
      <c r="H19" s="126"/>
      <c r="I19" s="125" t="s">
        <v>20</v>
      </c>
      <c r="J19" s="125"/>
      <c r="K19" s="125" t="s">
        <v>21</v>
      </c>
      <c r="L19" s="127"/>
      <c r="M19" s="125" t="s">
        <v>22</v>
      </c>
      <c r="N19" s="125"/>
      <c r="O19" s="125" t="s">
        <v>23</v>
      </c>
      <c r="P19" s="125"/>
      <c r="Q19" s="125"/>
      <c r="R19" s="128" t="s">
        <v>24</v>
      </c>
      <c r="S19" s="128" t="s">
        <v>25</v>
      </c>
      <c r="T19" s="125"/>
      <c r="U19" s="38"/>
      <c r="V19" s="38"/>
      <c r="W19" s="38"/>
      <c r="X19" s="38"/>
      <c r="Y19" s="38"/>
      <c r="Z19" s="39"/>
      <c r="AA19" s="39"/>
      <c r="AB19" s="39"/>
      <c r="AC19" s="35"/>
      <c r="AD19" s="36"/>
      <c r="AF19" s="37"/>
      <c r="AH19" s="8"/>
      <c r="AI19" s="8"/>
      <c r="AJ19" s="8"/>
    </row>
    <row r="20" spans="1:36" s="1" customFormat="1" ht="43.5" customHeight="1" x14ac:dyDescent="0.25">
      <c r="A20" s="125"/>
      <c r="B20" s="125"/>
      <c r="C20" s="125"/>
      <c r="D20" s="125"/>
      <c r="E20" s="125"/>
      <c r="F20" s="125"/>
      <c r="G20" s="40" t="s">
        <v>26</v>
      </c>
      <c r="H20" s="41" t="s">
        <v>27</v>
      </c>
      <c r="I20" s="40" t="s">
        <v>26</v>
      </c>
      <c r="J20" s="40" t="s">
        <v>27</v>
      </c>
      <c r="K20" s="40" t="s">
        <v>26</v>
      </c>
      <c r="L20" s="40" t="s">
        <v>27</v>
      </c>
      <c r="M20" s="40" t="s">
        <v>26</v>
      </c>
      <c r="N20" s="40" t="s">
        <v>27</v>
      </c>
      <c r="O20" s="40" t="s">
        <v>26</v>
      </c>
      <c r="P20" s="40" t="s">
        <v>27</v>
      </c>
      <c r="Q20" s="125"/>
      <c r="R20" s="128"/>
      <c r="S20" s="128"/>
      <c r="T20" s="125"/>
      <c r="U20" s="38"/>
      <c r="V20" s="38"/>
      <c r="W20" s="38"/>
      <c r="X20" s="38"/>
      <c r="Y20" s="38"/>
      <c r="Z20" s="39"/>
      <c r="AA20" s="39"/>
      <c r="AB20" s="39"/>
      <c r="AC20" s="4"/>
      <c r="AD20" s="4"/>
      <c r="AE20" s="4"/>
      <c r="AF20" s="37"/>
      <c r="AH20" s="8"/>
      <c r="AI20" s="8"/>
      <c r="AJ20" s="8"/>
    </row>
    <row r="21" spans="1:36" s="1" customFormat="1" ht="29.45" customHeight="1" x14ac:dyDescent="0.25">
      <c r="A21" s="42">
        <v>1</v>
      </c>
      <c r="B21" s="42">
        <f t="shared" ref="B21:G21" si="0">A21+1</f>
        <v>2</v>
      </c>
      <c r="C21" s="42">
        <f t="shared" si="0"/>
        <v>3</v>
      </c>
      <c r="D21" s="43">
        <f t="shared" si="0"/>
        <v>4</v>
      </c>
      <c r="E21" s="43">
        <f t="shared" si="0"/>
        <v>5</v>
      </c>
      <c r="F21" s="43">
        <f t="shared" si="0"/>
        <v>6</v>
      </c>
      <c r="G21" s="43">
        <f t="shared" si="0"/>
        <v>7</v>
      </c>
      <c r="H21" s="43">
        <v>8</v>
      </c>
      <c r="I21" s="43">
        <f>H21+1</f>
        <v>9</v>
      </c>
      <c r="J21" s="109">
        <f t="shared" ref="J21:T21" si="1">I21+1</f>
        <v>10</v>
      </c>
      <c r="K21" s="43">
        <f>J21+1</f>
        <v>11</v>
      </c>
      <c r="L21" s="109">
        <f t="shared" si="1"/>
        <v>12</v>
      </c>
      <c r="M21" s="43">
        <f>L21+1</f>
        <v>13</v>
      </c>
      <c r="N21" s="43">
        <f t="shared" si="1"/>
        <v>14</v>
      </c>
      <c r="O21" s="43">
        <f t="shared" si="1"/>
        <v>15</v>
      </c>
      <c r="P21" s="43">
        <f t="shared" si="1"/>
        <v>16</v>
      </c>
      <c r="Q21" s="43">
        <f>P21+1</f>
        <v>17</v>
      </c>
      <c r="R21" s="43">
        <f t="shared" si="1"/>
        <v>18</v>
      </c>
      <c r="S21" s="42">
        <f t="shared" si="1"/>
        <v>19</v>
      </c>
      <c r="T21" s="42">
        <f t="shared" si="1"/>
        <v>20</v>
      </c>
      <c r="U21" s="38"/>
      <c r="V21" s="38"/>
      <c r="W21" s="38"/>
      <c r="X21" s="38"/>
      <c r="Y21" s="38"/>
      <c r="Z21" s="39"/>
      <c r="AA21" s="39"/>
      <c r="AB21" s="39"/>
      <c r="AC21" s="35"/>
      <c r="AD21" s="36"/>
      <c r="AF21" s="37"/>
      <c r="AH21" s="8"/>
      <c r="AI21" s="8"/>
      <c r="AJ21" s="8"/>
    </row>
    <row r="22" spans="1:36" s="1" customFormat="1" x14ac:dyDescent="0.25">
      <c r="A22" s="44" t="s">
        <v>28</v>
      </c>
      <c r="B22" s="45" t="s">
        <v>29</v>
      </c>
      <c r="C22" s="45" t="s">
        <v>30</v>
      </c>
      <c r="D22" s="46">
        <f t="shared" ref="D22:R22" si="2">SUM(D23,D24,D25,D26,D27,D28,D29)</f>
        <v>100659.79638592452</v>
      </c>
      <c r="E22" s="46">
        <f t="shared" si="2"/>
        <v>22499.343286197996</v>
      </c>
      <c r="F22" s="46">
        <f t="shared" si="2"/>
        <v>78166.861099726506</v>
      </c>
      <c r="G22" s="46">
        <f t="shared" si="2"/>
        <v>17650.493338861375</v>
      </c>
      <c r="H22" s="46">
        <f t="shared" si="2"/>
        <v>17843.867232419998</v>
      </c>
      <c r="I22" s="46">
        <f t="shared" si="2"/>
        <v>1584.1042049919999</v>
      </c>
      <c r="J22" s="47">
        <f t="shared" si="2"/>
        <v>2234.5377581599996</v>
      </c>
      <c r="K22" s="46">
        <f t="shared" si="2"/>
        <v>4743.1472549955997</v>
      </c>
      <c r="L22" s="47">
        <f t="shared" si="2"/>
        <v>2096.68285586</v>
      </c>
      <c r="M22" s="46">
        <f t="shared" si="2"/>
        <v>4635.3430546983127</v>
      </c>
      <c r="N22" s="46">
        <f t="shared" si="2"/>
        <v>5176.7172018799993</v>
      </c>
      <c r="O22" s="46">
        <f t="shared" si="2"/>
        <v>6687.8988241754641</v>
      </c>
      <c r="P22" s="46">
        <f t="shared" si="2"/>
        <v>8335.929416519999</v>
      </c>
      <c r="Q22" s="46">
        <f t="shared" si="2"/>
        <v>56205.999719830616</v>
      </c>
      <c r="R22" s="46">
        <f t="shared" si="2"/>
        <v>1047.9831560977179</v>
      </c>
      <c r="S22" s="48">
        <f t="shared" ref="S22:S27" si="3">R22/G22</f>
        <v>5.9374156629965494E-2</v>
      </c>
      <c r="T22" s="49" t="s">
        <v>31</v>
      </c>
      <c r="U22" s="7"/>
      <c r="V22" s="7"/>
      <c r="W22" s="7"/>
      <c r="X22" s="7"/>
      <c r="Y22" s="7"/>
      <c r="Z22" s="7"/>
      <c r="AA22" s="7"/>
      <c r="AB22" s="9"/>
      <c r="AC22" s="35"/>
      <c r="AD22" s="36"/>
      <c r="AF22" s="37"/>
      <c r="AH22" s="8"/>
      <c r="AI22" s="8"/>
      <c r="AJ22" s="8"/>
    </row>
    <row r="23" spans="1:36" s="1" customFormat="1" x14ac:dyDescent="0.25">
      <c r="A23" s="44" t="s">
        <v>32</v>
      </c>
      <c r="B23" s="45" t="s">
        <v>33</v>
      </c>
      <c r="C23" s="45" t="s">
        <v>30</v>
      </c>
      <c r="D23" s="46">
        <f t="shared" ref="D23:R23" si="4">SUM(D31,D510,D702,D966,D1075)</f>
        <v>9510.5945852390214</v>
      </c>
      <c r="E23" s="46">
        <f t="shared" si="4"/>
        <v>2966.9096599599998</v>
      </c>
      <c r="F23" s="46">
        <f t="shared" si="4"/>
        <v>6543.6849252790225</v>
      </c>
      <c r="G23" s="46">
        <f t="shared" si="4"/>
        <v>2824.2821458859999</v>
      </c>
      <c r="H23" s="46">
        <f t="shared" si="4"/>
        <v>2090.5840625599999</v>
      </c>
      <c r="I23" s="46">
        <f t="shared" si="4"/>
        <v>207.71369538600001</v>
      </c>
      <c r="J23" s="47">
        <f t="shared" si="4"/>
        <v>251.01057435999999</v>
      </c>
      <c r="K23" s="46">
        <f t="shared" si="4"/>
        <v>594.26568820679995</v>
      </c>
      <c r="L23" s="47">
        <f t="shared" si="4"/>
        <v>329.54626191999995</v>
      </c>
      <c r="M23" s="46">
        <f t="shared" si="4"/>
        <v>805.79827969294411</v>
      </c>
      <c r="N23" s="46">
        <f t="shared" si="4"/>
        <v>801.93969791999984</v>
      </c>
      <c r="O23" s="46">
        <f t="shared" si="4"/>
        <v>1216.5044826002561</v>
      </c>
      <c r="P23" s="46">
        <f t="shared" si="4"/>
        <v>708.08752836000008</v>
      </c>
      <c r="Q23" s="46">
        <f t="shared" si="4"/>
        <v>3307.2066429790225</v>
      </c>
      <c r="R23" s="46">
        <f t="shared" si="4"/>
        <v>-30.955652032000014</v>
      </c>
      <c r="S23" s="48">
        <f t="shared" si="3"/>
        <v>-1.0960538088268437E-2</v>
      </c>
      <c r="T23" s="49" t="s">
        <v>31</v>
      </c>
      <c r="U23" s="7"/>
      <c r="V23" s="7"/>
      <c r="W23" s="7"/>
      <c r="X23" s="7"/>
      <c r="Y23" s="7"/>
      <c r="Z23" s="7"/>
      <c r="AA23" s="7"/>
      <c r="AB23" s="9"/>
      <c r="AC23" s="35"/>
      <c r="AD23" s="36"/>
      <c r="AF23" s="37"/>
      <c r="AH23" s="8"/>
      <c r="AI23" s="8"/>
      <c r="AJ23" s="8"/>
    </row>
    <row r="24" spans="1:36" s="1" customFormat="1" x14ac:dyDescent="0.25">
      <c r="A24" s="44" t="s">
        <v>34</v>
      </c>
      <c r="B24" s="45" t="s">
        <v>35</v>
      </c>
      <c r="C24" s="45" t="s">
        <v>30</v>
      </c>
      <c r="D24" s="46">
        <f t="shared" ref="D24:R24" si="5">SUM(D59,D569,D748,D983,D1090)</f>
        <v>16220.20303197437</v>
      </c>
      <c r="E24" s="46">
        <f t="shared" si="5"/>
        <v>2532.24960461</v>
      </c>
      <c r="F24" s="46">
        <f t="shared" si="5"/>
        <v>13687.953427364371</v>
      </c>
      <c r="G24" s="46">
        <f t="shared" si="5"/>
        <v>2465.5840767260001</v>
      </c>
      <c r="H24" s="46">
        <f t="shared" si="5"/>
        <v>1786.46779537</v>
      </c>
      <c r="I24" s="46">
        <f t="shared" si="5"/>
        <v>444.88433503200008</v>
      </c>
      <c r="J24" s="47">
        <f t="shared" si="5"/>
        <v>471.04544434999991</v>
      </c>
      <c r="K24" s="46">
        <f t="shared" si="5"/>
        <v>604.8018709772</v>
      </c>
      <c r="L24" s="47">
        <f t="shared" si="5"/>
        <v>264.18749049000002</v>
      </c>
      <c r="M24" s="46">
        <f t="shared" si="5"/>
        <v>719.16663044919994</v>
      </c>
      <c r="N24" s="46">
        <f t="shared" si="5"/>
        <v>608.24301033000006</v>
      </c>
      <c r="O24" s="46">
        <f t="shared" si="5"/>
        <v>696.73124026760001</v>
      </c>
      <c r="P24" s="46">
        <f t="shared" si="5"/>
        <v>442.99185019999999</v>
      </c>
      <c r="Q24" s="46">
        <f t="shared" si="5"/>
        <v>11599.107717840368</v>
      </c>
      <c r="R24" s="46">
        <f t="shared" si="5"/>
        <v>-542.11727750200009</v>
      </c>
      <c r="S24" s="48">
        <f t="shared" si="3"/>
        <v>-0.2198737745832082</v>
      </c>
      <c r="T24" s="49" t="s">
        <v>31</v>
      </c>
      <c r="U24" s="7"/>
      <c r="V24" s="7"/>
      <c r="W24" s="7"/>
      <c r="X24" s="7"/>
      <c r="Y24" s="7"/>
      <c r="Z24" s="7"/>
      <c r="AA24" s="7"/>
      <c r="AB24" s="9"/>
      <c r="AC24" s="35"/>
      <c r="AD24" s="36"/>
      <c r="AF24" s="37"/>
      <c r="AH24" s="8"/>
      <c r="AI24" s="8"/>
      <c r="AJ24" s="8"/>
    </row>
    <row r="25" spans="1:36" s="1" customFormat="1" x14ac:dyDescent="0.25">
      <c r="A25" s="44" t="s">
        <v>36</v>
      </c>
      <c r="B25" s="45" t="s">
        <v>37</v>
      </c>
      <c r="C25" s="45" t="s">
        <v>30</v>
      </c>
      <c r="D25" s="46">
        <f t="shared" ref="D25:R25" si="6">SUM(D81,D587,D758,D991,D1095)</f>
        <v>55777.028590845584</v>
      </c>
      <c r="E25" s="46">
        <f t="shared" si="6"/>
        <v>11674.886956217999</v>
      </c>
      <c r="F25" s="46">
        <f t="shared" si="6"/>
        <v>44108.549634627598</v>
      </c>
      <c r="G25" s="46">
        <f t="shared" si="6"/>
        <v>10300.120777166681</v>
      </c>
      <c r="H25" s="46">
        <f t="shared" si="6"/>
        <v>11929.162878669998</v>
      </c>
      <c r="I25" s="46">
        <f t="shared" si="6"/>
        <v>701.71104785600005</v>
      </c>
      <c r="J25" s="47">
        <f t="shared" si="6"/>
        <v>1252.8699997999997</v>
      </c>
      <c r="K25" s="46">
        <f t="shared" si="6"/>
        <v>3139.9836300115999</v>
      </c>
      <c r="L25" s="47">
        <f t="shared" si="6"/>
        <v>1147.94283832</v>
      </c>
      <c r="M25" s="46">
        <f t="shared" si="6"/>
        <v>2744.9089115257689</v>
      </c>
      <c r="N25" s="46">
        <f t="shared" si="6"/>
        <v>3301.1924161699999</v>
      </c>
      <c r="O25" s="46">
        <f t="shared" si="6"/>
        <v>3713.5171877733133</v>
      </c>
      <c r="P25" s="46">
        <f t="shared" si="6"/>
        <v>6227.15762438</v>
      </c>
      <c r="Q25" s="46">
        <f t="shared" si="6"/>
        <v>32208.626559257587</v>
      </c>
      <c r="R25" s="46">
        <f t="shared" si="6"/>
        <v>1591.1262982033177</v>
      </c>
      <c r="S25" s="48">
        <f t="shared" si="3"/>
        <v>0.15447646999737402</v>
      </c>
      <c r="T25" s="49" t="s">
        <v>31</v>
      </c>
      <c r="U25" s="7"/>
      <c r="V25" s="7"/>
      <c r="W25" s="7"/>
      <c r="X25" s="7"/>
      <c r="Y25" s="7"/>
      <c r="Z25" s="7"/>
      <c r="AA25" s="7"/>
      <c r="AB25" s="9"/>
      <c r="AC25" s="35"/>
      <c r="AD25" s="36"/>
      <c r="AF25" s="37"/>
      <c r="AH25" s="8"/>
      <c r="AI25" s="8"/>
      <c r="AJ25" s="8"/>
    </row>
    <row r="26" spans="1:36" s="1" customFormat="1" ht="31.5" x14ac:dyDescent="0.25">
      <c r="A26" s="44" t="s">
        <v>38</v>
      </c>
      <c r="B26" s="45" t="s">
        <v>39</v>
      </c>
      <c r="C26" s="45" t="s">
        <v>30</v>
      </c>
      <c r="D26" s="46">
        <f t="shared" ref="D26:R26" si="7">SUM(D219,D626,D839,D1015,D1106)</f>
        <v>780.93590991600001</v>
      </c>
      <c r="E26" s="46">
        <f t="shared" si="7"/>
        <v>83.111912430000018</v>
      </c>
      <c r="F26" s="46">
        <f t="shared" si="7"/>
        <v>697.82399748600005</v>
      </c>
      <c r="G26" s="46">
        <f t="shared" si="7"/>
        <v>164.31972898999999</v>
      </c>
      <c r="H26" s="46">
        <f t="shared" si="7"/>
        <v>142.37484209000002</v>
      </c>
      <c r="I26" s="46">
        <f t="shared" si="7"/>
        <v>8.2836451099999984</v>
      </c>
      <c r="J26" s="47">
        <f t="shared" si="7"/>
        <v>7.1105904600000009</v>
      </c>
      <c r="K26" s="46">
        <f t="shared" si="7"/>
        <v>18.961677869999999</v>
      </c>
      <c r="L26" s="47">
        <f t="shared" si="7"/>
        <v>47.631775239999996</v>
      </c>
      <c r="M26" s="46">
        <f t="shared" si="7"/>
        <v>80.712645679999994</v>
      </c>
      <c r="N26" s="46">
        <f t="shared" si="7"/>
        <v>41.652626230000003</v>
      </c>
      <c r="O26" s="46">
        <f t="shared" si="7"/>
        <v>56.361760330000003</v>
      </c>
      <c r="P26" s="46">
        <f t="shared" si="7"/>
        <v>45.979850159999998</v>
      </c>
      <c r="Q26" s="46">
        <f t="shared" si="7"/>
        <v>555.44915539600004</v>
      </c>
      <c r="R26" s="46">
        <f t="shared" si="7"/>
        <v>-21.944886899999972</v>
      </c>
      <c r="S26" s="48">
        <f t="shared" si="3"/>
        <v>-0.13354992145426112</v>
      </c>
      <c r="T26" s="49" t="s">
        <v>31</v>
      </c>
      <c r="U26" s="7"/>
      <c r="V26" s="7"/>
      <c r="W26" s="7"/>
      <c r="X26" s="7"/>
      <c r="Y26" s="7"/>
      <c r="Z26" s="7"/>
      <c r="AA26" s="7"/>
      <c r="AB26" s="9"/>
      <c r="AC26" s="35"/>
      <c r="AD26" s="36"/>
      <c r="AF26" s="37"/>
      <c r="AH26" s="8"/>
      <c r="AI26" s="8"/>
      <c r="AJ26" s="8"/>
    </row>
    <row r="27" spans="1:36" s="1" customFormat="1" x14ac:dyDescent="0.25">
      <c r="A27" s="44" t="s">
        <v>40</v>
      </c>
      <c r="B27" s="45" t="s">
        <v>41</v>
      </c>
      <c r="C27" s="45" t="s">
        <v>30</v>
      </c>
      <c r="D27" s="46">
        <f t="shared" ref="D27:R27" si="8">SUM(D226,D639,D846,D1022,D1113)</f>
        <v>14205.207740192296</v>
      </c>
      <c r="E27" s="46">
        <f t="shared" si="8"/>
        <v>4289.1709463800007</v>
      </c>
      <c r="F27" s="46">
        <f t="shared" si="8"/>
        <v>9916.0367938122927</v>
      </c>
      <c r="G27" s="46">
        <f t="shared" si="8"/>
        <v>117.49127828269424</v>
      </c>
      <c r="H27" s="46">
        <f t="shared" si="8"/>
        <v>75.922510440000011</v>
      </c>
      <c r="I27" s="46">
        <f t="shared" si="8"/>
        <v>33.026262490000001</v>
      </c>
      <c r="J27" s="47">
        <f t="shared" si="8"/>
        <v>27.510150879999998</v>
      </c>
      <c r="K27" s="46">
        <f t="shared" si="8"/>
        <v>-21.617486849999995</v>
      </c>
      <c r="L27" s="47">
        <f t="shared" si="8"/>
        <v>7.3137154899999999</v>
      </c>
      <c r="M27" s="46">
        <f t="shared" si="8"/>
        <v>43.709184449999995</v>
      </c>
      <c r="N27" s="46">
        <f t="shared" si="8"/>
        <v>-29.669816309999995</v>
      </c>
      <c r="O27" s="46">
        <f t="shared" si="8"/>
        <v>62.373318192694249</v>
      </c>
      <c r="P27" s="46">
        <f t="shared" si="8"/>
        <v>70.768460379999993</v>
      </c>
      <c r="Q27" s="46">
        <f t="shared" si="8"/>
        <v>7141.3119204903996</v>
      </c>
      <c r="R27" s="46">
        <f t="shared" si="8"/>
        <v>12.055408848400003</v>
      </c>
      <c r="S27" s="48">
        <f t="shared" si="3"/>
        <v>0.10260684047877698</v>
      </c>
      <c r="T27" s="49" t="s">
        <v>31</v>
      </c>
      <c r="U27" s="7"/>
      <c r="V27" s="7"/>
      <c r="W27" s="7"/>
      <c r="X27" s="7"/>
      <c r="Y27" s="7"/>
      <c r="Z27" s="7"/>
      <c r="AA27" s="7"/>
      <c r="AB27" s="9"/>
      <c r="AC27" s="35"/>
      <c r="AD27" s="36"/>
      <c r="AF27" s="37"/>
      <c r="AH27" s="8"/>
      <c r="AI27" s="8"/>
      <c r="AJ27" s="8"/>
    </row>
    <row r="28" spans="1:36" s="1" customFormat="1" ht="31.5" x14ac:dyDescent="0.25">
      <c r="A28" s="44" t="s">
        <v>42</v>
      </c>
      <c r="B28" s="45" t="s">
        <v>43</v>
      </c>
      <c r="C28" s="45" t="s">
        <v>30</v>
      </c>
      <c r="D28" s="46">
        <f t="shared" ref="D28:R29" si="9">SUM(D242,D648,D852,D1028,D1118)</f>
        <v>0</v>
      </c>
      <c r="E28" s="46">
        <f t="shared" si="9"/>
        <v>0</v>
      </c>
      <c r="F28" s="46">
        <f t="shared" si="9"/>
        <v>0</v>
      </c>
      <c r="G28" s="46">
        <f t="shared" si="9"/>
        <v>0</v>
      </c>
      <c r="H28" s="46">
        <f t="shared" si="9"/>
        <v>0</v>
      </c>
      <c r="I28" s="46">
        <f t="shared" si="9"/>
        <v>0</v>
      </c>
      <c r="J28" s="47">
        <f t="shared" si="9"/>
        <v>0</v>
      </c>
      <c r="K28" s="46">
        <f t="shared" si="9"/>
        <v>0</v>
      </c>
      <c r="L28" s="47">
        <f t="shared" si="9"/>
        <v>0</v>
      </c>
      <c r="M28" s="46">
        <f t="shared" si="9"/>
        <v>0</v>
      </c>
      <c r="N28" s="46">
        <f t="shared" si="9"/>
        <v>0</v>
      </c>
      <c r="O28" s="46">
        <f t="shared" si="9"/>
        <v>0</v>
      </c>
      <c r="P28" s="46">
        <f t="shared" si="9"/>
        <v>0</v>
      </c>
      <c r="Q28" s="46">
        <f t="shared" si="9"/>
        <v>0</v>
      </c>
      <c r="R28" s="46">
        <f t="shared" si="9"/>
        <v>0</v>
      </c>
      <c r="S28" s="48">
        <v>0</v>
      </c>
      <c r="T28" s="49" t="s">
        <v>31</v>
      </c>
      <c r="U28" s="7"/>
      <c r="V28" s="7"/>
      <c r="W28" s="7"/>
      <c r="X28" s="7"/>
      <c r="Y28" s="7"/>
      <c r="Z28" s="7"/>
      <c r="AA28" s="7"/>
      <c r="AB28" s="9"/>
      <c r="AC28" s="35"/>
      <c r="AD28" s="36"/>
      <c r="AF28" s="37"/>
      <c r="AH28" s="8"/>
      <c r="AI28" s="8"/>
      <c r="AJ28" s="8"/>
    </row>
    <row r="29" spans="1:36" s="1" customFormat="1" x14ac:dyDescent="0.25">
      <c r="A29" s="44" t="s">
        <v>44</v>
      </c>
      <c r="B29" s="45" t="s">
        <v>45</v>
      </c>
      <c r="C29" s="45" t="s">
        <v>30</v>
      </c>
      <c r="D29" s="46">
        <f t="shared" si="9"/>
        <v>4165.8265277572291</v>
      </c>
      <c r="E29" s="46">
        <f t="shared" si="9"/>
        <v>953.01420660000008</v>
      </c>
      <c r="F29" s="46">
        <f t="shared" si="9"/>
        <v>3212.8123211572288</v>
      </c>
      <c r="G29" s="46">
        <f t="shared" si="9"/>
        <v>1778.6953318099995</v>
      </c>
      <c r="H29" s="46">
        <f t="shared" si="9"/>
        <v>1819.3551432899994</v>
      </c>
      <c r="I29" s="46">
        <f t="shared" si="9"/>
        <v>188.48521911800003</v>
      </c>
      <c r="J29" s="47">
        <f t="shared" si="9"/>
        <v>224.99099831000001</v>
      </c>
      <c r="K29" s="46">
        <f t="shared" si="9"/>
        <v>406.75187477999998</v>
      </c>
      <c r="L29" s="47">
        <f t="shared" si="9"/>
        <v>300.06077440000001</v>
      </c>
      <c r="M29" s="46">
        <f t="shared" si="9"/>
        <v>241.04740290040002</v>
      </c>
      <c r="N29" s="46">
        <f t="shared" si="9"/>
        <v>453.35926753999985</v>
      </c>
      <c r="O29" s="46">
        <f t="shared" si="9"/>
        <v>942.41083501159994</v>
      </c>
      <c r="P29" s="46">
        <f t="shared" si="9"/>
        <v>840.94410304000007</v>
      </c>
      <c r="Q29" s="46">
        <f t="shared" si="9"/>
        <v>1394.2977238672293</v>
      </c>
      <c r="R29" s="46">
        <f t="shared" si="9"/>
        <v>39.819265480000134</v>
      </c>
      <c r="S29" s="48">
        <f t="shared" ref="S29:S34" si="10">R29/G29</f>
        <v>2.238678247357858E-2</v>
      </c>
      <c r="T29" s="49" t="s">
        <v>31</v>
      </c>
      <c r="U29" s="7"/>
      <c r="V29" s="7"/>
      <c r="W29" s="7"/>
      <c r="X29" s="7"/>
      <c r="Y29" s="7"/>
      <c r="Z29" s="7"/>
      <c r="AA29" s="7"/>
      <c r="AB29" s="9"/>
      <c r="AC29" s="35"/>
      <c r="AD29" s="36"/>
      <c r="AF29" s="37"/>
      <c r="AH29" s="8"/>
      <c r="AI29" s="8"/>
      <c r="AJ29" s="8"/>
    </row>
    <row r="30" spans="1:36" s="1" customFormat="1" x14ac:dyDescent="0.25">
      <c r="A30" s="44" t="s">
        <v>46</v>
      </c>
      <c r="B30" s="45" t="s">
        <v>47</v>
      </c>
      <c r="C30" s="45" t="s">
        <v>30</v>
      </c>
      <c r="D30" s="46">
        <f t="shared" ref="D30:R30" si="11">SUM(D31,D59,D81,D219,D226,D242,D243)</f>
        <v>60900.775657421473</v>
      </c>
      <c r="E30" s="46">
        <f t="shared" si="11"/>
        <v>12257.551151440002</v>
      </c>
      <c r="F30" s="46">
        <f t="shared" si="11"/>
        <v>48649.632505981484</v>
      </c>
      <c r="G30" s="46">
        <f t="shared" si="11"/>
        <v>10207.360753790577</v>
      </c>
      <c r="H30" s="46">
        <f t="shared" si="11"/>
        <v>11563.31112534</v>
      </c>
      <c r="I30" s="46">
        <f t="shared" si="11"/>
        <v>776.7854933640001</v>
      </c>
      <c r="J30" s="47">
        <f t="shared" si="11"/>
        <v>1328.1151768299999</v>
      </c>
      <c r="K30" s="46">
        <f t="shared" si="11"/>
        <v>3217.0440726879997</v>
      </c>
      <c r="L30" s="47">
        <f t="shared" si="11"/>
        <v>1158.80828774</v>
      </c>
      <c r="M30" s="46">
        <f t="shared" si="11"/>
        <v>2624.8880778441685</v>
      </c>
      <c r="N30" s="46">
        <f t="shared" si="11"/>
        <v>3423.1173034599997</v>
      </c>
      <c r="O30" s="46">
        <f t="shared" si="11"/>
        <v>3588.6431098944072</v>
      </c>
      <c r="P30" s="46">
        <f t="shared" si="11"/>
        <v>5653.2703573100007</v>
      </c>
      <c r="Q30" s="46">
        <f t="shared" si="11"/>
        <v>34416.758821059586</v>
      </c>
      <c r="R30" s="46">
        <f t="shared" si="11"/>
        <v>1371.6492423105174</v>
      </c>
      <c r="S30" s="48">
        <f t="shared" si="10"/>
        <v>0.13437844271362168</v>
      </c>
      <c r="T30" s="49" t="s">
        <v>31</v>
      </c>
      <c r="U30" s="7"/>
      <c r="V30" s="7"/>
      <c r="W30" s="7"/>
      <c r="X30" s="7"/>
      <c r="Y30" s="7"/>
      <c r="Z30" s="7"/>
      <c r="AA30" s="7"/>
      <c r="AB30" s="9"/>
      <c r="AC30" s="35"/>
      <c r="AD30" s="36"/>
      <c r="AF30" s="37"/>
      <c r="AH30" s="8"/>
      <c r="AI30" s="8"/>
      <c r="AJ30" s="8"/>
    </row>
    <row r="31" spans="1:36" s="1" customFormat="1" ht="31.5" x14ac:dyDescent="0.25">
      <c r="A31" s="44" t="s">
        <v>48</v>
      </c>
      <c r="B31" s="45" t="s">
        <v>49</v>
      </c>
      <c r="C31" s="45" t="s">
        <v>30</v>
      </c>
      <c r="D31" s="46">
        <f t="shared" ref="D31:R31" si="12">D32+D36+D39+D58</f>
        <v>5995.3355276579996</v>
      </c>
      <c r="E31" s="46">
        <f t="shared" si="12"/>
        <v>1815.5060449800001</v>
      </c>
      <c r="F31" s="46">
        <f t="shared" si="12"/>
        <v>4179.8294826780002</v>
      </c>
      <c r="G31" s="46">
        <f t="shared" si="12"/>
        <v>1172.32456084</v>
      </c>
      <c r="H31" s="46">
        <f t="shared" si="12"/>
        <v>1177.7280193299998</v>
      </c>
      <c r="I31" s="46">
        <f t="shared" si="12"/>
        <v>72.287345295999998</v>
      </c>
      <c r="J31" s="47">
        <f t="shared" si="12"/>
        <v>111.91697219000001</v>
      </c>
      <c r="K31" s="46">
        <f t="shared" si="12"/>
        <v>410.65790960999999</v>
      </c>
      <c r="L31" s="47">
        <f t="shared" si="12"/>
        <v>226.75506604999998</v>
      </c>
      <c r="M31" s="46">
        <f t="shared" si="12"/>
        <v>442.34696354000005</v>
      </c>
      <c r="N31" s="46">
        <f t="shared" si="12"/>
        <v>523.37738743999989</v>
      </c>
      <c r="O31" s="46">
        <f t="shared" si="12"/>
        <v>247.03234239400001</v>
      </c>
      <c r="P31" s="46">
        <f t="shared" si="12"/>
        <v>315.67859365000004</v>
      </c>
      <c r="Q31" s="46">
        <f t="shared" si="12"/>
        <v>3002.1014633480004</v>
      </c>
      <c r="R31" s="46">
        <f t="shared" si="12"/>
        <v>5.4034584899999842</v>
      </c>
      <c r="S31" s="50">
        <f t="shared" si="10"/>
        <v>4.6091830458011305E-3</v>
      </c>
      <c r="T31" s="40" t="s">
        <v>31</v>
      </c>
      <c r="U31" s="7"/>
      <c r="V31" s="7"/>
      <c r="W31" s="7"/>
      <c r="X31" s="7"/>
      <c r="Y31" s="7"/>
      <c r="Z31" s="7"/>
      <c r="AA31" s="7"/>
      <c r="AB31" s="9"/>
      <c r="AC31" s="35"/>
      <c r="AD31" s="36"/>
      <c r="AF31" s="37"/>
      <c r="AH31" s="8"/>
      <c r="AI31" s="8"/>
      <c r="AJ31" s="8"/>
    </row>
    <row r="32" spans="1:36" s="1" customFormat="1" ht="78.75" x14ac:dyDescent="0.25">
      <c r="A32" s="44" t="s">
        <v>50</v>
      </c>
      <c r="B32" s="45" t="s">
        <v>51</v>
      </c>
      <c r="C32" s="45" t="s">
        <v>30</v>
      </c>
      <c r="D32" s="46">
        <f>D33</f>
        <v>57.742986099999996</v>
      </c>
      <c r="E32" s="46">
        <f>E33</f>
        <v>53.489861769999997</v>
      </c>
      <c r="F32" s="46">
        <f>F33</f>
        <v>4.2531243299999986</v>
      </c>
      <c r="G32" s="46">
        <f>G33</f>
        <v>4.2531243299999995</v>
      </c>
      <c r="H32" s="46">
        <f>H33</f>
        <v>3.5787494900000003</v>
      </c>
      <c r="I32" s="46">
        <f t="shared" ref="I32" si="13">I33</f>
        <v>0</v>
      </c>
      <c r="J32" s="47">
        <f>J33</f>
        <v>0</v>
      </c>
      <c r="K32" s="46">
        <f t="shared" ref="K32" si="14">K33</f>
        <v>0</v>
      </c>
      <c r="L32" s="47">
        <f>L33</f>
        <v>0</v>
      </c>
      <c r="M32" s="46">
        <f t="shared" ref="M32" si="15">M33</f>
        <v>4.2531243299999995</v>
      </c>
      <c r="N32" s="46">
        <f>N33</f>
        <v>0</v>
      </c>
      <c r="O32" s="46">
        <f t="shared" ref="O32:P32" si="16">O33</f>
        <v>0</v>
      </c>
      <c r="P32" s="46">
        <f t="shared" si="16"/>
        <v>3.5787494900000003</v>
      </c>
      <c r="Q32" s="46">
        <f>Q33</f>
        <v>0.67437483999999825</v>
      </c>
      <c r="R32" s="46">
        <f>R33</f>
        <v>-0.67437483999999914</v>
      </c>
      <c r="S32" s="50">
        <f t="shared" si="10"/>
        <v>-0.15855986979811598</v>
      </c>
      <c r="T32" s="40" t="s">
        <v>31</v>
      </c>
      <c r="U32" s="7"/>
      <c r="V32" s="7"/>
      <c r="W32" s="7"/>
      <c r="X32" s="7"/>
      <c r="Y32" s="7"/>
      <c r="Z32" s="7"/>
      <c r="AA32" s="7"/>
      <c r="AB32" s="9"/>
      <c r="AC32" s="35"/>
      <c r="AD32" s="36"/>
      <c r="AF32" s="37"/>
      <c r="AH32" s="8"/>
      <c r="AI32" s="8"/>
      <c r="AJ32" s="8"/>
    </row>
    <row r="33" spans="1:36" s="1" customFormat="1" x14ac:dyDescent="0.25">
      <c r="A33" s="44" t="s">
        <v>52</v>
      </c>
      <c r="B33" s="45" t="s">
        <v>53</v>
      </c>
      <c r="C33" s="45" t="s">
        <v>30</v>
      </c>
      <c r="D33" s="46">
        <f>SUM(D34)</f>
        <v>57.742986099999996</v>
      </c>
      <c r="E33" s="46">
        <f>SUM(E34)</f>
        <v>53.489861769999997</v>
      </c>
      <c r="F33" s="46">
        <f>SUM(F34)</f>
        <v>4.2531243299999986</v>
      </c>
      <c r="G33" s="46">
        <f>SUM(G34)</f>
        <v>4.2531243299999995</v>
      </c>
      <c r="H33" s="46">
        <f>SUM(H34)</f>
        <v>3.5787494900000003</v>
      </c>
      <c r="I33" s="46">
        <f t="shared" ref="I33" si="17">SUM(I34)</f>
        <v>0</v>
      </c>
      <c r="J33" s="47">
        <f>SUM(J34)</f>
        <v>0</v>
      </c>
      <c r="K33" s="46">
        <f t="shared" ref="K33" si="18">SUM(K34)</f>
        <v>0</v>
      </c>
      <c r="L33" s="47">
        <f>SUM(L34)</f>
        <v>0</v>
      </c>
      <c r="M33" s="46">
        <f t="shared" ref="M33" si="19">SUM(M34)</f>
        <v>4.2531243299999995</v>
      </c>
      <c r="N33" s="46">
        <f>SUM(N34)</f>
        <v>0</v>
      </c>
      <c r="O33" s="46">
        <f t="shared" ref="O33:P33" si="20">SUM(O34)</f>
        <v>0</v>
      </c>
      <c r="P33" s="46">
        <f t="shared" si="20"/>
        <v>3.5787494900000003</v>
      </c>
      <c r="Q33" s="46">
        <f>SUM(Q34)</f>
        <v>0.67437483999999825</v>
      </c>
      <c r="R33" s="46">
        <f>SUM(R34)</f>
        <v>-0.67437483999999914</v>
      </c>
      <c r="S33" s="50">
        <f t="shared" si="10"/>
        <v>-0.15855986979811598</v>
      </c>
      <c r="T33" s="40" t="s">
        <v>31</v>
      </c>
      <c r="U33" s="7"/>
      <c r="V33" s="7"/>
      <c r="W33" s="7"/>
      <c r="X33" s="7"/>
      <c r="Y33" s="7"/>
      <c r="Z33" s="7"/>
      <c r="AA33" s="7"/>
      <c r="AB33" s="9"/>
      <c r="AC33" s="35"/>
      <c r="AD33" s="36"/>
      <c r="AF33" s="37"/>
      <c r="AH33" s="8"/>
      <c r="AI33" s="8"/>
      <c r="AJ33" s="8"/>
    </row>
    <row r="34" spans="1:36" s="1" customFormat="1" ht="60" customHeight="1" x14ac:dyDescent="0.25">
      <c r="A34" s="51" t="s">
        <v>52</v>
      </c>
      <c r="B34" s="52" t="s">
        <v>54</v>
      </c>
      <c r="C34" s="53" t="s">
        <v>55</v>
      </c>
      <c r="D34" s="54">
        <v>57.742986099999996</v>
      </c>
      <c r="E34" s="54">
        <v>53.489861769999997</v>
      </c>
      <c r="F34" s="54">
        <f>D34-E34</f>
        <v>4.2531243299999986</v>
      </c>
      <c r="G34" s="54">
        <f>I34+K34+M34+O34</f>
        <v>4.2531243299999995</v>
      </c>
      <c r="H34" s="54">
        <f>J34+L34+N34+P34</f>
        <v>3.5787494900000003</v>
      </c>
      <c r="I34" s="54">
        <v>0</v>
      </c>
      <c r="J34" s="54">
        <v>0</v>
      </c>
      <c r="K34" s="54">
        <v>0</v>
      </c>
      <c r="L34" s="54">
        <v>0</v>
      </c>
      <c r="M34" s="54">
        <v>4.2531243299999995</v>
      </c>
      <c r="N34" s="54">
        <v>0</v>
      </c>
      <c r="O34" s="54">
        <v>0</v>
      </c>
      <c r="P34" s="54">
        <v>3.5787494900000003</v>
      </c>
      <c r="Q34" s="54">
        <f>F34-H34</f>
        <v>0.67437483999999825</v>
      </c>
      <c r="R34" s="54">
        <f>H34-G34</f>
        <v>-0.67437483999999914</v>
      </c>
      <c r="S34" s="48">
        <f t="shared" si="10"/>
        <v>-0.15855986979811598</v>
      </c>
      <c r="T34" s="49" t="s">
        <v>56</v>
      </c>
      <c r="U34" s="7"/>
      <c r="V34" s="7"/>
      <c r="W34" s="7"/>
      <c r="X34" s="7"/>
      <c r="Y34" s="7"/>
      <c r="Z34" s="7"/>
      <c r="AA34" s="7"/>
      <c r="AB34" s="9"/>
      <c r="AC34" s="35"/>
      <c r="AD34" s="36"/>
      <c r="AF34" s="37"/>
      <c r="AH34" s="8"/>
      <c r="AI34" s="8"/>
      <c r="AJ34" s="8"/>
    </row>
    <row r="35" spans="1:36" s="1" customFormat="1" ht="31.5" x14ac:dyDescent="0.25">
      <c r="A35" s="44" t="s">
        <v>57</v>
      </c>
      <c r="B35" s="45" t="s">
        <v>58</v>
      </c>
      <c r="C35" s="45" t="s">
        <v>30</v>
      </c>
      <c r="D35" s="46">
        <v>0</v>
      </c>
      <c r="E35" s="46">
        <v>0</v>
      </c>
      <c r="F35" s="46">
        <v>0</v>
      </c>
      <c r="G35" s="46">
        <v>0</v>
      </c>
      <c r="H35" s="46">
        <v>0</v>
      </c>
      <c r="I35" s="46">
        <v>0</v>
      </c>
      <c r="J35" s="47">
        <v>0</v>
      </c>
      <c r="K35" s="46">
        <v>0</v>
      </c>
      <c r="L35" s="47">
        <v>0</v>
      </c>
      <c r="M35" s="46">
        <v>0</v>
      </c>
      <c r="N35" s="46">
        <v>0</v>
      </c>
      <c r="O35" s="46">
        <v>0</v>
      </c>
      <c r="P35" s="46">
        <v>0</v>
      </c>
      <c r="Q35" s="46">
        <v>0</v>
      </c>
      <c r="R35" s="46">
        <v>0</v>
      </c>
      <c r="S35" s="50">
        <v>0</v>
      </c>
      <c r="T35" s="40" t="s">
        <v>31</v>
      </c>
      <c r="U35" s="7"/>
      <c r="V35" s="7"/>
      <c r="W35" s="7"/>
      <c r="X35" s="7"/>
      <c r="Y35" s="7"/>
      <c r="Z35" s="7"/>
      <c r="AA35" s="7"/>
      <c r="AB35" s="9"/>
      <c r="AC35" s="35"/>
      <c r="AD35" s="36"/>
      <c r="AF35" s="37"/>
      <c r="AH35" s="8"/>
      <c r="AI35" s="8"/>
      <c r="AJ35" s="8"/>
    </row>
    <row r="36" spans="1:36" s="1" customFormat="1" ht="47.25" x14ac:dyDescent="0.25">
      <c r="A36" s="44" t="s">
        <v>59</v>
      </c>
      <c r="B36" s="45" t="s">
        <v>60</v>
      </c>
      <c r="C36" s="45" t="s">
        <v>30</v>
      </c>
      <c r="D36" s="46">
        <v>0</v>
      </c>
      <c r="E36" s="46">
        <v>0</v>
      </c>
      <c r="F36" s="46">
        <v>0</v>
      </c>
      <c r="G36" s="46">
        <v>0</v>
      </c>
      <c r="H36" s="46">
        <v>0</v>
      </c>
      <c r="I36" s="46">
        <v>0</v>
      </c>
      <c r="J36" s="47">
        <v>0</v>
      </c>
      <c r="K36" s="46">
        <v>0</v>
      </c>
      <c r="L36" s="47">
        <v>0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v>0</v>
      </c>
      <c r="S36" s="50">
        <v>0</v>
      </c>
      <c r="T36" s="40" t="s">
        <v>31</v>
      </c>
      <c r="U36" s="7"/>
      <c r="V36" s="7"/>
      <c r="W36" s="7"/>
      <c r="X36" s="7"/>
      <c r="Y36" s="7"/>
      <c r="Z36" s="7"/>
      <c r="AA36" s="7"/>
      <c r="AB36" s="9"/>
      <c r="AC36" s="35"/>
      <c r="AD36" s="36"/>
      <c r="AF36" s="37"/>
      <c r="AH36" s="8"/>
      <c r="AI36" s="8"/>
      <c r="AJ36" s="8"/>
    </row>
    <row r="37" spans="1:36" s="1" customFormat="1" ht="31.5" x14ac:dyDescent="0.25">
      <c r="A37" s="44" t="s">
        <v>61</v>
      </c>
      <c r="B37" s="45" t="s">
        <v>58</v>
      </c>
      <c r="C37" s="45" t="s">
        <v>30</v>
      </c>
      <c r="D37" s="46">
        <v>0</v>
      </c>
      <c r="E37" s="46">
        <v>0</v>
      </c>
      <c r="F37" s="46">
        <v>0</v>
      </c>
      <c r="G37" s="46">
        <v>0</v>
      </c>
      <c r="H37" s="46">
        <v>0</v>
      </c>
      <c r="I37" s="46">
        <v>0</v>
      </c>
      <c r="J37" s="47">
        <v>0</v>
      </c>
      <c r="K37" s="46">
        <v>0</v>
      </c>
      <c r="L37" s="47">
        <v>0</v>
      </c>
      <c r="M37" s="46">
        <v>0</v>
      </c>
      <c r="N37" s="46">
        <v>0</v>
      </c>
      <c r="O37" s="46">
        <v>0</v>
      </c>
      <c r="P37" s="46">
        <v>0</v>
      </c>
      <c r="Q37" s="46">
        <v>0</v>
      </c>
      <c r="R37" s="46">
        <v>0</v>
      </c>
      <c r="S37" s="50">
        <v>0</v>
      </c>
      <c r="T37" s="40" t="s">
        <v>31</v>
      </c>
      <c r="U37" s="7"/>
      <c r="V37" s="7"/>
      <c r="W37" s="7"/>
      <c r="X37" s="7"/>
      <c r="Y37" s="7"/>
      <c r="Z37" s="7"/>
      <c r="AA37" s="7"/>
      <c r="AB37" s="9"/>
      <c r="AC37" s="35"/>
      <c r="AD37" s="36"/>
      <c r="AF37" s="37"/>
      <c r="AH37" s="8"/>
      <c r="AI37" s="8"/>
      <c r="AJ37" s="8"/>
    </row>
    <row r="38" spans="1:36" s="1" customFormat="1" ht="31.5" x14ac:dyDescent="0.25">
      <c r="A38" s="44" t="s">
        <v>62</v>
      </c>
      <c r="B38" s="45" t="s">
        <v>58</v>
      </c>
      <c r="C38" s="45" t="s">
        <v>30</v>
      </c>
      <c r="D38" s="46">
        <v>0</v>
      </c>
      <c r="E38" s="46">
        <v>0</v>
      </c>
      <c r="F38" s="46">
        <v>0</v>
      </c>
      <c r="G38" s="46">
        <v>0</v>
      </c>
      <c r="H38" s="46">
        <v>0</v>
      </c>
      <c r="I38" s="46">
        <v>0</v>
      </c>
      <c r="J38" s="47">
        <v>0</v>
      </c>
      <c r="K38" s="46">
        <v>0</v>
      </c>
      <c r="L38" s="47">
        <v>0</v>
      </c>
      <c r="M38" s="46">
        <v>0</v>
      </c>
      <c r="N38" s="46">
        <v>0</v>
      </c>
      <c r="O38" s="46">
        <v>0</v>
      </c>
      <c r="P38" s="46">
        <v>0</v>
      </c>
      <c r="Q38" s="46">
        <v>0</v>
      </c>
      <c r="R38" s="46">
        <v>0</v>
      </c>
      <c r="S38" s="50">
        <v>0</v>
      </c>
      <c r="T38" s="40" t="s">
        <v>31</v>
      </c>
      <c r="U38" s="7"/>
      <c r="V38" s="7"/>
      <c r="W38" s="7"/>
      <c r="X38" s="7"/>
      <c r="Y38" s="7"/>
      <c r="Z38" s="7"/>
      <c r="AA38" s="7"/>
      <c r="AB38" s="9"/>
      <c r="AC38" s="35"/>
      <c r="AD38" s="36"/>
      <c r="AF38" s="37"/>
      <c r="AH38" s="8"/>
      <c r="AI38" s="8"/>
      <c r="AJ38" s="8"/>
    </row>
    <row r="39" spans="1:36" s="1" customFormat="1" ht="47.25" x14ac:dyDescent="0.25">
      <c r="A39" s="44" t="s">
        <v>63</v>
      </c>
      <c r="B39" s="45" t="s">
        <v>64</v>
      </c>
      <c r="C39" s="45" t="s">
        <v>30</v>
      </c>
      <c r="D39" s="46">
        <f t="shared" ref="D39:R39" si="21">D40+D41+D42+D44+D46</f>
        <v>5937.5925415579995</v>
      </c>
      <c r="E39" s="46">
        <f t="shared" si="21"/>
        <v>1762.01618321</v>
      </c>
      <c r="F39" s="46">
        <f t="shared" si="21"/>
        <v>4175.5763583480002</v>
      </c>
      <c r="G39" s="46">
        <f t="shared" si="21"/>
        <v>1168.07143651</v>
      </c>
      <c r="H39" s="46">
        <f t="shared" si="21"/>
        <v>1174.1492698399998</v>
      </c>
      <c r="I39" s="46">
        <f t="shared" si="21"/>
        <v>72.287345295999998</v>
      </c>
      <c r="J39" s="47">
        <f t="shared" si="21"/>
        <v>111.91697219000001</v>
      </c>
      <c r="K39" s="46">
        <f t="shared" si="21"/>
        <v>410.65790960999999</v>
      </c>
      <c r="L39" s="47">
        <f t="shared" si="21"/>
        <v>226.75506604999998</v>
      </c>
      <c r="M39" s="46">
        <f t="shared" si="21"/>
        <v>438.09383921000006</v>
      </c>
      <c r="N39" s="46">
        <f t="shared" si="21"/>
        <v>523.37738743999989</v>
      </c>
      <c r="O39" s="46">
        <f t="shared" si="21"/>
        <v>247.03234239400001</v>
      </c>
      <c r="P39" s="46">
        <f t="shared" si="21"/>
        <v>312.09984416000003</v>
      </c>
      <c r="Q39" s="46">
        <f t="shared" si="21"/>
        <v>3001.4270885080005</v>
      </c>
      <c r="R39" s="46">
        <f t="shared" si="21"/>
        <v>6.0778333299999829</v>
      </c>
      <c r="S39" s="50">
        <f>R39/G39</f>
        <v>5.2033061849021166E-3</v>
      </c>
      <c r="T39" s="40" t="s">
        <v>31</v>
      </c>
      <c r="U39" s="7"/>
      <c r="V39" s="7"/>
      <c r="W39" s="7"/>
      <c r="X39" s="7"/>
      <c r="Y39" s="7"/>
      <c r="Z39" s="7"/>
      <c r="AA39" s="7"/>
      <c r="AB39" s="9"/>
      <c r="AC39" s="35"/>
      <c r="AD39" s="36"/>
      <c r="AF39" s="37"/>
      <c r="AH39" s="8"/>
      <c r="AI39" s="8"/>
      <c r="AJ39" s="8"/>
    </row>
    <row r="40" spans="1:36" s="1" customFormat="1" ht="63" x14ac:dyDescent="0.25">
      <c r="A40" s="44" t="s">
        <v>65</v>
      </c>
      <c r="B40" s="45" t="s">
        <v>66</v>
      </c>
      <c r="C40" s="45" t="s">
        <v>30</v>
      </c>
      <c r="D40" s="46">
        <v>0</v>
      </c>
      <c r="E40" s="46">
        <v>0</v>
      </c>
      <c r="F40" s="46">
        <v>0</v>
      </c>
      <c r="G40" s="46">
        <v>0</v>
      </c>
      <c r="H40" s="46">
        <v>0</v>
      </c>
      <c r="I40" s="46">
        <v>0</v>
      </c>
      <c r="J40" s="47">
        <v>0</v>
      </c>
      <c r="K40" s="46">
        <v>0</v>
      </c>
      <c r="L40" s="47">
        <v>0</v>
      </c>
      <c r="M40" s="46">
        <v>0</v>
      </c>
      <c r="N40" s="46">
        <v>0</v>
      </c>
      <c r="O40" s="46">
        <v>0</v>
      </c>
      <c r="P40" s="46">
        <v>0</v>
      </c>
      <c r="Q40" s="46">
        <v>0</v>
      </c>
      <c r="R40" s="46">
        <v>0</v>
      </c>
      <c r="S40" s="50">
        <v>0</v>
      </c>
      <c r="T40" s="40" t="s">
        <v>31</v>
      </c>
      <c r="U40" s="7"/>
      <c r="V40" s="7"/>
      <c r="W40" s="7"/>
      <c r="X40" s="7"/>
      <c r="Y40" s="7"/>
      <c r="Z40" s="7"/>
      <c r="AA40" s="7"/>
      <c r="AB40" s="9"/>
      <c r="AC40" s="35"/>
      <c r="AD40" s="36"/>
      <c r="AF40" s="37"/>
      <c r="AH40" s="8"/>
      <c r="AI40" s="8"/>
      <c r="AJ40" s="8"/>
    </row>
    <row r="41" spans="1:36" s="1" customFormat="1" ht="78.75" x14ac:dyDescent="0.25">
      <c r="A41" s="44" t="s">
        <v>67</v>
      </c>
      <c r="B41" s="45" t="s">
        <v>68</v>
      </c>
      <c r="C41" s="45" t="s">
        <v>30</v>
      </c>
      <c r="D41" s="46">
        <v>0</v>
      </c>
      <c r="E41" s="46">
        <v>0</v>
      </c>
      <c r="F41" s="46">
        <v>0</v>
      </c>
      <c r="G41" s="46">
        <v>0</v>
      </c>
      <c r="H41" s="46">
        <v>0</v>
      </c>
      <c r="I41" s="46">
        <v>0</v>
      </c>
      <c r="J41" s="47">
        <v>0</v>
      </c>
      <c r="K41" s="46">
        <v>0</v>
      </c>
      <c r="L41" s="47">
        <v>0</v>
      </c>
      <c r="M41" s="46">
        <v>0</v>
      </c>
      <c r="N41" s="46">
        <v>0</v>
      </c>
      <c r="O41" s="46">
        <v>0</v>
      </c>
      <c r="P41" s="46">
        <v>0</v>
      </c>
      <c r="Q41" s="46">
        <v>0</v>
      </c>
      <c r="R41" s="46">
        <v>0</v>
      </c>
      <c r="S41" s="50">
        <v>0</v>
      </c>
      <c r="T41" s="40" t="s">
        <v>31</v>
      </c>
      <c r="U41" s="7"/>
      <c r="V41" s="7"/>
      <c r="W41" s="7"/>
      <c r="X41" s="7"/>
      <c r="Y41" s="7"/>
      <c r="Z41" s="7"/>
      <c r="AA41" s="7"/>
      <c r="AB41" s="9"/>
      <c r="AC41" s="35"/>
      <c r="AD41" s="36"/>
      <c r="AF41" s="37"/>
      <c r="AH41" s="8"/>
      <c r="AI41" s="8"/>
      <c r="AJ41" s="8"/>
    </row>
    <row r="42" spans="1:36" s="1" customFormat="1" ht="63" x14ac:dyDescent="0.25">
      <c r="A42" s="44" t="s">
        <v>69</v>
      </c>
      <c r="B42" s="45" t="s">
        <v>70</v>
      </c>
      <c r="C42" s="45" t="s">
        <v>30</v>
      </c>
      <c r="D42" s="46">
        <f t="shared" ref="D42:R42" si="22">SUM(D43:D43)</f>
        <v>39.488577609999993</v>
      </c>
      <c r="E42" s="46">
        <f t="shared" si="22"/>
        <v>0</v>
      </c>
      <c r="F42" s="46">
        <f t="shared" si="22"/>
        <v>39.488577609999993</v>
      </c>
      <c r="G42" s="46">
        <f t="shared" si="22"/>
        <v>39.488577609999993</v>
      </c>
      <c r="H42" s="46">
        <f t="shared" si="22"/>
        <v>39.000724649999995</v>
      </c>
      <c r="I42" s="46">
        <f t="shared" si="22"/>
        <v>5.9121600000000001</v>
      </c>
      <c r="J42" s="47">
        <f t="shared" si="22"/>
        <v>5.9121600000000001</v>
      </c>
      <c r="K42" s="46">
        <f t="shared" si="22"/>
        <v>12.6596191</v>
      </c>
      <c r="L42" s="47">
        <f t="shared" si="22"/>
        <v>6.8345766799999996</v>
      </c>
      <c r="M42" s="46">
        <f t="shared" si="22"/>
        <v>15.946247369999998</v>
      </c>
      <c r="N42" s="46">
        <f t="shared" si="22"/>
        <v>10.265048849999999</v>
      </c>
      <c r="O42" s="46">
        <f t="shared" si="22"/>
        <v>4.9705511399999995</v>
      </c>
      <c r="P42" s="46">
        <f t="shared" si="22"/>
        <v>15.988939119999998</v>
      </c>
      <c r="Q42" s="46">
        <f t="shared" si="22"/>
        <v>0.48785295999999789</v>
      </c>
      <c r="R42" s="46">
        <f t="shared" si="22"/>
        <v>-0.48785295999999789</v>
      </c>
      <c r="S42" s="50">
        <f t="shared" ref="S42:S57" si="23">R42/G42</f>
        <v>-1.2354280390095772E-2</v>
      </c>
      <c r="T42" s="40" t="s">
        <v>31</v>
      </c>
      <c r="U42" s="7"/>
      <c r="V42" s="7"/>
      <c r="W42" s="7"/>
      <c r="X42" s="7"/>
      <c r="Y42" s="7"/>
      <c r="Z42" s="7"/>
      <c r="AA42" s="7"/>
      <c r="AB42" s="9"/>
      <c r="AC42" s="35"/>
      <c r="AD42" s="36"/>
      <c r="AF42" s="37"/>
      <c r="AH42" s="8"/>
      <c r="AI42" s="8"/>
      <c r="AJ42" s="8"/>
    </row>
    <row r="43" spans="1:36" s="1" customFormat="1" ht="110.25" x14ac:dyDescent="0.25">
      <c r="A43" s="51" t="s">
        <v>69</v>
      </c>
      <c r="B43" s="52" t="s">
        <v>71</v>
      </c>
      <c r="C43" s="53" t="s">
        <v>72</v>
      </c>
      <c r="D43" s="54">
        <v>39.488577609999993</v>
      </c>
      <c r="E43" s="54">
        <v>0</v>
      </c>
      <c r="F43" s="54">
        <f>D43-E43</f>
        <v>39.488577609999993</v>
      </c>
      <c r="G43" s="54">
        <f>I43+K43+M43+O43</f>
        <v>39.488577609999993</v>
      </c>
      <c r="H43" s="54">
        <f>J43+L43+N43+P43</f>
        <v>39.000724649999995</v>
      </c>
      <c r="I43" s="54">
        <v>5.9121600000000001</v>
      </c>
      <c r="J43" s="54">
        <v>5.9121600000000001</v>
      </c>
      <c r="K43" s="54">
        <v>12.6596191</v>
      </c>
      <c r="L43" s="54">
        <v>6.8345766799999996</v>
      </c>
      <c r="M43" s="54">
        <v>15.946247369999998</v>
      </c>
      <c r="N43" s="54">
        <v>10.265048849999999</v>
      </c>
      <c r="O43" s="54">
        <v>4.9705511399999995</v>
      </c>
      <c r="P43" s="54">
        <v>15.988939119999998</v>
      </c>
      <c r="Q43" s="54">
        <f>F43-H43</f>
        <v>0.48785295999999789</v>
      </c>
      <c r="R43" s="54">
        <f>H43-G43</f>
        <v>-0.48785295999999789</v>
      </c>
      <c r="S43" s="48">
        <f t="shared" si="23"/>
        <v>-1.2354280390095772E-2</v>
      </c>
      <c r="T43" s="49" t="s">
        <v>31</v>
      </c>
      <c r="U43" s="7"/>
      <c r="V43" s="7"/>
      <c r="W43" s="7"/>
      <c r="X43" s="7"/>
      <c r="Y43" s="7"/>
      <c r="Z43" s="7"/>
      <c r="AA43" s="7"/>
      <c r="AB43" s="9"/>
      <c r="AC43" s="35"/>
      <c r="AD43" s="36"/>
      <c r="AF43" s="37"/>
      <c r="AH43" s="8"/>
      <c r="AI43" s="8"/>
      <c r="AJ43" s="8"/>
    </row>
    <row r="44" spans="1:36" s="1" customFormat="1" ht="78.75" x14ac:dyDescent="0.25">
      <c r="A44" s="44" t="s">
        <v>73</v>
      </c>
      <c r="B44" s="45" t="s">
        <v>74</v>
      </c>
      <c r="C44" s="45" t="s">
        <v>30</v>
      </c>
      <c r="D44" s="46">
        <f t="shared" ref="D44:R44" si="24">SUM(D45:D45)</f>
        <v>1971.362828086</v>
      </c>
      <c r="E44" s="46">
        <f t="shared" si="24"/>
        <v>429.67325108</v>
      </c>
      <c r="F44" s="46">
        <f t="shared" si="24"/>
        <v>1541.689577006</v>
      </c>
      <c r="G44" s="46">
        <f t="shared" si="24"/>
        <v>739.08656905999999</v>
      </c>
      <c r="H44" s="46">
        <f t="shared" si="24"/>
        <v>754.70848440999998</v>
      </c>
      <c r="I44" s="46">
        <f t="shared" si="24"/>
        <v>56.71807424</v>
      </c>
      <c r="J44" s="47">
        <f t="shared" si="24"/>
        <v>96.372652830000007</v>
      </c>
      <c r="K44" s="46">
        <f t="shared" si="24"/>
        <v>241.91849442</v>
      </c>
      <c r="L44" s="47">
        <f t="shared" si="24"/>
        <v>74.754114790000003</v>
      </c>
      <c r="M44" s="46">
        <f t="shared" si="24"/>
        <v>240.71131029</v>
      </c>
      <c r="N44" s="46">
        <f t="shared" si="24"/>
        <v>401.0860639199999</v>
      </c>
      <c r="O44" s="46">
        <f t="shared" si="24"/>
        <v>199.73869010999999</v>
      </c>
      <c r="P44" s="46">
        <f t="shared" si="24"/>
        <v>182.49565287000001</v>
      </c>
      <c r="Q44" s="46">
        <f t="shared" si="24"/>
        <v>786.98109259600005</v>
      </c>
      <c r="R44" s="46">
        <f t="shared" si="24"/>
        <v>15.621915349999995</v>
      </c>
      <c r="S44" s="50">
        <f t="shared" si="23"/>
        <v>2.1136786952939187E-2</v>
      </c>
      <c r="T44" s="40" t="s">
        <v>31</v>
      </c>
      <c r="U44" s="7"/>
      <c r="V44" s="7"/>
      <c r="W44" s="7"/>
      <c r="X44" s="7"/>
      <c r="Y44" s="7"/>
      <c r="Z44" s="7"/>
      <c r="AA44" s="7"/>
      <c r="AB44" s="9"/>
      <c r="AC44" s="35"/>
      <c r="AD44" s="36"/>
      <c r="AF44" s="37"/>
      <c r="AH44" s="8"/>
      <c r="AI44" s="8"/>
      <c r="AJ44" s="8"/>
    </row>
    <row r="45" spans="1:36" s="1" customFormat="1" ht="31.5" x14ac:dyDescent="0.25">
      <c r="A45" s="51" t="s">
        <v>73</v>
      </c>
      <c r="B45" s="52" t="s">
        <v>75</v>
      </c>
      <c r="C45" s="53" t="s">
        <v>76</v>
      </c>
      <c r="D45" s="54">
        <v>1971.362828086</v>
      </c>
      <c r="E45" s="54">
        <v>429.67325108</v>
      </c>
      <c r="F45" s="54">
        <f>D45-E45</f>
        <v>1541.689577006</v>
      </c>
      <c r="G45" s="54">
        <f>I45+K45+M45+O45</f>
        <v>739.08656905999999</v>
      </c>
      <c r="H45" s="54">
        <f>J45+L45+N45+P45</f>
        <v>754.70848440999998</v>
      </c>
      <c r="I45" s="54">
        <v>56.71807424</v>
      </c>
      <c r="J45" s="54">
        <v>96.372652830000007</v>
      </c>
      <c r="K45" s="54">
        <v>241.91849442</v>
      </c>
      <c r="L45" s="54">
        <v>74.754114790000003</v>
      </c>
      <c r="M45" s="54">
        <v>240.71131029</v>
      </c>
      <c r="N45" s="54">
        <v>401.0860639199999</v>
      </c>
      <c r="O45" s="54">
        <v>199.73869010999999</v>
      </c>
      <c r="P45" s="54">
        <v>182.49565287000001</v>
      </c>
      <c r="Q45" s="54">
        <f>F45-H45</f>
        <v>786.98109259600005</v>
      </c>
      <c r="R45" s="54">
        <f>H45-G45</f>
        <v>15.621915349999995</v>
      </c>
      <c r="S45" s="48">
        <f t="shared" si="23"/>
        <v>2.1136786952939187E-2</v>
      </c>
      <c r="T45" s="55" t="s">
        <v>31</v>
      </c>
      <c r="U45" s="7"/>
      <c r="V45" s="7"/>
      <c r="W45" s="7"/>
      <c r="X45" s="7"/>
      <c r="Y45" s="7"/>
      <c r="Z45" s="7"/>
      <c r="AA45" s="7"/>
      <c r="AB45" s="9"/>
      <c r="AC45" s="35"/>
      <c r="AD45" s="36"/>
      <c r="AF45" s="37"/>
      <c r="AH45" s="8"/>
      <c r="AI45" s="8"/>
      <c r="AJ45" s="8"/>
    </row>
    <row r="46" spans="1:36" s="1" customFormat="1" ht="78.75" x14ac:dyDescent="0.25">
      <c r="A46" s="44" t="s">
        <v>77</v>
      </c>
      <c r="B46" s="45" t="s">
        <v>78</v>
      </c>
      <c r="C46" s="45" t="s">
        <v>30</v>
      </c>
      <c r="D46" s="46">
        <f t="shared" ref="D46:R46" si="25">SUM(D47:D57)</f>
        <v>3926.7411358619993</v>
      </c>
      <c r="E46" s="46">
        <f t="shared" si="25"/>
        <v>1332.34293213</v>
      </c>
      <c r="F46" s="46">
        <f t="shared" si="25"/>
        <v>2594.3982037320002</v>
      </c>
      <c r="G46" s="46">
        <f t="shared" si="25"/>
        <v>389.49628983999997</v>
      </c>
      <c r="H46" s="46">
        <f t="shared" si="25"/>
        <v>380.44006077999995</v>
      </c>
      <c r="I46" s="46">
        <f t="shared" si="25"/>
        <v>9.657111055999998</v>
      </c>
      <c r="J46" s="47">
        <f t="shared" si="25"/>
        <v>9.6321593599999993</v>
      </c>
      <c r="K46" s="46">
        <f t="shared" si="25"/>
        <v>156.07979609</v>
      </c>
      <c r="L46" s="47">
        <f t="shared" si="25"/>
        <v>145.16637458</v>
      </c>
      <c r="M46" s="46">
        <f t="shared" si="25"/>
        <v>181.43628155000002</v>
      </c>
      <c r="N46" s="46">
        <f t="shared" si="25"/>
        <v>112.02627467000001</v>
      </c>
      <c r="O46" s="46">
        <f t="shared" si="25"/>
        <v>42.323101144000006</v>
      </c>
      <c r="P46" s="46">
        <f t="shared" si="25"/>
        <v>113.61525217000001</v>
      </c>
      <c r="Q46" s="46">
        <f t="shared" si="25"/>
        <v>2213.9581429520003</v>
      </c>
      <c r="R46" s="46">
        <f t="shared" si="25"/>
        <v>-9.0562290600000139</v>
      </c>
      <c r="S46" s="50">
        <f t="shared" si="23"/>
        <v>-2.3251130488868572E-2</v>
      </c>
      <c r="T46" s="40" t="s">
        <v>31</v>
      </c>
      <c r="U46" s="7"/>
      <c r="V46" s="7"/>
      <c r="W46" s="7"/>
      <c r="X46" s="7"/>
      <c r="Y46" s="7"/>
      <c r="Z46" s="7"/>
      <c r="AA46" s="7"/>
      <c r="AB46" s="9"/>
      <c r="AC46" s="35"/>
      <c r="AD46" s="36"/>
      <c r="AF46" s="37"/>
      <c r="AH46" s="8"/>
      <c r="AI46" s="8"/>
      <c r="AJ46" s="8"/>
    </row>
    <row r="47" spans="1:36" s="1" customFormat="1" ht="31.5" x14ac:dyDescent="0.25">
      <c r="A47" s="51" t="s">
        <v>77</v>
      </c>
      <c r="B47" s="52" t="s">
        <v>79</v>
      </c>
      <c r="C47" s="53" t="s">
        <v>80</v>
      </c>
      <c r="D47" s="54">
        <v>1151.71151317</v>
      </c>
      <c r="E47" s="54">
        <v>737.80863243999988</v>
      </c>
      <c r="F47" s="54">
        <f t="shared" ref="F47:F57" si="26">D47-E47</f>
        <v>413.90288073000011</v>
      </c>
      <c r="G47" s="54">
        <f t="shared" ref="G47:H57" si="27">I47+K47+M47+O47</f>
        <v>112.99366473000001</v>
      </c>
      <c r="H47" s="54">
        <f t="shared" si="27"/>
        <v>110.42138173000001</v>
      </c>
      <c r="I47" s="54">
        <v>0.4207668</v>
      </c>
      <c r="J47" s="54">
        <v>0.4207668</v>
      </c>
      <c r="K47" s="54">
        <v>45.545541210000003</v>
      </c>
      <c r="L47" s="54">
        <v>32.886826779999993</v>
      </c>
      <c r="M47" s="54">
        <v>55.648960580000001</v>
      </c>
      <c r="N47" s="54">
        <v>32.971391060000002</v>
      </c>
      <c r="O47" s="54">
        <v>11.378396140000001</v>
      </c>
      <c r="P47" s="54">
        <v>44.142397090000003</v>
      </c>
      <c r="Q47" s="54">
        <f t="shared" ref="Q47:Q57" si="28">F47-H47</f>
        <v>303.4814990000001</v>
      </c>
      <c r="R47" s="54">
        <f t="shared" ref="R47:R57" si="29">H47-G47</f>
        <v>-2.5722829999999988</v>
      </c>
      <c r="S47" s="48">
        <f t="shared" si="23"/>
        <v>-2.2764842667476148E-2</v>
      </c>
      <c r="T47" s="49" t="s">
        <v>31</v>
      </c>
      <c r="U47" s="7"/>
      <c r="V47" s="7"/>
      <c r="W47" s="7"/>
      <c r="X47" s="7"/>
      <c r="Y47" s="7"/>
      <c r="Z47" s="7"/>
      <c r="AA47" s="7"/>
      <c r="AB47" s="9"/>
      <c r="AC47" s="35"/>
      <c r="AD47" s="36"/>
      <c r="AF47" s="37"/>
      <c r="AH47" s="8"/>
      <c r="AI47" s="8"/>
      <c r="AJ47" s="8"/>
    </row>
    <row r="48" spans="1:36" s="1" customFormat="1" ht="47.25" x14ac:dyDescent="0.25">
      <c r="A48" s="51" t="s">
        <v>77</v>
      </c>
      <c r="B48" s="52" t="s">
        <v>81</v>
      </c>
      <c r="C48" s="53" t="s">
        <v>82</v>
      </c>
      <c r="D48" s="54">
        <v>459.82545281999995</v>
      </c>
      <c r="E48" s="54">
        <v>462.87431447999995</v>
      </c>
      <c r="F48" s="54">
        <f t="shared" si="26"/>
        <v>-3.04886166</v>
      </c>
      <c r="G48" s="54">
        <f t="shared" si="27"/>
        <v>-3.04886166</v>
      </c>
      <c r="H48" s="54">
        <f t="shared" si="27"/>
        <v>0</v>
      </c>
      <c r="I48" s="54">
        <v>0</v>
      </c>
      <c r="J48" s="54">
        <v>0</v>
      </c>
      <c r="K48" s="54">
        <v>0</v>
      </c>
      <c r="L48" s="54">
        <v>0</v>
      </c>
      <c r="M48" s="54">
        <v>0</v>
      </c>
      <c r="N48" s="54">
        <v>0</v>
      </c>
      <c r="O48" s="54">
        <v>-3.04886166</v>
      </c>
      <c r="P48" s="54">
        <v>0</v>
      </c>
      <c r="Q48" s="54">
        <f t="shared" si="28"/>
        <v>-3.04886166</v>
      </c>
      <c r="R48" s="54">
        <f t="shared" si="29"/>
        <v>3.04886166</v>
      </c>
      <c r="S48" s="48">
        <f t="shared" si="23"/>
        <v>-1</v>
      </c>
      <c r="T48" s="49" t="s">
        <v>31</v>
      </c>
      <c r="U48" s="7"/>
      <c r="V48" s="7"/>
      <c r="W48" s="7"/>
      <c r="X48" s="7"/>
      <c r="Y48" s="7"/>
      <c r="Z48" s="7"/>
      <c r="AA48" s="7"/>
      <c r="AB48" s="9"/>
      <c r="AC48" s="35"/>
      <c r="AD48" s="36"/>
      <c r="AF48" s="37"/>
      <c r="AH48" s="8"/>
      <c r="AI48" s="8"/>
      <c r="AJ48" s="8"/>
    </row>
    <row r="49" spans="1:36" s="1" customFormat="1" ht="47.25" x14ac:dyDescent="0.25">
      <c r="A49" s="51" t="s">
        <v>77</v>
      </c>
      <c r="B49" s="52" t="s">
        <v>83</v>
      </c>
      <c r="C49" s="53" t="s">
        <v>84</v>
      </c>
      <c r="D49" s="54">
        <v>233.31359999999998</v>
      </c>
      <c r="E49" s="54">
        <v>4.94029512</v>
      </c>
      <c r="F49" s="54">
        <f t="shared" si="26"/>
        <v>228.37330487999998</v>
      </c>
      <c r="G49" s="54">
        <f t="shared" si="27"/>
        <v>42.653120879999989</v>
      </c>
      <c r="H49" s="54">
        <f t="shared" si="27"/>
        <v>45.641035039999998</v>
      </c>
      <c r="I49" s="54">
        <v>0</v>
      </c>
      <c r="J49" s="54">
        <v>0</v>
      </c>
      <c r="K49" s="54">
        <v>18.337250570000002</v>
      </c>
      <c r="L49" s="54">
        <v>13.48029363</v>
      </c>
      <c r="M49" s="54">
        <v>20.75451091</v>
      </c>
      <c r="N49" s="54">
        <v>24.29147717</v>
      </c>
      <c r="O49" s="54">
        <v>3.56135939999999</v>
      </c>
      <c r="P49" s="54">
        <v>7.8692642400000006</v>
      </c>
      <c r="Q49" s="54">
        <f t="shared" si="28"/>
        <v>182.73226983999999</v>
      </c>
      <c r="R49" s="54">
        <f t="shared" si="29"/>
        <v>2.9879141600000096</v>
      </c>
      <c r="S49" s="48">
        <f t="shared" si="23"/>
        <v>7.0051478024461281E-2</v>
      </c>
      <c r="T49" s="49" t="s">
        <v>31</v>
      </c>
      <c r="U49" s="7"/>
      <c r="V49" s="7"/>
      <c r="W49" s="7"/>
      <c r="X49" s="7"/>
      <c r="Y49" s="7"/>
      <c r="Z49" s="7"/>
      <c r="AA49" s="7"/>
      <c r="AB49" s="9"/>
      <c r="AC49" s="35"/>
      <c r="AD49" s="36"/>
      <c r="AF49" s="37"/>
      <c r="AH49" s="8"/>
      <c r="AI49" s="8"/>
      <c r="AJ49" s="8"/>
    </row>
    <row r="50" spans="1:36" s="1" customFormat="1" ht="47.25" x14ac:dyDescent="0.25">
      <c r="A50" s="51" t="s">
        <v>77</v>
      </c>
      <c r="B50" s="52" t="s">
        <v>85</v>
      </c>
      <c r="C50" s="53" t="s">
        <v>86</v>
      </c>
      <c r="D50" s="54">
        <v>515.92428839999991</v>
      </c>
      <c r="E50" s="54">
        <v>91.351505900000006</v>
      </c>
      <c r="F50" s="54">
        <f t="shared" si="26"/>
        <v>424.5727824999999</v>
      </c>
      <c r="G50" s="54">
        <f t="shared" si="27"/>
        <v>41.486273152000024</v>
      </c>
      <c r="H50" s="54">
        <f t="shared" si="27"/>
        <v>41.711211429999999</v>
      </c>
      <c r="I50" s="54">
        <v>0</v>
      </c>
      <c r="J50" s="54">
        <v>0</v>
      </c>
      <c r="K50" s="54">
        <v>17.843282129999999</v>
      </c>
      <c r="L50" s="54">
        <v>18.674709909999997</v>
      </c>
      <c r="M50" s="54">
        <v>19.414789750000001</v>
      </c>
      <c r="N50" s="54">
        <v>11.55084132</v>
      </c>
      <c r="O50" s="54">
        <v>4.2282012720000202</v>
      </c>
      <c r="P50" s="54">
        <v>11.4856602</v>
      </c>
      <c r="Q50" s="54">
        <f t="shared" si="28"/>
        <v>382.86157106999991</v>
      </c>
      <c r="R50" s="54">
        <f t="shared" si="29"/>
        <v>0.2249382779999749</v>
      </c>
      <c r="S50" s="48">
        <f t="shared" si="23"/>
        <v>5.4219928884870388E-3</v>
      </c>
      <c r="T50" s="49" t="s">
        <v>31</v>
      </c>
      <c r="U50" s="7"/>
      <c r="V50" s="7"/>
      <c r="W50" s="7"/>
      <c r="X50" s="7"/>
      <c r="Y50" s="7"/>
      <c r="Z50" s="7"/>
      <c r="AA50" s="7"/>
      <c r="AB50" s="9"/>
      <c r="AC50" s="35"/>
      <c r="AD50" s="36"/>
      <c r="AF50" s="37"/>
      <c r="AH50" s="8"/>
      <c r="AI50" s="8"/>
      <c r="AJ50" s="8"/>
    </row>
    <row r="51" spans="1:36" s="1" customFormat="1" ht="47.25" x14ac:dyDescent="0.25">
      <c r="A51" s="51" t="s">
        <v>77</v>
      </c>
      <c r="B51" s="52" t="s">
        <v>87</v>
      </c>
      <c r="C51" s="53" t="s">
        <v>88</v>
      </c>
      <c r="D51" s="54">
        <v>91.77394799999999</v>
      </c>
      <c r="E51" s="54">
        <v>28.45032024</v>
      </c>
      <c r="F51" s="54">
        <f t="shared" si="26"/>
        <v>63.323627759999994</v>
      </c>
      <c r="G51" s="54">
        <f t="shared" si="27"/>
        <v>2.1644062560000004</v>
      </c>
      <c r="H51" s="54">
        <f t="shared" si="27"/>
        <v>2.1394545600000003</v>
      </c>
      <c r="I51" s="54">
        <v>2.1644062560000004</v>
      </c>
      <c r="J51" s="54">
        <v>2.1394545600000003</v>
      </c>
      <c r="K51" s="54">
        <v>0</v>
      </c>
      <c r="L51" s="54">
        <v>0</v>
      </c>
      <c r="M51" s="54">
        <v>0</v>
      </c>
      <c r="N51" s="54">
        <v>0</v>
      </c>
      <c r="O51" s="54">
        <v>0</v>
      </c>
      <c r="P51" s="54">
        <v>0</v>
      </c>
      <c r="Q51" s="54">
        <f t="shared" si="28"/>
        <v>61.184173199999996</v>
      </c>
      <c r="R51" s="54">
        <f t="shared" si="29"/>
        <v>-2.4951696000000023E-2</v>
      </c>
      <c r="S51" s="48">
        <f t="shared" si="23"/>
        <v>-1.1528194363156571E-2</v>
      </c>
      <c r="T51" s="49" t="s">
        <v>31</v>
      </c>
      <c r="U51" s="7"/>
      <c r="V51" s="7"/>
      <c r="W51" s="7"/>
      <c r="X51" s="7"/>
      <c r="Y51" s="7"/>
      <c r="Z51" s="7"/>
      <c r="AA51" s="7"/>
      <c r="AB51" s="9"/>
      <c r="AC51" s="35"/>
      <c r="AD51" s="36"/>
      <c r="AF51" s="37"/>
      <c r="AH51" s="8"/>
      <c r="AI51" s="8"/>
      <c r="AJ51" s="8"/>
    </row>
    <row r="52" spans="1:36" s="1" customFormat="1" ht="47.25" x14ac:dyDescent="0.25">
      <c r="A52" s="51" t="s">
        <v>77</v>
      </c>
      <c r="B52" s="52" t="s">
        <v>89</v>
      </c>
      <c r="C52" s="53" t="s">
        <v>90</v>
      </c>
      <c r="D52" s="54">
        <v>454.94587319999999</v>
      </c>
      <c r="E52" s="54">
        <v>5.7638364800000002</v>
      </c>
      <c r="F52" s="54">
        <f t="shared" si="26"/>
        <v>449.18203671999999</v>
      </c>
      <c r="G52" s="54">
        <f t="shared" si="27"/>
        <v>92.979395520000011</v>
      </c>
      <c r="H52" s="54">
        <f t="shared" si="27"/>
        <v>85.56900503</v>
      </c>
      <c r="I52" s="54">
        <v>6.6511711999999994</v>
      </c>
      <c r="J52" s="54">
        <v>6.6511711999999994</v>
      </c>
      <c r="K52" s="54">
        <v>34.065875440000006</v>
      </c>
      <c r="L52" s="54">
        <v>45.53628518</v>
      </c>
      <c r="M52" s="54">
        <v>37.33220206</v>
      </c>
      <c r="N52" s="54">
        <v>15.82511296</v>
      </c>
      <c r="O52" s="54">
        <v>14.930146819999999</v>
      </c>
      <c r="P52" s="54">
        <v>17.556435689999997</v>
      </c>
      <c r="Q52" s="54">
        <f t="shared" si="28"/>
        <v>363.61303168999996</v>
      </c>
      <c r="R52" s="54">
        <f t="shared" si="29"/>
        <v>-7.4103904900000117</v>
      </c>
      <c r="S52" s="48">
        <f t="shared" si="23"/>
        <v>-7.9699275829407015E-2</v>
      </c>
      <c r="T52" s="49" t="s">
        <v>31</v>
      </c>
      <c r="U52" s="7"/>
      <c r="V52" s="7"/>
      <c r="W52" s="7"/>
      <c r="X52" s="7"/>
      <c r="Y52" s="7"/>
      <c r="Z52" s="7"/>
      <c r="AA52" s="7"/>
      <c r="AB52" s="9"/>
      <c r="AC52" s="35"/>
      <c r="AD52" s="36"/>
      <c r="AF52" s="37"/>
      <c r="AH52" s="8"/>
      <c r="AI52" s="8"/>
      <c r="AJ52" s="8"/>
    </row>
    <row r="53" spans="1:36" s="1" customFormat="1" ht="63" x14ac:dyDescent="0.25">
      <c r="A53" s="51" t="s">
        <v>77</v>
      </c>
      <c r="B53" s="52" t="s">
        <v>91</v>
      </c>
      <c r="C53" s="53" t="s">
        <v>92</v>
      </c>
      <c r="D53" s="54">
        <v>12.576493600000001</v>
      </c>
      <c r="E53" s="54">
        <v>0</v>
      </c>
      <c r="F53" s="54">
        <f t="shared" si="26"/>
        <v>12.576493600000001</v>
      </c>
      <c r="G53" s="54">
        <f t="shared" si="27"/>
        <v>12.576493600000001</v>
      </c>
      <c r="H53" s="54">
        <f t="shared" si="27"/>
        <v>13.653166460000001</v>
      </c>
      <c r="I53" s="54">
        <v>0.4207668</v>
      </c>
      <c r="J53" s="54">
        <v>0.4207668</v>
      </c>
      <c r="K53" s="54">
        <v>4.7520693000000005</v>
      </c>
      <c r="L53" s="54">
        <v>3.1133999999999999</v>
      </c>
      <c r="M53" s="54">
        <v>6.2035394400000001</v>
      </c>
      <c r="N53" s="54">
        <v>9.7200000000000009E-2</v>
      </c>
      <c r="O53" s="54">
        <v>1.2001180600000001</v>
      </c>
      <c r="P53" s="54">
        <v>10.021799660000001</v>
      </c>
      <c r="Q53" s="54">
        <f t="shared" si="28"/>
        <v>-1.0766728600000004</v>
      </c>
      <c r="R53" s="54">
        <f t="shared" si="29"/>
        <v>1.0766728600000004</v>
      </c>
      <c r="S53" s="48">
        <f t="shared" si="23"/>
        <v>8.560993980070887E-2</v>
      </c>
      <c r="T53" s="49" t="s">
        <v>31</v>
      </c>
      <c r="U53" s="7"/>
      <c r="V53" s="7"/>
      <c r="W53" s="7"/>
      <c r="X53" s="7"/>
      <c r="Y53" s="7"/>
      <c r="Z53" s="7"/>
      <c r="AA53" s="7"/>
      <c r="AB53" s="9"/>
      <c r="AC53" s="35"/>
      <c r="AD53" s="36"/>
      <c r="AF53" s="37"/>
      <c r="AH53" s="8"/>
      <c r="AI53" s="8"/>
      <c r="AJ53" s="8"/>
    </row>
    <row r="54" spans="1:36" s="1" customFormat="1" ht="63" x14ac:dyDescent="0.25">
      <c r="A54" s="51" t="s">
        <v>77</v>
      </c>
      <c r="B54" s="52" t="s">
        <v>93</v>
      </c>
      <c r="C54" s="53" t="s">
        <v>94</v>
      </c>
      <c r="D54" s="54">
        <v>54.552240011999992</v>
      </c>
      <c r="E54" s="54">
        <v>0</v>
      </c>
      <c r="F54" s="54">
        <f t="shared" si="26"/>
        <v>54.552240011999992</v>
      </c>
      <c r="G54" s="54">
        <f t="shared" si="27"/>
        <v>54.552240011999992</v>
      </c>
      <c r="H54" s="54">
        <f t="shared" si="27"/>
        <v>54.563895300000006</v>
      </c>
      <c r="I54" s="54">
        <v>0</v>
      </c>
      <c r="J54" s="54">
        <v>0</v>
      </c>
      <c r="K54" s="54">
        <v>23.269253339999999</v>
      </c>
      <c r="L54" s="54">
        <v>23.112175260000001</v>
      </c>
      <c r="M54" s="54">
        <v>26.637960340000003</v>
      </c>
      <c r="N54" s="54">
        <v>26.628660960000001</v>
      </c>
      <c r="O54" s="54">
        <v>4.6450263319999907</v>
      </c>
      <c r="P54" s="54">
        <v>4.8230590800000002</v>
      </c>
      <c r="Q54" s="54">
        <f t="shared" si="28"/>
        <v>-1.1655288000014252E-2</v>
      </c>
      <c r="R54" s="54">
        <f t="shared" si="29"/>
        <v>1.1655288000014252E-2</v>
      </c>
      <c r="S54" s="48">
        <f t="shared" si="23"/>
        <v>2.1365370143279928E-4</v>
      </c>
      <c r="T54" s="49" t="s">
        <v>31</v>
      </c>
      <c r="U54" s="7"/>
      <c r="V54" s="7"/>
      <c r="W54" s="7"/>
      <c r="X54" s="7"/>
      <c r="Y54" s="7"/>
      <c r="Z54" s="7"/>
      <c r="AA54" s="7"/>
      <c r="AB54" s="9"/>
      <c r="AC54" s="35"/>
      <c r="AD54" s="36"/>
      <c r="AF54" s="37"/>
      <c r="AH54" s="8"/>
      <c r="AI54" s="8"/>
      <c r="AJ54" s="8"/>
    </row>
    <row r="55" spans="1:36" s="1" customFormat="1" ht="162.75" customHeight="1" x14ac:dyDescent="0.25">
      <c r="A55" s="51" t="s">
        <v>77</v>
      </c>
      <c r="B55" s="52" t="s">
        <v>95</v>
      </c>
      <c r="C55" s="53" t="s">
        <v>96</v>
      </c>
      <c r="D55" s="54">
        <v>43.458827460000002</v>
      </c>
      <c r="E55" s="54">
        <v>1.1540274699999999</v>
      </c>
      <c r="F55" s="54">
        <f t="shared" si="26"/>
        <v>42.304799989999999</v>
      </c>
      <c r="G55" s="54">
        <f t="shared" si="27"/>
        <v>15.917281749999999</v>
      </c>
      <c r="H55" s="54">
        <f t="shared" si="27"/>
        <v>9.9265176299999993</v>
      </c>
      <c r="I55" s="54">
        <v>0</v>
      </c>
      <c r="J55" s="54">
        <v>0</v>
      </c>
      <c r="K55" s="54">
        <v>5.5886319700000007</v>
      </c>
      <c r="L55" s="54">
        <v>3.4124174199999997</v>
      </c>
      <c r="M55" s="54">
        <v>9.3231278299999989</v>
      </c>
      <c r="N55" s="54">
        <v>0.66159119999999993</v>
      </c>
      <c r="O55" s="54">
        <v>1.0055219499999999</v>
      </c>
      <c r="P55" s="54">
        <v>5.8525090099999995</v>
      </c>
      <c r="Q55" s="54">
        <f t="shared" si="28"/>
        <v>32.37828236</v>
      </c>
      <c r="R55" s="54">
        <f t="shared" si="29"/>
        <v>-5.9907641199999997</v>
      </c>
      <c r="S55" s="48">
        <f t="shared" si="23"/>
        <v>-0.37636854169525524</v>
      </c>
      <c r="T55" s="49" t="s">
        <v>97</v>
      </c>
      <c r="U55" s="7"/>
      <c r="V55" s="7"/>
      <c r="W55" s="7"/>
      <c r="X55" s="7"/>
      <c r="Y55" s="7"/>
      <c r="Z55" s="7"/>
      <c r="AA55" s="7"/>
      <c r="AB55" s="9"/>
      <c r="AC55" s="35"/>
      <c r="AD55" s="36"/>
      <c r="AF55" s="37"/>
      <c r="AH55" s="8"/>
      <c r="AI55" s="8"/>
      <c r="AJ55" s="8"/>
    </row>
    <row r="56" spans="1:36" s="1" customFormat="1" ht="201" customHeight="1" x14ac:dyDescent="0.25">
      <c r="A56" s="51" t="s">
        <v>77</v>
      </c>
      <c r="B56" s="52" t="s">
        <v>98</v>
      </c>
      <c r="C56" s="53" t="s">
        <v>99</v>
      </c>
      <c r="D56" s="54">
        <v>0.39287199999999994</v>
      </c>
      <c r="E56" s="54">
        <v>0</v>
      </c>
      <c r="F56" s="54">
        <f t="shared" si="26"/>
        <v>0.39287199999999994</v>
      </c>
      <c r="G56" s="54">
        <f t="shared" si="27"/>
        <v>0.39287199999999994</v>
      </c>
      <c r="H56" s="54">
        <f t="shared" si="27"/>
        <v>0.3135056</v>
      </c>
      <c r="I56" s="54">
        <v>0</v>
      </c>
      <c r="J56" s="54">
        <v>0</v>
      </c>
      <c r="K56" s="54">
        <v>7.6051329999999986E-2</v>
      </c>
      <c r="L56" s="54">
        <v>0</v>
      </c>
      <c r="M56" s="54">
        <v>0.20308319999999996</v>
      </c>
      <c r="N56" s="54">
        <v>0</v>
      </c>
      <c r="O56" s="54">
        <v>0.11373747000000001</v>
      </c>
      <c r="P56" s="54">
        <v>0.3135056</v>
      </c>
      <c r="Q56" s="54">
        <f t="shared" si="28"/>
        <v>7.9366399999999948E-2</v>
      </c>
      <c r="R56" s="54">
        <f t="shared" si="29"/>
        <v>-7.9366399999999948E-2</v>
      </c>
      <c r="S56" s="48">
        <f t="shared" si="23"/>
        <v>-0.20201592376142855</v>
      </c>
      <c r="T56" s="49" t="s">
        <v>100</v>
      </c>
      <c r="U56" s="7"/>
      <c r="V56" s="7"/>
      <c r="W56" s="7"/>
      <c r="X56" s="7"/>
      <c r="Y56" s="7"/>
      <c r="Z56" s="7"/>
      <c r="AA56" s="7"/>
      <c r="AB56" s="9"/>
      <c r="AC56" s="35"/>
      <c r="AD56" s="36"/>
      <c r="AF56" s="37"/>
      <c r="AH56" s="8"/>
      <c r="AI56" s="8"/>
      <c r="AJ56" s="8"/>
    </row>
    <row r="57" spans="1:36" s="1" customFormat="1" ht="169.5" customHeight="1" x14ac:dyDescent="0.25">
      <c r="A57" s="51" t="s">
        <v>77</v>
      </c>
      <c r="B57" s="52" t="s">
        <v>101</v>
      </c>
      <c r="C57" s="53" t="s">
        <v>102</v>
      </c>
      <c r="D57" s="54">
        <v>908.26602720000005</v>
      </c>
      <c r="E57" s="54">
        <v>0</v>
      </c>
      <c r="F57" s="54">
        <f t="shared" si="26"/>
        <v>908.26602720000005</v>
      </c>
      <c r="G57" s="54">
        <f t="shared" si="27"/>
        <v>16.829403599999999</v>
      </c>
      <c r="H57" s="54">
        <f t="shared" si="27"/>
        <v>16.500887999999996</v>
      </c>
      <c r="I57" s="54">
        <v>0</v>
      </c>
      <c r="J57" s="54">
        <v>0</v>
      </c>
      <c r="K57" s="54">
        <v>6.6018407999999997</v>
      </c>
      <c r="L57" s="54">
        <v>4.9502664000000003</v>
      </c>
      <c r="M57" s="54">
        <v>5.91810744</v>
      </c>
      <c r="N57" s="54">
        <v>0</v>
      </c>
      <c r="O57" s="54">
        <v>4.3094553600000003</v>
      </c>
      <c r="P57" s="54">
        <v>11.550621599999998</v>
      </c>
      <c r="Q57" s="54">
        <f t="shared" si="28"/>
        <v>891.76513920000002</v>
      </c>
      <c r="R57" s="54">
        <f t="shared" si="29"/>
        <v>-0.32851560000000291</v>
      </c>
      <c r="S57" s="48">
        <f t="shared" si="23"/>
        <v>-1.9520335230417966E-2</v>
      </c>
      <c r="T57" s="49" t="s">
        <v>31</v>
      </c>
      <c r="U57" s="7"/>
      <c r="V57" s="7"/>
      <c r="W57" s="7"/>
      <c r="X57" s="7"/>
      <c r="Y57" s="7"/>
      <c r="Z57" s="7"/>
      <c r="AA57" s="7"/>
      <c r="AB57" s="9"/>
      <c r="AC57" s="35"/>
      <c r="AD57" s="36"/>
      <c r="AF57" s="37"/>
      <c r="AH57" s="8"/>
      <c r="AI57" s="8"/>
      <c r="AJ57" s="8"/>
    </row>
    <row r="58" spans="1:36" s="1" customFormat="1" ht="31.5" x14ac:dyDescent="0.25">
      <c r="A58" s="44" t="s">
        <v>103</v>
      </c>
      <c r="B58" s="45" t="s">
        <v>104</v>
      </c>
      <c r="C58" s="45" t="s">
        <v>30</v>
      </c>
      <c r="D58" s="46">
        <v>0</v>
      </c>
      <c r="E58" s="46">
        <v>0</v>
      </c>
      <c r="F58" s="46">
        <v>0</v>
      </c>
      <c r="G58" s="46">
        <v>0</v>
      </c>
      <c r="H58" s="46">
        <v>0</v>
      </c>
      <c r="I58" s="46">
        <v>0</v>
      </c>
      <c r="J58" s="47">
        <v>0</v>
      </c>
      <c r="K58" s="46">
        <v>0</v>
      </c>
      <c r="L58" s="47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0</v>
      </c>
      <c r="S58" s="50">
        <v>0</v>
      </c>
      <c r="T58" s="40" t="s">
        <v>31</v>
      </c>
      <c r="U58" s="7"/>
      <c r="V58" s="7"/>
      <c r="W58" s="7"/>
      <c r="X58" s="7"/>
      <c r="Y58" s="7"/>
      <c r="Z58" s="7"/>
      <c r="AA58" s="7"/>
      <c r="AB58" s="9"/>
      <c r="AC58" s="35"/>
      <c r="AD58" s="36"/>
      <c r="AF58" s="37"/>
      <c r="AH58" s="8"/>
      <c r="AI58" s="8"/>
      <c r="AJ58" s="8"/>
    </row>
    <row r="59" spans="1:36" s="1" customFormat="1" ht="47.25" x14ac:dyDescent="0.25">
      <c r="A59" s="44" t="s">
        <v>105</v>
      </c>
      <c r="B59" s="45" t="s">
        <v>106</v>
      </c>
      <c r="C59" s="45" t="s">
        <v>30</v>
      </c>
      <c r="D59" s="46">
        <f t="shared" ref="D59:R59" si="30">SUM(D60,D66,D70,D73)</f>
        <v>4466.0209306363695</v>
      </c>
      <c r="E59" s="46">
        <f t="shared" si="30"/>
        <v>1319.9710368599999</v>
      </c>
      <c r="F59" s="46">
        <f t="shared" si="30"/>
        <v>3146.0498937763705</v>
      </c>
      <c r="G59" s="46">
        <f t="shared" si="30"/>
        <v>550.75389468200012</v>
      </c>
      <c r="H59" s="46">
        <f t="shared" si="30"/>
        <v>483.3940016900001</v>
      </c>
      <c r="I59" s="46">
        <f t="shared" si="30"/>
        <v>83.595018652000107</v>
      </c>
      <c r="J59" s="47">
        <f t="shared" si="30"/>
        <v>100.71286394000001</v>
      </c>
      <c r="K59" s="46">
        <f t="shared" si="30"/>
        <v>131.25421783280001</v>
      </c>
      <c r="L59" s="47">
        <f t="shared" si="30"/>
        <v>33.22408386</v>
      </c>
      <c r="M59" s="46">
        <f t="shared" si="30"/>
        <v>162.55538953960001</v>
      </c>
      <c r="N59" s="46">
        <f t="shared" si="30"/>
        <v>201.30257266000007</v>
      </c>
      <c r="O59" s="46">
        <f t="shared" si="30"/>
        <v>173.34926865760002</v>
      </c>
      <c r="P59" s="46">
        <f t="shared" si="30"/>
        <v>148.15448122999999</v>
      </c>
      <c r="Q59" s="46">
        <f t="shared" si="30"/>
        <v>2662.6558920863699</v>
      </c>
      <c r="R59" s="46">
        <f t="shared" si="30"/>
        <v>-67.369395622000098</v>
      </c>
      <c r="S59" s="50">
        <f t="shared" ref="S59:S75" si="31">R59/G59</f>
        <v>-0.1223221411096848</v>
      </c>
      <c r="T59" s="40" t="s">
        <v>31</v>
      </c>
      <c r="U59" s="7"/>
      <c r="V59" s="7"/>
      <c r="W59" s="7"/>
      <c r="X59" s="7"/>
      <c r="Y59" s="7"/>
      <c r="Z59" s="7"/>
      <c r="AA59" s="7"/>
      <c r="AB59" s="9"/>
      <c r="AC59" s="35"/>
      <c r="AD59" s="36"/>
      <c r="AF59" s="37"/>
      <c r="AH59" s="56"/>
      <c r="AI59" s="56"/>
      <c r="AJ59" s="8"/>
    </row>
    <row r="60" spans="1:36" s="1" customFormat="1" ht="31.5" x14ac:dyDescent="0.25">
      <c r="A60" s="44" t="s">
        <v>107</v>
      </c>
      <c r="B60" s="45" t="s">
        <v>108</v>
      </c>
      <c r="C60" s="45" t="s">
        <v>30</v>
      </c>
      <c r="D60" s="46">
        <f t="shared" ref="D60:R60" si="32">SUM(D61:D65)</f>
        <v>1422.8133597760002</v>
      </c>
      <c r="E60" s="46">
        <f t="shared" si="32"/>
        <v>508.19211005999995</v>
      </c>
      <c r="F60" s="46">
        <f t="shared" si="32"/>
        <v>914.62124971600008</v>
      </c>
      <c r="G60" s="46">
        <f t="shared" si="32"/>
        <v>229.11586331800012</v>
      </c>
      <c r="H60" s="46">
        <f t="shared" si="32"/>
        <v>210.79917284000004</v>
      </c>
      <c r="I60" s="46">
        <f t="shared" si="32"/>
        <v>76.301503738000108</v>
      </c>
      <c r="J60" s="47">
        <f t="shared" si="32"/>
        <v>75.677309870000002</v>
      </c>
      <c r="K60" s="46">
        <f t="shared" si="32"/>
        <v>51.404621920000011</v>
      </c>
      <c r="L60" s="47">
        <f t="shared" si="32"/>
        <v>0.22778225000000002</v>
      </c>
      <c r="M60" s="46">
        <f t="shared" si="32"/>
        <v>37.591379000000003</v>
      </c>
      <c r="N60" s="46">
        <f t="shared" si="32"/>
        <v>103.34186841000002</v>
      </c>
      <c r="O60" s="46">
        <f t="shared" si="32"/>
        <v>63.81835866000003</v>
      </c>
      <c r="P60" s="46">
        <f t="shared" si="32"/>
        <v>31.552212309999998</v>
      </c>
      <c r="Q60" s="46">
        <f t="shared" si="32"/>
        <v>703.8220768760001</v>
      </c>
      <c r="R60" s="46">
        <f t="shared" si="32"/>
        <v>-18.316690478000126</v>
      </c>
      <c r="S60" s="50">
        <f t="shared" si="31"/>
        <v>-7.9945099447686754E-2</v>
      </c>
      <c r="T60" s="40" t="s">
        <v>31</v>
      </c>
      <c r="U60" s="7"/>
      <c r="V60" s="7"/>
      <c r="W60" s="7"/>
      <c r="X60" s="7"/>
      <c r="Y60" s="7"/>
      <c r="Z60" s="7"/>
      <c r="AA60" s="7"/>
      <c r="AB60" s="9"/>
      <c r="AC60" s="35"/>
      <c r="AD60" s="36"/>
      <c r="AF60" s="37"/>
      <c r="AH60" s="8"/>
      <c r="AI60" s="8"/>
      <c r="AJ60" s="8"/>
    </row>
    <row r="61" spans="1:36" s="1" customFormat="1" ht="31.5" x14ac:dyDescent="0.25">
      <c r="A61" s="51" t="s">
        <v>107</v>
      </c>
      <c r="B61" s="52" t="s">
        <v>109</v>
      </c>
      <c r="C61" s="53" t="s">
        <v>110</v>
      </c>
      <c r="D61" s="54">
        <v>319.68442761599999</v>
      </c>
      <c r="E61" s="54">
        <v>1.28495274</v>
      </c>
      <c r="F61" s="54">
        <f>D61-E61</f>
        <v>318.399474876</v>
      </c>
      <c r="G61" s="54">
        <f t="shared" ref="G61:G65" si="33">I61+K61+M61+O61</f>
        <v>9.2750472599999991</v>
      </c>
      <c r="H61" s="54">
        <f>J61+L61+N61+P61</f>
        <v>9.2750472599999991</v>
      </c>
      <c r="I61" s="54">
        <v>9.2750472599999991</v>
      </c>
      <c r="J61" s="54">
        <v>9.2750472599999991</v>
      </c>
      <c r="K61" s="54">
        <v>0</v>
      </c>
      <c r="L61" s="54">
        <v>0</v>
      </c>
      <c r="M61" s="54">
        <v>0</v>
      </c>
      <c r="N61" s="54">
        <v>0</v>
      </c>
      <c r="O61" s="54">
        <v>0</v>
      </c>
      <c r="P61" s="54">
        <v>0</v>
      </c>
      <c r="Q61" s="54">
        <f>F61-H61</f>
        <v>309.12442761599999</v>
      </c>
      <c r="R61" s="54">
        <f>H61-G61</f>
        <v>0</v>
      </c>
      <c r="S61" s="48">
        <f t="shared" si="31"/>
        <v>0</v>
      </c>
      <c r="T61" s="49" t="s">
        <v>31</v>
      </c>
      <c r="U61" s="7"/>
      <c r="V61" s="7"/>
      <c r="W61" s="7"/>
      <c r="X61" s="7"/>
      <c r="Y61" s="7"/>
      <c r="Z61" s="7"/>
      <c r="AA61" s="7"/>
      <c r="AB61" s="9"/>
      <c r="AC61" s="35"/>
      <c r="AD61" s="36"/>
      <c r="AF61" s="37"/>
      <c r="AH61" s="8"/>
      <c r="AI61" s="8"/>
      <c r="AJ61" s="8"/>
    </row>
    <row r="62" spans="1:36" s="1" customFormat="1" ht="31.5" x14ac:dyDescent="0.25">
      <c r="A62" s="51" t="s">
        <v>107</v>
      </c>
      <c r="B62" s="52" t="s">
        <v>111</v>
      </c>
      <c r="C62" s="53" t="s">
        <v>112</v>
      </c>
      <c r="D62" s="54">
        <v>304.74480145999996</v>
      </c>
      <c r="E62" s="54">
        <v>55.154920400000002</v>
      </c>
      <c r="F62" s="54">
        <f>D62-E62</f>
        <v>249.58988105999995</v>
      </c>
      <c r="G62" s="54">
        <f t="shared" si="33"/>
        <v>120.667701178</v>
      </c>
      <c r="H62" s="54">
        <f>J62+L62+N62+P62</f>
        <v>147.71333946000001</v>
      </c>
      <c r="I62" s="54">
        <v>0.69423814800000005</v>
      </c>
      <c r="J62" s="54">
        <v>0.24574409999999999</v>
      </c>
      <c r="K62" s="54">
        <v>44.144191910000004</v>
      </c>
      <c r="L62" s="54">
        <v>0</v>
      </c>
      <c r="M62" s="54">
        <v>24.319443960000001</v>
      </c>
      <c r="N62" s="54">
        <v>98.384138220000011</v>
      </c>
      <c r="O62" s="54">
        <v>51.50982716</v>
      </c>
      <c r="P62" s="54">
        <v>49.08345714</v>
      </c>
      <c r="Q62" s="54">
        <f>F62-H62</f>
        <v>101.87654159999994</v>
      </c>
      <c r="R62" s="54">
        <f>H62-G62</f>
        <v>27.045638282000013</v>
      </c>
      <c r="S62" s="48">
        <f t="shared" si="31"/>
        <v>0.22413320232316603</v>
      </c>
      <c r="T62" s="49" t="s">
        <v>113</v>
      </c>
      <c r="U62" s="7"/>
      <c r="V62" s="7"/>
      <c r="W62" s="7"/>
      <c r="X62" s="7"/>
      <c r="Y62" s="7"/>
      <c r="Z62" s="7"/>
      <c r="AA62" s="7"/>
      <c r="AB62" s="9"/>
      <c r="AC62" s="35"/>
      <c r="AD62" s="36"/>
      <c r="AF62" s="37"/>
      <c r="AH62" s="8"/>
      <c r="AI62" s="8"/>
      <c r="AJ62" s="8"/>
    </row>
    <row r="63" spans="1:36" s="1" customFormat="1" x14ac:dyDescent="0.25">
      <c r="A63" s="51" t="s">
        <v>107</v>
      </c>
      <c r="B63" s="52" t="s">
        <v>114</v>
      </c>
      <c r="C63" s="53" t="s">
        <v>115</v>
      </c>
      <c r="D63" s="54">
        <v>282.62444677000008</v>
      </c>
      <c r="E63" s="54">
        <v>260.82134843999995</v>
      </c>
      <c r="F63" s="54">
        <f>D63-E63</f>
        <v>21.803098330000125</v>
      </c>
      <c r="G63" s="54">
        <f t="shared" si="33"/>
        <v>21.8030983300001</v>
      </c>
      <c r="H63" s="54">
        <f>J63+L63+N63+P63</f>
        <v>21.803098330000005</v>
      </c>
      <c r="I63" s="54">
        <v>21.8030983300001</v>
      </c>
      <c r="J63" s="54">
        <v>21.610743170000003</v>
      </c>
      <c r="K63" s="54">
        <v>0</v>
      </c>
      <c r="L63" s="54">
        <v>0.19235516000000003</v>
      </c>
      <c r="M63" s="54">
        <v>0</v>
      </c>
      <c r="N63" s="54">
        <v>0</v>
      </c>
      <c r="O63" s="54">
        <v>0</v>
      </c>
      <c r="P63" s="54">
        <v>0</v>
      </c>
      <c r="Q63" s="54">
        <f>F63-H63</f>
        <v>1.2079226507921703E-13</v>
      </c>
      <c r="R63" s="54">
        <f>H63-G63</f>
        <v>-9.5923269327613525E-14</v>
      </c>
      <c r="S63" s="48">
        <f t="shared" si="31"/>
        <v>-4.3995246857015428E-15</v>
      </c>
      <c r="T63" s="49" t="s">
        <v>31</v>
      </c>
      <c r="U63" s="7"/>
      <c r="V63" s="7"/>
      <c r="W63" s="7"/>
      <c r="X63" s="7"/>
      <c r="Y63" s="7"/>
      <c r="Z63" s="7"/>
      <c r="AA63" s="7"/>
      <c r="AB63" s="9"/>
      <c r="AC63" s="35"/>
      <c r="AD63" s="36"/>
      <c r="AF63" s="37"/>
      <c r="AH63" s="8"/>
      <c r="AI63" s="8"/>
      <c r="AJ63" s="8"/>
    </row>
    <row r="64" spans="1:36" s="1" customFormat="1" ht="31.5" x14ac:dyDescent="0.25">
      <c r="A64" s="51" t="s">
        <v>107</v>
      </c>
      <c r="B64" s="52" t="s">
        <v>116</v>
      </c>
      <c r="C64" s="53" t="s">
        <v>117</v>
      </c>
      <c r="D64" s="54">
        <v>258.70090503</v>
      </c>
      <c r="E64" s="54">
        <v>190.93088847999996</v>
      </c>
      <c r="F64" s="54">
        <f>D64-E64</f>
        <v>67.770016550000037</v>
      </c>
      <c r="G64" s="54">
        <f t="shared" si="33"/>
        <v>67.770016550000037</v>
      </c>
      <c r="H64" s="54">
        <f>J64+L64+N64+P64</f>
        <v>26.487687789999995</v>
      </c>
      <c r="I64" s="54">
        <v>44.529120000000006</v>
      </c>
      <c r="J64" s="54">
        <v>44.545775339999999</v>
      </c>
      <c r="K64" s="54">
        <v>2.2804300099999999</v>
      </c>
      <c r="L64" s="54">
        <v>0</v>
      </c>
      <c r="M64" s="54">
        <v>10.96193504</v>
      </c>
      <c r="N64" s="54">
        <v>2.2388863900000002</v>
      </c>
      <c r="O64" s="54">
        <v>9.9985315000000305</v>
      </c>
      <c r="P64" s="54">
        <v>-20.296973940000001</v>
      </c>
      <c r="Q64" s="54">
        <f>F64-H64</f>
        <v>41.282328760000041</v>
      </c>
      <c r="R64" s="54">
        <f>H64-G64</f>
        <v>-41.282328760000041</v>
      </c>
      <c r="S64" s="48">
        <f t="shared" si="31"/>
        <v>-0.60915329317563849</v>
      </c>
      <c r="T64" s="49" t="s">
        <v>118</v>
      </c>
      <c r="U64" s="7"/>
      <c r="V64" s="7"/>
      <c r="W64" s="7"/>
      <c r="X64" s="7"/>
      <c r="Y64" s="7"/>
      <c r="Z64" s="7"/>
      <c r="AA64" s="7"/>
      <c r="AB64" s="9"/>
      <c r="AC64" s="35"/>
      <c r="AD64" s="36"/>
      <c r="AF64" s="37"/>
      <c r="AH64" s="8"/>
      <c r="AI64" s="8"/>
      <c r="AJ64" s="8"/>
    </row>
    <row r="65" spans="1:36" s="1" customFormat="1" ht="63" x14ac:dyDescent="0.25">
      <c r="A65" s="51" t="s">
        <v>107</v>
      </c>
      <c r="B65" s="52" t="s">
        <v>119</v>
      </c>
      <c r="C65" s="53" t="s">
        <v>120</v>
      </c>
      <c r="D65" s="54">
        <v>257.05877889999999</v>
      </c>
      <c r="E65" s="54">
        <v>0</v>
      </c>
      <c r="F65" s="54">
        <f>D65-E65</f>
        <v>257.05877889999999</v>
      </c>
      <c r="G65" s="54">
        <f t="shared" si="33"/>
        <v>9.6000000000000014</v>
      </c>
      <c r="H65" s="54">
        <f>J65+L65+N65+P65</f>
        <v>5.52</v>
      </c>
      <c r="I65" s="54">
        <v>0</v>
      </c>
      <c r="J65" s="54">
        <v>0</v>
      </c>
      <c r="K65" s="54">
        <v>4.9800000000000004</v>
      </c>
      <c r="L65" s="54">
        <v>3.5427090000000001E-2</v>
      </c>
      <c r="M65" s="54">
        <v>2.31</v>
      </c>
      <c r="N65" s="54">
        <v>2.7188437999999997</v>
      </c>
      <c r="O65" s="54">
        <v>2.31</v>
      </c>
      <c r="P65" s="54">
        <v>2.7657291100000001</v>
      </c>
      <c r="Q65" s="54">
        <f>F65-H65</f>
        <v>251.53877889999998</v>
      </c>
      <c r="R65" s="54">
        <f>H65-G65</f>
        <v>-4.0800000000000018</v>
      </c>
      <c r="S65" s="48">
        <f t="shared" si="31"/>
        <v>-0.42500000000000016</v>
      </c>
      <c r="T65" s="49" t="s">
        <v>121</v>
      </c>
      <c r="U65" s="7"/>
      <c r="V65" s="7"/>
      <c r="W65" s="7"/>
      <c r="X65" s="7"/>
      <c r="Y65" s="7"/>
      <c r="Z65" s="7"/>
      <c r="AA65" s="7"/>
      <c r="AB65" s="9"/>
      <c r="AC65" s="35"/>
      <c r="AD65" s="36"/>
      <c r="AF65" s="37"/>
      <c r="AH65" s="8"/>
      <c r="AI65" s="8"/>
      <c r="AJ65" s="8"/>
    </row>
    <row r="66" spans="1:36" s="1" customFormat="1" x14ac:dyDescent="0.25">
      <c r="A66" s="44" t="s">
        <v>122</v>
      </c>
      <c r="B66" s="45" t="s">
        <v>123</v>
      </c>
      <c r="C66" s="45" t="s">
        <v>30</v>
      </c>
      <c r="D66" s="46">
        <f t="shared" ref="D66:R66" si="34">SUM(D67:D69)</f>
        <v>208.84644532200002</v>
      </c>
      <c r="E66" s="46">
        <f t="shared" si="34"/>
        <v>106.11274949</v>
      </c>
      <c r="F66" s="46">
        <f t="shared" si="34"/>
        <v>102.73369583200002</v>
      </c>
      <c r="G66" s="46">
        <f t="shared" si="34"/>
        <v>56.22344951800001</v>
      </c>
      <c r="H66" s="46">
        <f t="shared" si="34"/>
        <v>55.277198800000001</v>
      </c>
      <c r="I66" s="46">
        <f t="shared" si="34"/>
        <v>7.5972980700000008</v>
      </c>
      <c r="J66" s="47">
        <f t="shared" si="34"/>
        <v>9.3038856600000006</v>
      </c>
      <c r="K66" s="46">
        <f t="shared" si="34"/>
        <v>26.625047982799998</v>
      </c>
      <c r="L66" s="47">
        <f t="shared" si="34"/>
        <v>23.497483410000001</v>
      </c>
      <c r="M66" s="46">
        <f t="shared" si="34"/>
        <v>16.74447202</v>
      </c>
      <c r="N66" s="46">
        <f t="shared" si="34"/>
        <v>8.9452457599999988</v>
      </c>
      <c r="O66" s="46">
        <f t="shared" si="34"/>
        <v>5.2566314452</v>
      </c>
      <c r="P66" s="46">
        <f t="shared" si="34"/>
        <v>13.53058397</v>
      </c>
      <c r="Q66" s="46">
        <f t="shared" si="34"/>
        <v>47.456497032000023</v>
      </c>
      <c r="R66" s="46">
        <f t="shared" si="34"/>
        <v>-0.9462507180000026</v>
      </c>
      <c r="S66" s="50">
        <f t="shared" si="31"/>
        <v>-1.6830178975359013E-2</v>
      </c>
      <c r="T66" s="40" t="s">
        <v>31</v>
      </c>
      <c r="U66" s="7"/>
      <c r="V66" s="7"/>
      <c r="W66" s="7"/>
      <c r="X66" s="7"/>
      <c r="Y66" s="7"/>
      <c r="Z66" s="7"/>
      <c r="AA66" s="7"/>
      <c r="AB66" s="9"/>
      <c r="AC66" s="35"/>
      <c r="AD66" s="36"/>
      <c r="AF66" s="37"/>
      <c r="AH66" s="8"/>
      <c r="AI66" s="8"/>
      <c r="AJ66" s="8"/>
    </row>
    <row r="67" spans="1:36" s="1" customFormat="1" x14ac:dyDescent="0.25">
      <c r="A67" s="51" t="s">
        <v>122</v>
      </c>
      <c r="B67" s="52" t="s">
        <v>124</v>
      </c>
      <c r="C67" s="53" t="s">
        <v>125</v>
      </c>
      <c r="D67" s="54">
        <v>80.322226378000011</v>
      </c>
      <c r="E67" s="54">
        <v>1.7999999999999998</v>
      </c>
      <c r="F67" s="54">
        <f>D67-E67</f>
        <v>78.522226378000013</v>
      </c>
      <c r="G67" s="54">
        <f t="shared" ref="G67:G69" si="35">I67+K67+M67+O67</f>
        <v>37.970552138000002</v>
      </c>
      <c r="H67" s="54">
        <f>J67+L67+N67+P67</f>
        <v>35.616980220000002</v>
      </c>
      <c r="I67" s="54">
        <v>3.81211506</v>
      </c>
      <c r="J67" s="54">
        <v>1.6242461100000001</v>
      </c>
      <c r="K67" s="54">
        <v>15.721569282799999</v>
      </c>
      <c r="L67" s="54">
        <v>18.00488898</v>
      </c>
      <c r="M67" s="54">
        <v>14.09100108</v>
      </c>
      <c r="N67" s="54">
        <v>6.3096552399999997</v>
      </c>
      <c r="O67" s="54">
        <v>4.3458667151999997</v>
      </c>
      <c r="P67" s="54">
        <v>9.6781898900000005</v>
      </c>
      <c r="Q67" s="54">
        <f>F67-H67</f>
        <v>42.905246158000011</v>
      </c>
      <c r="R67" s="54">
        <f>H67-G67</f>
        <v>-2.3535719180000001</v>
      </c>
      <c r="S67" s="48">
        <f t="shared" si="31"/>
        <v>-6.1984137324266157E-2</v>
      </c>
      <c r="T67" s="49" t="s">
        <v>31</v>
      </c>
      <c r="U67" s="7"/>
      <c r="V67" s="7"/>
      <c r="W67" s="7"/>
      <c r="X67" s="7"/>
      <c r="Y67" s="7"/>
      <c r="Z67" s="7"/>
      <c r="AA67" s="7"/>
      <c r="AB67" s="9"/>
      <c r="AC67" s="35"/>
      <c r="AD67" s="36"/>
      <c r="AF67" s="37"/>
      <c r="AH67" s="8"/>
      <c r="AI67" s="8"/>
      <c r="AJ67" s="8"/>
    </row>
    <row r="68" spans="1:36" s="1" customFormat="1" ht="47.25" x14ac:dyDescent="0.25">
      <c r="A68" s="51" t="s">
        <v>122</v>
      </c>
      <c r="B68" s="52" t="s">
        <v>126</v>
      </c>
      <c r="C68" s="53" t="s">
        <v>127</v>
      </c>
      <c r="D68" s="54">
        <v>63.143321314000005</v>
      </c>
      <c r="E68" s="54">
        <v>41.21906998</v>
      </c>
      <c r="F68" s="54">
        <f>D68-E68</f>
        <v>21.924251334000004</v>
      </c>
      <c r="G68" s="54">
        <f t="shared" si="35"/>
        <v>17.966937380000001</v>
      </c>
      <c r="H68" s="54">
        <f>J68+L68+N68+P68</f>
        <v>16.316737889999999</v>
      </c>
      <c r="I68" s="54">
        <v>3.7851830100000003</v>
      </c>
      <c r="J68" s="54">
        <v>7.6796395500000001</v>
      </c>
      <c r="K68" s="54">
        <v>10.903478699999999</v>
      </c>
      <c r="L68" s="54">
        <v>5.4925944300000005</v>
      </c>
      <c r="M68" s="54">
        <v>2.3675109400000003</v>
      </c>
      <c r="N68" s="54">
        <v>2.6355905199999996</v>
      </c>
      <c r="O68" s="54">
        <v>0.91076473000000002</v>
      </c>
      <c r="P68" s="54">
        <v>0.50891339000000002</v>
      </c>
      <c r="Q68" s="54">
        <f>F68-H68</f>
        <v>5.6075134440000056</v>
      </c>
      <c r="R68" s="54">
        <f>H68-G68</f>
        <v>-1.6501994900000021</v>
      </c>
      <c r="S68" s="48">
        <f t="shared" si="31"/>
        <v>-9.1846454133965597E-2</v>
      </c>
      <c r="T68" s="49" t="s">
        <v>31</v>
      </c>
      <c r="U68" s="7"/>
      <c r="V68" s="7"/>
      <c r="W68" s="7"/>
      <c r="X68" s="7"/>
      <c r="Y68" s="7"/>
      <c r="Z68" s="7"/>
      <c r="AA68" s="7"/>
      <c r="AB68" s="9"/>
      <c r="AC68" s="35"/>
      <c r="AD68" s="36"/>
      <c r="AF68" s="37"/>
      <c r="AH68" s="8"/>
      <c r="AI68" s="8"/>
      <c r="AJ68" s="8"/>
    </row>
    <row r="69" spans="1:36" s="1" customFormat="1" ht="31.5" x14ac:dyDescent="0.25">
      <c r="A69" s="51" t="s">
        <v>122</v>
      </c>
      <c r="B69" s="52" t="s">
        <v>128</v>
      </c>
      <c r="C69" s="53" t="s">
        <v>129</v>
      </c>
      <c r="D69" s="54">
        <v>65.380897630000007</v>
      </c>
      <c r="E69" s="54">
        <v>63.093679510000001</v>
      </c>
      <c r="F69" s="54">
        <f>D69-E69</f>
        <v>2.2872181200000057</v>
      </c>
      <c r="G69" s="54">
        <f t="shared" si="35"/>
        <v>0.28595999999999999</v>
      </c>
      <c r="H69" s="54">
        <f>J69+L69+N69+P69</f>
        <v>3.3434806899999998</v>
      </c>
      <c r="I69" s="54">
        <v>0</v>
      </c>
      <c r="J69" s="54">
        <v>0</v>
      </c>
      <c r="K69" s="54">
        <v>0</v>
      </c>
      <c r="L69" s="54">
        <v>0</v>
      </c>
      <c r="M69" s="54">
        <v>0.28595999999999999</v>
      </c>
      <c r="N69" s="54">
        <v>0</v>
      </c>
      <c r="O69" s="54">
        <v>0</v>
      </c>
      <c r="P69" s="54">
        <v>3.3434806899999998</v>
      </c>
      <c r="Q69" s="54">
        <f>F69-H69</f>
        <v>-1.0562625699999941</v>
      </c>
      <c r="R69" s="54">
        <f>H69-G69</f>
        <v>3.0575206899999996</v>
      </c>
      <c r="S69" s="48">
        <f t="shared" si="31"/>
        <v>10.692127185620365</v>
      </c>
      <c r="T69" s="49" t="s">
        <v>130</v>
      </c>
      <c r="U69" s="7"/>
      <c r="V69" s="7"/>
      <c r="W69" s="7"/>
      <c r="X69" s="7"/>
      <c r="Y69" s="7"/>
      <c r="Z69" s="7"/>
      <c r="AA69" s="7"/>
      <c r="AB69" s="9"/>
      <c r="AC69" s="35"/>
      <c r="AD69" s="36"/>
      <c r="AF69" s="37"/>
      <c r="AH69" s="8"/>
      <c r="AI69" s="8"/>
      <c r="AJ69" s="8"/>
    </row>
    <row r="70" spans="1:36" s="1" customFormat="1" x14ac:dyDescent="0.25">
      <c r="A70" s="44" t="s">
        <v>131</v>
      </c>
      <c r="B70" s="45" t="s">
        <v>132</v>
      </c>
      <c r="C70" s="45" t="s">
        <v>30</v>
      </c>
      <c r="D70" s="46">
        <f>SUM(D71:D72)</f>
        <v>534.7729904979999</v>
      </c>
      <c r="E70" s="46">
        <f t="shared" ref="E70:R70" si="36">SUM(E71:E72)</f>
        <v>258.88836127999997</v>
      </c>
      <c r="F70" s="46">
        <f t="shared" si="36"/>
        <v>275.88462921799999</v>
      </c>
      <c r="G70" s="46">
        <f t="shared" si="36"/>
        <v>139.45547079799999</v>
      </c>
      <c r="H70" s="46">
        <f t="shared" si="36"/>
        <v>120.51685623000003</v>
      </c>
      <c r="I70" s="46">
        <f t="shared" si="36"/>
        <v>6.1554344779999903</v>
      </c>
      <c r="J70" s="47">
        <f t="shared" si="36"/>
        <v>6.3394777099999997</v>
      </c>
      <c r="K70" s="46">
        <f t="shared" si="36"/>
        <v>25.17231786</v>
      </c>
      <c r="L70" s="47">
        <f t="shared" si="36"/>
        <v>0.76133954000000004</v>
      </c>
      <c r="M70" s="46">
        <f t="shared" si="36"/>
        <v>63.162870890000001</v>
      </c>
      <c r="N70" s="46">
        <f t="shared" si="36"/>
        <v>68.26707045000002</v>
      </c>
      <c r="O70" s="46">
        <f t="shared" si="36"/>
        <v>44.964847569999996</v>
      </c>
      <c r="P70" s="46">
        <f t="shared" si="36"/>
        <v>45.148968529999998</v>
      </c>
      <c r="Q70" s="46">
        <f t="shared" si="36"/>
        <v>155.36777298799993</v>
      </c>
      <c r="R70" s="46">
        <f t="shared" si="36"/>
        <v>-18.938614567999966</v>
      </c>
      <c r="S70" s="50">
        <f t="shared" si="31"/>
        <v>-0.135804027333086</v>
      </c>
      <c r="T70" s="40" t="s">
        <v>31</v>
      </c>
      <c r="U70" s="7"/>
      <c r="V70" s="7"/>
      <c r="W70" s="7"/>
      <c r="X70" s="7"/>
      <c r="Y70" s="7"/>
      <c r="Z70" s="7"/>
      <c r="AA70" s="7"/>
      <c r="AB70" s="9"/>
      <c r="AC70" s="35"/>
      <c r="AD70" s="36"/>
      <c r="AF70" s="37"/>
      <c r="AH70" s="8"/>
      <c r="AI70" s="8"/>
      <c r="AJ70" s="8"/>
    </row>
    <row r="71" spans="1:36" s="1" customFormat="1" ht="47.25" x14ac:dyDescent="0.25">
      <c r="A71" s="51" t="s">
        <v>131</v>
      </c>
      <c r="B71" s="52" t="s">
        <v>133</v>
      </c>
      <c r="C71" s="53" t="s">
        <v>134</v>
      </c>
      <c r="D71" s="54">
        <v>458.18355451999992</v>
      </c>
      <c r="E71" s="54">
        <v>188.35774060999998</v>
      </c>
      <c r="F71" s="54">
        <f>D71-E71</f>
        <v>269.82581390999997</v>
      </c>
      <c r="G71" s="54">
        <f t="shared" ref="G71:G72" si="37">I71+K71+M71+O71</f>
        <v>133.39665549</v>
      </c>
      <c r="H71" s="54">
        <f>J71+L71+N71+P71</f>
        <v>114.50366523000002</v>
      </c>
      <c r="I71" s="54">
        <v>9.661916999999999E-2</v>
      </c>
      <c r="J71" s="54">
        <v>0.32628670999999998</v>
      </c>
      <c r="K71" s="54">
        <v>25.17231786</v>
      </c>
      <c r="L71" s="54">
        <v>0.76133954000000004</v>
      </c>
      <c r="M71" s="54">
        <v>63.162870890000001</v>
      </c>
      <c r="N71" s="54">
        <v>68.26707045000002</v>
      </c>
      <c r="O71" s="54">
        <v>44.964847569999996</v>
      </c>
      <c r="P71" s="54">
        <v>45.148968529999998</v>
      </c>
      <c r="Q71" s="54">
        <f>F71-H71</f>
        <v>155.32214867999994</v>
      </c>
      <c r="R71" s="54">
        <f>H71-G71</f>
        <v>-18.892990259999976</v>
      </c>
      <c r="S71" s="48">
        <f t="shared" si="31"/>
        <v>-0.14163016449401369</v>
      </c>
      <c r="T71" s="49" t="s">
        <v>135</v>
      </c>
      <c r="U71" s="7"/>
      <c r="V71" s="7"/>
      <c r="W71" s="7"/>
      <c r="X71" s="7"/>
      <c r="Y71" s="7"/>
      <c r="Z71" s="7"/>
      <c r="AA71" s="7"/>
      <c r="AB71" s="9"/>
      <c r="AC71" s="35"/>
      <c r="AD71" s="36"/>
      <c r="AF71" s="37"/>
      <c r="AH71" s="8"/>
      <c r="AI71" s="8"/>
      <c r="AJ71" s="8"/>
    </row>
    <row r="72" spans="1:36" s="1" customFormat="1" ht="31.5" x14ac:dyDescent="0.25">
      <c r="A72" s="51" t="s">
        <v>131</v>
      </c>
      <c r="B72" s="52" t="s">
        <v>136</v>
      </c>
      <c r="C72" s="53" t="s">
        <v>137</v>
      </c>
      <c r="D72" s="54">
        <v>76.589435977999997</v>
      </c>
      <c r="E72" s="54">
        <v>70.530620670000005</v>
      </c>
      <c r="F72" s="54">
        <f>D72-E72</f>
        <v>6.0588153079999927</v>
      </c>
      <c r="G72" s="54">
        <f t="shared" si="37"/>
        <v>6.05881530799999</v>
      </c>
      <c r="H72" s="54">
        <f>J72+L72+N72+P72</f>
        <v>6.013191</v>
      </c>
      <c r="I72" s="54">
        <v>6.05881530799999</v>
      </c>
      <c r="J72" s="54">
        <v>6.013191</v>
      </c>
      <c r="K72" s="54">
        <v>0</v>
      </c>
      <c r="L72" s="54">
        <v>0</v>
      </c>
      <c r="M72" s="54">
        <v>0</v>
      </c>
      <c r="N72" s="54">
        <v>0</v>
      </c>
      <c r="O72" s="54">
        <v>0</v>
      </c>
      <c r="P72" s="54">
        <v>0</v>
      </c>
      <c r="Q72" s="54">
        <f>F72-H72</f>
        <v>4.562430799999273E-2</v>
      </c>
      <c r="R72" s="54">
        <f>H72-G72</f>
        <v>-4.5624307999990066E-2</v>
      </c>
      <c r="S72" s="48">
        <f t="shared" si="31"/>
        <v>-7.5302358102496136E-3</v>
      </c>
      <c r="T72" s="49" t="s">
        <v>31</v>
      </c>
      <c r="U72" s="7"/>
      <c r="V72" s="7"/>
      <c r="W72" s="7"/>
      <c r="X72" s="7"/>
      <c r="Y72" s="7"/>
      <c r="Z72" s="7"/>
      <c r="AA72" s="7"/>
      <c r="AB72" s="9"/>
      <c r="AC72" s="35"/>
      <c r="AD72" s="36"/>
      <c r="AF72" s="37"/>
      <c r="AH72" s="8"/>
      <c r="AI72" s="8"/>
      <c r="AJ72" s="8"/>
    </row>
    <row r="73" spans="1:36" s="1" customFormat="1" ht="31.5" x14ac:dyDescent="0.25">
      <c r="A73" s="44" t="s">
        <v>138</v>
      </c>
      <c r="B73" s="45" t="s">
        <v>139</v>
      </c>
      <c r="C73" s="45" t="s">
        <v>30</v>
      </c>
      <c r="D73" s="46">
        <f>SUM(D74:D80)</f>
        <v>2299.5881350403697</v>
      </c>
      <c r="E73" s="46">
        <f t="shared" ref="E73:F73" si="38">SUM(E74:E80)</f>
        <v>446.77781603</v>
      </c>
      <c r="F73" s="46">
        <f t="shared" si="38"/>
        <v>1852.81031901037</v>
      </c>
      <c r="G73" s="46">
        <f>SUM(G74:G80)</f>
        <v>125.959111048</v>
      </c>
      <c r="H73" s="46">
        <f t="shared" ref="H73:I73" si="39">SUM(H74:H80)</f>
        <v>96.800773819999989</v>
      </c>
      <c r="I73" s="46">
        <f t="shared" si="39"/>
        <v>-6.4592176339999972</v>
      </c>
      <c r="J73" s="47">
        <f>SUM(J74:J80)</f>
        <v>9.3921907000000004</v>
      </c>
      <c r="K73" s="46">
        <f t="shared" ref="K73:R73" si="40">SUM(K74:K80)</f>
        <v>28.05223007</v>
      </c>
      <c r="L73" s="47">
        <f t="shared" si="40"/>
        <v>8.737478659999999</v>
      </c>
      <c r="M73" s="46">
        <f t="shared" si="40"/>
        <v>45.0566676296</v>
      </c>
      <c r="N73" s="46">
        <f t="shared" si="40"/>
        <v>20.748388040000002</v>
      </c>
      <c r="O73" s="46">
        <f t="shared" si="40"/>
        <v>59.309430982400002</v>
      </c>
      <c r="P73" s="46">
        <f t="shared" si="40"/>
        <v>57.922716420000008</v>
      </c>
      <c r="Q73" s="46">
        <f t="shared" si="40"/>
        <v>1756.0095451903699</v>
      </c>
      <c r="R73" s="46">
        <f t="shared" si="40"/>
        <v>-29.167839858000004</v>
      </c>
      <c r="S73" s="50">
        <f t="shared" si="31"/>
        <v>-0.23156593925853319</v>
      </c>
      <c r="T73" s="40" t="s">
        <v>31</v>
      </c>
      <c r="U73" s="7"/>
      <c r="V73" s="7"/>
      <c r="W73" s="7"/>
      <c r="X73" s="7"/>
      <c r="Y73" s="7"/>
      <c r="Z73" s="7"/>
      <c r="AA73" s="7"/>
      <c r="AB73" s="9"/>
      <c r="AC73" s="35"/>
      <c r="AD73" s="36"/>
      <c r="AF73" s="37"/>
      <c r="AH73" s="8"/>
      <c r="AI73" s="8"/>
      <c r="AJ73" s="8"/>
    </row>
    <row r="74" spans="1:36" s="1" customFormat="1" ht="126" x14ac:dyDescent="0.25">
      <c r="A74" s="51" t="s">
        <v>138</v>
      </c>
      <c r="B74" s="52" t="s">
        <v>140</v>
      </c>
      <c r="C74" s="53" t="s">
        <v>141</v>
      </c>
      <c r="D74" s="54">
        <v>104.98709631999999</v>
      </c>
      <c r="E74" s="54">
        <v>23.752985789999997</v>
      </c>
      <c r="F74" s="54">
        <f t="shared" ref="F74:F80" si="41">D74-E74</f>
        <v>81.234110529999995</v>
      </c>
      <c r="G74" s="54">
        <f t="shared" ref="G74:H80" si="42">I74+K74+M74+O74</f>
        <v>73.225704730000004</v>
      </c>
      <c r="H74" s="54">
        <f t="shared" si="42"/>
        <v>44.937679969999998</v>
      </c>
      <c r="I74" s="54">
        <v>2.9269880800000001</v>
      </c>
      <c r="J74" s="54">
        <v>2.25888731</v>
      </c>
      <c r="K74" s="54">
        <v>15.276415840000002</v>
      </c>
      <c r="L74" s="54">
        <v>11.51516966</v>
      </c>
      <c r="M74" s="54">
        <v>20.70544379</v>
      </c>
      <c r="N74" s="54">
        <v>13.705988150000001</v>
      </c>
      <c r="O74" s="54">
        <v>34.31685702</v>
      </c>
      <c r="P74" s="54">
        <v>17.457634849999998</v>
      </c>
      <c r="Q74" s="54">
        <f t="shared" ref="Q74:Q80" si="43">F74-H74</f>
        <v>36.296430559999997</v>
      </c>
      <c r="R74" s="54">
        <f>H74-G74</f>
        <v>-28.288024760000006</v>
      </c>
      <c r="S74" s="48">
        <f t="shared" si="31"/>
        <v>-0.38631276905158446</v>
      </c>
      <c r="T74" s="49" t="s">
        <v>142</v>
      </c>
      <c r="U74" s="7"/>
      <c r="V74" s="7"/>
      <c r="W74" s="7"/>
      <c r="X74" s="7"/>
      <c r="Y74" s="7"/>
      <c r="Z74" s="7"/>
      <c r="AA74" s="7"/>
      <c r="AB74" s="9"/>
      <c r="AC74" s="35"/>
      <c r="AD74" s="36"/>
      <c r="AF74" s="37"/>
      <c r="AH74" s="8"/>
      <c r="AI74" s="8"/>
      <c r="AJ74" s="8"/>
    </row>
    <row r="75" spans="1:36" s="1" customFormat="1" ht="31.5" x14ac:dyDescent="0.25">
      <c r="A75" s="51" t="s">
        <v>138</v>
      </c>
      <c r="B75" s="52" t="s">
        <v>143</v>
      </c>
      <c r="C75" s="53" t="s">
        <v>144</v>
      </c>
      <c r="D75" s="54">
        <v>379.27197437999996</v>
      </c>
      <c r="E75" s="54">
        <v>391.59524615999999</v>
      </c>
      <c r="F75" s="54">
        <f t="shared" si="41"/>
        <v>-12.323271780000027</v>
      </c>
      <c r="G75" s="54">
        <f t="shared" si="42"/>
        <v>-12.323271779999999</v>
      </c>
      <c r="H75" s="54">
        <f t="shared" si="42"/>
        <v>1.1359971799999999</v>
      </c>
      <c r="I75" s="54">
        <v>-12.323271779999999</v>
      </c>
      <c r="J75" s="54">
        <v>4.5618156000000001</v>
      </c>
      <c r="K75" s="54">
        <v>0</v>
      </c>
      <c r="L75" s="54">
        <v>-3.4258184200000001</v>
      </c>
      <c r="M75" s="54">
        <v>0</v>
      </c>
      <c r="N75" s="54">
        <v>0</v>
      </c>
      <c r="O75" s="54">
        <v>0</v>
      </c>
      <c r="P75" s="54">
        <v>0</v>
      </c>
      <c r="Q75" s="54">
        <f t="shared" si="43"/>
        <v>-13.459268960000028</v>
      </c>
      <c r="R75" s="54">
        <f>H75-G75</f>
        <v>13.459268959999999</v>
      </c>
      <c r="S75" s="48">
        <f t="shared" si="31"/>
        <v>-1.0921830825677044</v>
      </c>
      <c r="T75" s="49" t="s">
        <v>145</v>
      </c>
      <c r="U75" s="7"/>
      <c r="V75" s="7"/>
      <c r="W75" s="7"/>
      <c r="X75" s="7"/>
      <c r="Y75" s="7"/>
      <c r="Z75" s="7"/>
      <c r="AA75" s="7"/>
      <c r="AB75" s="9"/>
      <c r="AC75" s="35"/>
      <c r="AD75" s="36"/>
      <c r="AF75" s="37"/>
      <c r="AH75" s="8"/>
      <c r="AI75" s="8"/>
      <c r="AJ75" s="8"/>
    </row>
    <row r="76" spans="1:36" s="1" customFormat="1" ht="110.25" x14ac:dyDescent="0.25">
      <c r="A76" s="51" t="s">
        <v>138</v>
      </c>
      <c r="B76" s="52" t="s">
        <v>146</v>
      </c>
      <c r="C76" s="53" t="s">
        <v>147</v>
      </c>
      <c r="D76" s="54">
        <v>1433.82833466637</v>
      </c>
      <c r="E76" s="54">
        <v>16.291780549999999</v>
      </c>
      <c r="F76" s="54">
        <f>D76-E76</f>
        <v>1417.5365541163701</v>
      </c>
      <c r="G76" s="54" t="s">
        <v>31</v>
      </c>
      <c r="H76" s="54">
        <f t="shared" si="42"/>
        <v>9.5026299999999998E-3</v>
      </c>
      <c r="I76" s="54" t="s">
        <v>31</v>
      </c>
      <c r="J76" s="54">
        <v>9.5026299999999998E-3</v>
      </c>
      <c r="K76" s="54" t="s">
        <v>31</v>
      </c>
      <c r="L76" s="54">
        <v>0</v>
      </c>
      <c r="M76" s="54" t="s">
        <v>31</v>
      </c>
      <c r="N76" s="54">
        <v>0</v>
      </c>
      <c r="O76" s="54" t="s">
        <v>31</v>
      </c>
      <c r="P76" s="54">
        <v>0</v>
      </c>
      <c r="Q76" s="54">
        <f t="shared" si="43"/>
        <v>1417.5270514863701</v>
      </c>
      <c r="R76" s="54" t="s">
        <v>31</v>
      </c>
      <c r="S76" s="48" t="s">
        <v>31</v>
      </c>
      <c r="T76" s="49" t="s">
        <v>148</v>
      </c>
      <c r="U76" s="7"/>
      <c r="V76" s="7"/>
      <c r="W76" s="7"/>
      <c r="X76" s="7"/>
      <c r="Y76" s="7"/>
      <c r="Z76" s="7"/>
      <c r="AA76" s="7"/>
      <c r="AB76" s="9"/>
      <c r="AC76" s="35"/>
      <c r="AD76" s="36"/>
      <c r="AF76" s="37"/>
      <c r="AH76" s="8"/>
      <c r="AI76" s="8"/>
      <c r="AJ76" s="8"/>
    </row>
    <row r="77" spans="1:36" s="1" customFormat="1" ht="63" x14ac:dyDescent="0.25">
      <c r="A77" s="51" t="s">
        <v>138</v>
      </c>
      <c r="B77" s="52" t="s">
        <v>149</v>
      </c>
      <c r="C77" s="53" t="s">
        <v>150</v>
      </c>
      <c r="D77" s="54">
        <v>188.008425198</v>
      </c>
      <c r="E77" s="54">
        <v>5.95</v>
      </c>
      <c r="F77" s="54">
        <f t="shared" si="41"/>
        <v>182.05842519800001</v>
      </c>
      <c r="G77" s="54">
        <f t="shared" ref="G77:G80" si="44">I77+K77+M77+O77</f>
        <v>45.891989198000005</v>
      </c>
      <c r="H77" s="54">
        <f t="shared" si="42"/>
        <v>40.65420506000001</v>
      </c>
      <c r="I77" s="54">
        <v>0.27555455000000001</v>
      </c>
      <c r="J77" s="54">
        <v>0</v>
      </c>
      <c r="K77" s="54">
        <v>12.77581423</v>
      </c>
      <c r="L77" s="54">
        <v>0.64812742000000001</v>
      </c>
      <c r="M77" s="54">
        <v>13.62415854</v>
      </c>
      <c r="N77" s="54">
        <v>5.2530919799999998</v>
      </c>
      <c r="O77" s="54">
        <v>19.216461878</v>
      </c>
      <c r="P77" s="54">
        <v>34.752985660000007</v>
      </c>
      <c r="Q77" s="54">
        <f t="shared" si="43"/>
        <v>141.404220138</v>
      </c>
      <c r="R77" s="54">
        <f>H77-G77</f>
        <v>-5.237784137999995</v>
      </c>
      <c r="S77" s="48">
        <f t="shared" ref="S77:S140" si="45">R77/G77</f>
        <v>-0.11413286348085039</v>
      </c>
      <c r="T77" s="49" t="s">
        <v>151</v>
      </c>
      <c r="U77" s="7"/>
      <c r="V77" s="7"/>
      <c r="W77" s="7"/>
      <c r="X77" s="7"/>
      <c r="Y77" s="7"/>
      <c r="Z77" s="7"/>
      <c r="AA77" s="7"/>
      <c r="AB77" s="9"/>
      <c r="AC77" s="35"/>
      <c r="AD77" s="36"/>
      <c r="AF77" s="37"/>
      <c r="AH77" s="8"/>
      <c r="AI77" s="8"/>
      <c r="AJ77" s="8"/>
    </row>
    <row r="78" spans="1:36" s="1" customFormat="1" ht="31.5" x14ac:dyDescent="0.25">
      <c r="A78" s="51" t="s">
        <v>138</v>
      </c>
      <c r="B78" s="52" t="s">
        <v>152</v>
      </c>
      <c r="C78" s="53" t="s">
        <v>153</v>
      </c>
      <c r="D78" s="54">
        <v>4.4639749059999998</v>
      </c>
      <c r="E78" s="54">
        <v>4.1469152899999999</v>
      </c>
      <c r="F78" s="54">
        <f t="shared" si="41"/>
        <v>0.31705961599999988</v>
      </c>
      <c r="G78" s="54">
        <f t="shared" si="44"/>
        <v>0.31705961599999999</v>
      </c>
      <c r="H78" s="54">
        <f t="shared" si="42"/>
        <v>0.34104931999999955</v>
      </c>
      <c r="I78" s="54">
        <v>0.31705961599999999</v>
      </c>
      <c r="J78" s="54">
        <v>0.21753325999999978</v>
      </c>
      <c r="K78" s="54">
        <v>0</v>
      </c>
      <c r="L78" s="54">
        <v>0</v>
      </c>
      <c r="M78" s="54">
        <v>0</v>
      </c>
      <c r="N78" s="54">
        <v>0.12351605999999979</v>
      </c>
      <c r="O78" s="54">
        <v>0</v>
      </c>
      <c r="P78" s="54">
        <v>0</v>
      </c>
      <c r="Q78" s="54">
        <f t="shared" si="43"/>
        <v>-2.3989703999999668E-2</v>
      </c>
      <c r="R78" s="54">
        <f>H78-G78</f>
        <v>2.3989703999999556E-2</v>
      </c>
      <c r="S78" s="48">
        <f t="shared" si="45"/>
        <v>7.566307025363822E-2</v>
      </c>
      <c r="T78" s="49" t="s">
        <v>31</v>
      </c>
      <c r="U78" s="7"/>
      <c r="V78" s="7"/>
      <c r="W78" s="7"/>
      <c r="X78" s="7"/>
      <c r="Y78" s="7"/>
      <c r="Z78" s="7"/>
      <c r="AA78" s="7"/>
      <c r="AB78" s="9"/>
      <c r="AC78" s="35"/>
      <c r="AD78" s="36"/>
      <c r="AF78" s="37"/>
      <c r="AH78" s="8"/>
      <c r="AI78" s="8"/>
      <c r="AJ78" s="8"/>
    </row>
    <row r="79" spans="1:36" s="1" customFormat="1" ht="31.5" x14ac:dyDescent="0.25">
      <c r="A79" s="51" t="s">
        <v>138</v>
      </c>
      <c r="B79" s="52" t="s">
        <v>154</v>
      </c>
      <c r="C79" s="53" t="s">
        <v>155</v>
      </c>
      <c r="D79" s="54">
        <v>81.380373269999993</v>
      </c>
      <c r="E79" s="54">
        <v>5.0408882400000001</v>
      </c>
      <c r="F79" s="54">
        <f t="shared" si="41"/>
        <v>76.339485029999992</v>
      </c>
      <c r="G79" s="54">
        <f t="shared" si="44"/>
        <v>2.3444519000000001</v>
      </c>
      <c r="H79" s="54">
        <f t="shared" si="42"/>
        <v>2.3444519000000001</v>
      </c>
      <c r="I79" s="54">
        <v>2.3444519000000001</v>
      </c>
      <c r="J79" s="54">
        <v>2.3444519000000001</v>
      </c>
      <c r="K79" s="54">
        <v>0</v>
      </c>
      <c r="L79" s="54">
        <v>0</v>
      </c>
      <c r="M79" s="54">
        <v>0</v>
      </c>
      <c r="N79" s="54">
        <v>0</v>
      </c>
      <c r="O79" s="54">
        <v>0</v>
      </c>
      <c r="P79" s="54">
        <v>0</v>
      </c>
      <c r="Q79" s="54">
        <f t="shared" si="43"/>
        <v>73.995033129999996</v>
      </c>
      <c r="R79" s="54">
        <f>H79-G79</f>
        <v>0</v>
      </c>
      <c r="S79" s="48">
        <f t="shared" si="45"/>
        <v>0</v>
      </c>
      <c r="T79" s="49" t="s">
        <v>31</v>
      </c>
      <c r="U79" s="7"/>
      <c r="V79" s="7"/>
      <c r="W79" s="7"/>
      <c r="X79" s="7"/>
      <c r="Y79" s="7"/>
      <c r="Z79" s="7"/>
      <c r="AA79" s="7"/>
      <c r="AB79" s="9"/>
      <c r="AC79" s="35"/>
      <c r="AD79" s="36"/>
      <c r="AF79" s="37"/>
      <c r="AH79" s="8"/>
      <c r="AI79" s="8"/>
      <c r="AJ79" s="8"/>
    </row>
    <row r="80" spans="1:36" s="1" customFormat="1" ht="78.75" x14ac:dyDescent="0.25">
      <c r="A80" s="51" t="s">
        <v>138</v>
      </c>
      <c r="B80" s="52" t="s">
        <v>156</v>
      </c>
      <c r="C80" s="53" t="s">
        <v>157</v>
      </c>
      <c r="D80" s="54">
        <v>107.64795629999999</v>
      </c>
      <c r="E80" s="54">
        <v>0</v>
      </c>
      <c r="F80" s="54">
        <f t="shared" si="41"/>
        <v>107.64795629999999</v>
      </c>
      <c r="G80" s="54">
        <f t="shared" si="44"/>
        <v>16.503177384000001</v>
      </c>
      <c r="H80" s="54">
        <f t="shared" si="42"/>
        <v>7.3778877600000001</v>
      </c>
      <c r="I80" s="54">
        <v>0</v>
      </c>
      <c r="J80" s="54">
        <v>0</v>
      </c>
      <c r="K80" s="54">
        <v>0</v>
      </c>
      <c r="L80" s="54">
        <v>0</v>
      </c>
      <c r="M80" s="54">
        <v>10.727065299600001</v>
      </c>
      <c r="N80" s="54">
        <v>1.6657918499999997</v>
      </c>
      <c r="O80" s="54">
        <v>5.7761120843999993</v>
      </c>
      <c r="P80" s="54">
        <v>5.7120959100000004</v>
      </c>
      <c r="Q80" s="54">
        <f t="shared" si="43"/>
        <v>100.27006853999998</v>
      </c>
      <c r="R80" s="54">
        <f>H80-G80</f>
        <v>-9.1252896240000005</v>
      </c>
      <c r="S80" s="48">
        <f t="shared" si="45"/>
        <v>-0.55294137678281652</v>
      </c>
      <c r="T80" s="49" t="s">
        <v>158</v>
      </c>
      <c r="U80" s="7"/>
      <c r="V80" s="7"/>
      <c r="W80" s="7"/>
      <c r="X80" s="7"/>
      <c r="Y80" s="7"/>
      <c r="Z80" s="7"/>
      <c r="AA80" s="7"/>
      <c r="AB80" s="9"/>
      <c r="AC80" s="35"/>
      <c r="AD80" s="36"/>
      <c r="AF80" s="37"/>
      <c r="AH80" s="8"/>
      <c r="AI80" s="8"/>
      <c r="AJ80" s="8"/>
    </row>
    <row r="81" spans="1:36" s="1" customFormat="1" ht="31.5" x14ac:dyDescent="0.25">
      <c r="A81" s="44" t="s">
        <v>159</v>
      </c>
      <c r="B81" s="45" t="s">
        <v>160</v>
      </c>
      <c r="C81" s="45" t="s">
        <v>30</v>
      </c>
      <c r="D81" s="46">
        <f t="shared" ref="D81:R81" si="46">D82+D93+D95+D122</f>
        <v>41969.397025167986</v>
      </c>
      <c r="E81" s="46">
        <f t="shared" si="46"/>
        <v>5761.947172279999</v>
      </c>
      <c r="F81" s="46">
        <f t="shared" si="46"/>
        <v>36213.857852887988</v>
      </c>
      <c r="G81" s="46">
        <f t="shared" si="46"/>
        <v>7378.2564415734832</v>
      </c>
      <c r="H81" s="46">
        <f t="shared" si="46"/>
        <v>8646.6830829899991</v>
      </c>
      <c r="I81" s="46">
        <f t="shared" si="46"/>
        <v>468.87977974799992</v>
      </c>
      <c r="J81" s="47">
        <f t="shared" si="46"/>
        <v>948.77445883999997</v>
      </c>
      <c r="K81" s="46">
        <f t="shared" si="46"/>
        <v>2484.6260285511999</v>
      </c>
      <c r="L81" s="47">
        <f t="shared" si="46"/>
        <v>728.90178562000006</v>
      </c>
      <c r="M81" s="46">
        <f t="shared" si="46"/>
        <v>1870.6615885925689</v>
      </c>
      <c r="N81" s="46">
        <f t="shared" si="46"/>
        <v>2479.7664080599998</v>
      </c>
      <c r="O81" s="46">
        <f t="shared" si="46"/>
        <v>2554.0890446817129</v>
      </c>
      <c r="P81" s="46">
        <f t="shared" si="46"/>
        <v>4489.2404304700003</v>
      </c>
      <c r="Q81" s="46">
        <f t="shared" si="46"/>
        <v>27596.414573197988</v>
      </c>
      <c r="R81" s="46">
        <f t="shared" si="46"/>
        <v>1230.5108381165173</v>
      </c>
      <c r="S81" s="50">
        <f t="shared" si="45"/>
        <v>0.16677528734066327</v>
      </c>
      <c r="T81" s="40" t="s">
        <v>31</v>
      </c>
      <c r="U81" s="7"/>
      <c r="V81" s="7"/>
      <c r="W81" s="7"/>
      <c r="X81" s="7"/>
      <c r="Y81" s="7"/>
      <c r="Z81" s="7"/>
      <c r="AA81" s="7"/>
      <c r="AB81" s="9"/>
      <c r="AC81" s="35"/>
      <c r="AD81" s="36"/>
      <c r="AF81" s="37"/>
      <c r="AH81" s="8"/>
      <c r="AI81" s="8"/>
      <c r="AJ81" s="8"/>
    </row>
    <row r="82" spans="1:36" s="1" customFormat="1" ht="47.25" x14ac:dyDescent="0.25">
      <c r="A82" s="44" t="s">
        <v>161</v>
      </c>
      <c r="B82" s="45" t="s">
        <v>162</v>
      </c>
      <c r="C82" s="45" t="s">
        <v>30</v>
      </c>
      <c r="D82" s="46">
        <f t="shared" ref="D82:R82" si="47">SUM(D83:D92)</f>
        <v>2857.7429216631131</v>
      </c>
      <c r="E82" s="46">
        <f t="shared" si="47"/>
        <v>1246.62056985</v>
      </c>
      <c r="F82" s="46">
        <f t="shared" si="47"/>
        <v>1611.1223518131133</v>
      </c>
      <c r="G82" s="46">
        <f t="shared" si="47"/>
        <v>1127.8321930471129</v>
      </c>
      <c r="H82" s="46">
        <f t="shared" si="47"/>
        <v>1083.3749115500002</v>
      </c>
      <c r="I82" s="46">
        <f t="shared" si="47"/>
        <v>43.637774710000009</v>
      </c>
      <c r="J82" s="47">
        <f t="shared" si="47"/>
        <v>44.891281279999994</v>
      </c>
      <c r="K82" s="46">
        <f t="shared" si="47"/>
        <v>224.19801995999998</v>
      </c>
      <c r="L82" s="47">
        <f t="shared" si="47"/>
        <v>206.38539459999998</v>
      </c>
      <c r="M82" s="46">
        <f t="shared" si="47"/>
        <v>163.04341073000001</v>
      </c>
      <c r="N82" s="46">
        <f t="shared" si="47"/>
        <v>249.66049135999998</v>
      </c>
      <c r="O82" s="46">
        <f t="shared" si="47"/>
        <v>696.9529876471131</v>
      </c>
      <c r="P82" s="46">
        <f t="shared" si="47"/>
        <v>582.43774430999997</v>
      </c>
      <c r="Q82" s="46">
        <f t="shared" si="47"/>
        <v>527.74744026311316</v>
      </c>
      <c r="R82" s="46">
        <f t="shared" si="47"/>
        <v>-44.457281497112994</v>
      </c>
      <c r="S82" s="50">
        <f t="shared" si="45"/>
        <v>-3.941834766837151E-2</v>
      </c>
      <c r="T82" s="40" t="s">
        <v>31</v>
      </c>
      <c r="U82" s="7"/>
      <c r="V82" s="7"/>
      <c r="W82" s="7"/>
      <c r="X82" s="7"/>
      <c r="Y82" s="7"/>
      <c r="Z82" s="7"/>
      <c r="AA82" s="7"/>
      <c r="AB82" s="9"/>
      <c r="AC82" s="35"/>
      <c r="AD82" s="36"/>
      <c r="AF82" s="37"/>
      <c r="AH82" s="8"/>
      <c r="AI82" s="8"/>
      <c r="AJ82" s="8"/>
    </row>
    <row r="83" spans="1:36" s="1" customFormat="1" ht="31.5" x14ac:dyDescent="0.25">
      <c r="A83" s="51" t="s">
        <v>161</v>
      </c>
      <c r="B83" s="52" t="s">
        <v>163</v>
      </c>
      <c r="C83" s="53" t="s">
        <v>164</v>
      </c>
      <c r="D83" s="54">
        <v>199.82101458999998</v>
      </c>
      <c r="E83" s="54">
        <v>201.49176046999997</v>
      </c>
      <c r="F83" s="54">
        <f t="shared" ref="F83:F92" si="48">D83-E83</f>
        <v>-1.6707458799999984</v>
      </c>
      <c r="G83" s="54">
        <f t="shared" ref="G83:H92" si="49">I83+K83+M83+O83</f>
        <v>-1.6707458799999999</v>
      </c>
      <c r="H83" s="54">
        <f t="shared" si="49"/>
        <v>0</v>
      </c>
      <c r="I83" s="54">
        <v>-1.6707458799999999</v>
      </c>
      <c r="J83" s="54">
        <v>0</v>
      </c>
      <c r="K83" s="54">
        <v>0</v>
      </c>
      <c r="L83" s="54">
        <v>0</v>
      </c>
      <c r="M83" s="54">
        <v>0</v>
      </c>
      <c r="N83" s="54">
        <v>0</v>
      </c>
      <c r="O83" s="54">
        <v>0</v>
      </c>
      <c r="P83" s="54">
        <v>0</v>
      </c>
      <c r="Q83" s="54">
        <f t="shared" ref="Q83:Q92" si="50">F83-H83</f>
        <v>-1.6707458799999984</v>
      </c>
      <c r="R83" s="54">
        <f t="shared" ref="R83:R92" si="51">H83-G83</f>
        <v>1.6707458799999999</v>
      </c>
      <c r="S83" s="48">
        <f t="shared" si="45"/>
        <v>-1</v>
      </c>
      <c r="T83" s="49" t="s">
        <v>165</v>
      </c>
      <c r="U83" s="7"/>
      <c r="V83" s="7"/>
      <c r="W83" s="7"/>
      <c r="X83" s="7"/>
      <c r="Y83" s="7"/>
      <c r="Z83" s="7"/>
      <c r="AA83" s="7"/>
      <c r="AB83" s="9"/>
      <c r="AC83" s="35"/>
      <c r="AD83" s="36"/>
      <c r="AF83" s="37"/>
      <c r="AH83" s="8"/>
      <c r="AI83" s="8"/>
      <c r="AJ83" s="8"/>
    </row>
    <row r="84" spans="1:36" s="1" customFormat="1" x14ac:dyDescent="0.25">
      <c r="A84" s="51" t="s">
        <v>161</v>
      </c>
      <c r="B84" s="52" t="s">
        <v>166</v>
      </c>
      <c r="C84" s="53" t="s">
        <v>167</v>
      </c>
      <c r="D84" s="54">
        <v>63.673760559999998</v>
      </c>
      <c r="E84" s="54">
        <v>63.487717289999999</v>
      </c>
      <c r="F84" s="54">
        <f t="shared" si="48"/>
        <v>0.18604326999999898</v>
      </c>
      <c r="G84" s="54">
        <f t="shared" si="49"/>
        <v>0.18604327000000001</v>
      </c>
      <c r="H84" s="54">
        <f t="shared" si="49"/>
        <v>0.18604327000000001</v>
      </c>
      <c r="I84" s="54">
        <v>0.18604327000000001</v>
      </c>
      <c r="J84" s="54">
        <v>0.18604327000000001</v>
      </c>
      <c r="K84" s="54">
        <v>0</v>
      </c>
      <c r="L84" s="54">
        <v>0</v>
      </c>
      <c r="M84" s="54">
        <v>0</v>
      </c>
      <c r="N84" s="54">
        <v>0</v>
      </c>
      <c r="O84" s="54">
        <v>0</v>
      </c>
      <c r="P84" s="54">
        <v>0</v>
      </c>
      <c r="Q84" s="54">
        <f t="shared" si="50"/>
        <v>-1.0269562977782698E-15</v>
      </c>
      <c r="R84" s="54">
        <f t="shared" si="51"/>
        <v>0</v>
      </c>
      <c r="S84" s="48">
        <f t="shared" si="45"/>
        <v>0</v>
      </c>
      <c r="T84" s="49" t="s">
        <v>31</v>
      </c>
      <c r="U84" s="7"/>
      <c r="V84" s="7"/>
      <c r="W84" s="7"/>
      <c r="X84" s="7"/>
      <c r="Y84" s="7"/>
      <c r="Z84" s="7"/>
      <c r="AA84" s="7"/>
      <c r="AB84" s="9"/>
      <c r="AC84" s="35"/>
      <c r="AD84" s="36"/>
      <c r="AF84" s="37"/>
      <c r="AH84" s="8"/>
      <c r="AI84" s="8"/>
      <c r="AJ84" s="8"/>
    </row>
    <row r="85" spans="1:36" s="1" customFormat="1" ht="31.5" x14ac:dyDescent="0.25">
      <c r="A85" s="51" t="s">
        <v>161</v>
      </c>
      <c r="B85" s="52" t="s">
        <v>168</v>
      </c>
      <c r="C85" s="53" t="s">
        <v>169</v>
      </c>
      <c r="D85" s="54">
        <v>424.59556419400008</v>
      </c>
      <c r="E85" s="54">
        <v>56.126404910000005</v>
      </c>
      <c r="F85" s="54">
        <f t="shared" si="48"/>
        <v>368.46915928400006</v>
      </c>
      <c r="G85" s="54">
        <f t="shared" si="49"/>
        <v>368.469159284</v>
      </c>
      <c r="H85" s="54">
        <f t="shared" si="49"/>
        <v>406.67676850999999</v>
      </c>
      <c r="I85" s="54">
        <v>25.940078070000002</v>
      </c>
      <c r="J85" s="54">
        <v>25.304632840000004</v>
      </c>
      <c r="K85" s="54">
        <v>65.012120469999999</v>
      </c>
      <c r="L85" s="54">
        <v>113.51972049999999</v>
      </c>
      <c r="M85" s="54">
        <v>31.66017811</v>
      </c>
      <c r="N85" s="54">
        <v>139.56149631999997</v>
      </c>
      <c r="O85" s="54">
        <v>245.85678263400001</v>
      </c>
      <c r="P85" s="54">
        <v>128.29091885</v>
      </c>
      <c r="Q85" s="54">
        <f t="shared" si="50"/>
        <v>-38.207609225999931</v>
      </c>
      <c r="R85" s="54">
        <f t="shared" si="51"/>
        <v>38.207609225999988</v>
      </c>
      <c r="S85" s="48">
        <f t="shared" si="45"/>
        <v>0.10369282818742294</v>
      </c>
      <c r="T85" s="49" t="s">
        <v>170</v>
      </c>
      <c r="U85" s="7"/>
      <c r="V85" s="7"/>
      <c r="W85" s="7"/>
      <c r="X85" s="7"/>
      <c r="Y85" s="7"/>
      <c r="Z85" s="7"/>
      <c r="AA85" s="7"/>
      <c r="AB85" s="9"/>
      <c r="AC85" s="35"/>
      <c r="AD85" s="36"/>
      <c r="AF85" s="37"/>
      <c r="AH85" s="8"/>
      <c r="AI85" s="8"/>
      <c r="AJ85" s="8"/>
    </row>
    <row r="86" spans="1:36" s="1" customFormat="1" ht="31.5" x14ac:dyDescent="0.25">
      <c r="A86" s="51" t="s">
        <v>161</v>
      </c>
      <c r="B86" s="52" t="s">
        <v>171</v>
      </c>
      <c r="C86" s="53" t="s">
        <v>172</v>
      </c>
      <c r="D86" s="54">
        <v>40.12248993</v>
      </c>
      <c r="E86" s="54">
        <v>39.755681019999997</v>
      </c>
      <c r="F86" s="54">
        <f t="shared" si="48"/>
        <v>0.36680891000000315</v>
      </c>
      <c r="G86" s="54">
        <f t="shared" si="49"/>
        <v>0.36680891000000004</v>
      </c>
      <c r="H86" s="54">
        <f t="shared" si="49"/>
        <v>0</v>
      </c>
      <c r="I86" s="54">
        <v>0.36680891000000004</v>
      </c>
      <c r="J86" s="54">
        <v>0</v>
      </c>
      <c r="K86" s="54">
        <v>0</v>
      </c>
      <c r="L86" s="54">
        <v>0</v>
      </c>
      <c r="M86" s="54">
        <v>0</v>
      </c>
      <c r="N86" s="54">
        <v>0</v>
      </c>
      <c r="O86" s="54">
        <v>0</v>
      </c>
      <c r="P86" s="54">
        <v>0</v>
      </c>
      <c r="Q86" s="54">
        <f t="shared" si="50"/>
        <v>0.36680891000000315</v>
      </c>
      <c r="R86" s="54">
        <f t="shared" si="51"/>
        <v>-0.36680891000000004</v>
      </c>
      <c r="S86" s="48">
        <f t="shared" si="45"/>
        <v>-1</v>
      </c>
      <c r="T86" s="49" t="s">
        <v>173</v>
      </c>
      <c r="U86" s="7"/>
      <c r="V86" s="7"/>
      <c r="W86" s="7"/>
      <c r="X86" s="7"/>
      <c r="Y86" s="7"/>
      <c r="Z86" s="7"/>
      <c r="AA86" s="7"/>
      <c r="AB86" s="9"/>
      <c r="AC86" s="35"/>
      <c r="AD86" s="36"/>
      <c r="AF86" s="37"/>
      <c r="AH86" s="8"/>
      <c r="AI86" s="8"/>
      <c r="AJ86" s="8"/>
    </row>
    <row r="87" spans="1:36" s="1" customFormat="1" x14ac:dyDescent="0.25">
      <c r="A87" s="51" t="s">
        <v>161</v>
      </c>
      <c r="B87" s="52" t="s">
        <v>174</v>
      </c>
      <c r="C87" s="53" t="s">
        <v>175</v>
      </c>
      <c r="D87" s="54">
        <v>14.775185490000002</v>
      </c>
      <c r="E87" s="54">
        <v>4.7123082900000002</v>
      </c>
      <c r="F87" s="54">
        <f t="shared" si="48"/>
        <v>10.062877200000003</v>
      </c>
      <c r="G87" s="54">
        <f t="shared" si="49"/>
        <v>10.062877200000001</v>
      </c>
      <c r="H87" s="54">
        <f t="shared" si="49"/>
        <v>10.062877199999999</v>
      </c>
      <c r="I87" s="54">
        <v>10.062877200000001</v>
      </c>
      <c r="J87" s="54">
        <v>10.062877199999999</v>
      </c>
      <c r="K87" s="54">
        <v>0</v>
      </c>
      <c r="L87" s="54">
        <v>0</v>
      </c>
      <c r="M87" s="54">
        <v>0</v>
      </c>
      <c r="N87" s="54">
        <v>0</v>
      </c>
      <c r="O87" s="54">
        <v>0</v>
      </c>
      <c r="P87" s="54">
        <v>0</v>
      </c>
      <c r="Q87" s="54">
        <f t="shared" si="50"/>
        <v>0</v>
      </c>
      <c r="R87" s="54">
        <f t="shared" si="51"/>
        <v>0</v>
      </c>
      <c r="S87" s="48">
        <f t="shared" si="45"/>
        <v>0</v>
      </c>
      <c r="T87" s="49" t="s">
        <v>31</v>
      </c>
      <c r="U87" s="7"/>
      <c r="V87" s="7"/>
      <c r="W87" s="7"/>
      <c r="X87" s="7"/>
      <c r="Y87" s="7"/>
      <c r="Z87" s="7"/>
      <c r="AA87" s="7"/>
      <c r="AB87" s="9"/>
      <c r="AC87" s="35"/>
      <c r="AD87" s="36"/>
      <c r="AF87" s="37"/>
      <c r="AH87" s="8"/>
      <c r="AI87" s="8"/>
      <c r="AJ87" s="8"/>
    </row>
    <row r="88" spans="1:36" s="1" customFormat="1" ht="31.5" x14ac:dyDescent="0.25">
      <c r="A88" s="51" t="s">
        <v>161</v>
      </c>
      <c r="B88" s="52" t="s">
        <v>176</v>
      </c>
      <c r="C88" s="53" t="s">
        <v>177</v>
      </c>
      <c r="D88" s="54">
        <v>890.38016950211306</v>
      </c>
      <c r="E88" s="54">
        <v>316.70003518999999</v>
      </c>
      <c r="F88" s="54">
        <f t="shared" si="48"/>
        <v>573.68013431211307</v>
      </c>
      <c r="G88" s="54">
        <f t="shared" si="49"/>
        <v>509.785541992113</v>
      </c>
      <c r="H88" s="54">
        <f t="shared" si="49"/>
        <v>515.12366077000001</v>
      </c>
      <c r="I88" s="54">
        <v>0</v>
      </c>
      <c r="J88" s="54">
        <v>0.61699234999999997</v>
      </c>
      <c r="K88" s="54">
        <v>90.987596479999993</v>
      </c>
      <c r="L88" s="54">
        <v>30.09498353</v>
      </c>
      <c r="M88" s="54">
        <v>22.61747664</v>
      </c>
      <c r="N88" s="54">
        <v>95.569591759999994</v>
      </c>
      <c r="O88" s="54">
        <v>396.18046887211301</v>
      </c>
      <c r="P88" s="54">
        <v>388.84209312999997</v>
      </c>
      <c r="Q88" s="54">
        <f t="shared" si="50"/>
        <v>58.556473542113054</v>
      </c>
      <c r="R88" s="54">
        <f t="shared" si="51"/>
        <v>5.3381187778870185</v>
      </c>
      <c r="S88" s="48">
        <f t="shared" si="45"/>
        <v>1.04713028090734E-2</v>
      </c>
      <c r="T88" s="49" t="s">
        <v>31</v>
      </c>
      <c r="U88" s="7"/>
      <c r="V88" s="7"/>
      <c r="W88" s="7"/>
      <c r="X88" s="7"/>
      <c r="Y88" s="7"/>
      <c r="Z88" s="7"/>
      <c r="AA88" s="7"/>
      <c r="AB88" s="9"/>
      <c r="AC88" s="35"/>
      <c r="AD88" s="36"/>
      <c r="AF88" s="37"/>
      <c r="AH88" s="8"/>
      <c r="AI88" s="8"/>
      <c r="AJ88" s="8"/>
    </row>
    <row r="89" spans="1:36" s="1" customFormat="1" ht="31.5" x14ac:dyDescent="0.25">
      <c r="A89" s="51" t="s">
        <v>161</v>
      </c>
      <c r="B89" s="52" t="s">
        <v>178</v>
      </c>
      <c r="C89" s="53" t="s">
        <v>179</v>
      </c>
      <c r="D89" s="54">
        <v>994.47749359600004</v>
      </c>
      <c r="E89" s="54">
        <v>536.29123955</v>
      </c>
      <c r="F89" s="54">
        <f t="shared" si="48"/>
        <v>458.18625404600004</v>
      </c>
      <c r="G89" s="54">
        <f t="shared" si="49"/>
        <v>77.440167599999995</v>
      </c>
      <c r="H89" s="54">
        <f t="shared" si="49"/>
        <v>83.650682079999996</v>
      </c>
      <c r="I89" s="54">
        <v>1.7643732000000001</v>
      </c>
      <c r="J89" s="54">
        <v>1.7643732000000001</v>
      </c>
      <c r="K89" s="54">
        <v>19.2</v>
      </c>
      <c r="L89" s="54">
        <v>48.105446399999998</v>
      </c>
      <c r="M89" s="54">
        <v>30</v>
      </c>
      <c r="N89" s="54">
        <v>11.588407590000001</v>
      </c>
      <c r="O89" s="54">
        <v>26.475794399999998</v>
      </c>
      <c r="P89" s="54">
        <v>22.19245489</v>
      </c>
      <c r="Q89" s="54">
        <f t="shared" si="50"/>
        <v>374.53557196600002</v>
      </c>
      <c r="R89" s="54">
        <f t="shared" si="51"/>
        <v>6.2105144800000005</v>
      </c>
      <c r="S89" s="48">
        <f t="shared" si="45"/>
        <v>8.0197585729398668E-2</v>
      </c>
      <c r="T89" s="49" t="s">
        <v>31</v>
      </c>
      <c r="U89" s="7"/>
      <c r="V89" s="7"/>
      <c r="W89" s="7"/>
      <c r="X89" s="7"/>
      <c r="Y89" s="7"/>
      <c r="Z89" s="7"/>
      <c r="AA89" s="7"/>
      <c r="AB89" s="9"/>
      <c r="AC89" s="35"/>
      <c r="AD89" s="36"/>
      <c r="AF89" s="37"/>
      <c r="AH89" s="8"/>
      <c r="AI89" s="8"/>
      <c r="AJ89" s="8"/>
    </row>
    <row r="90" spans="1:36" s="1" customFormat="1" ht="47.25" x14ac:dyDescent="0.25">
      <c r="A90" s="51" t="s">
        <v>161</v>
      </c>
      <c r="B90" s="52" t="s">
        <v>180</v>
      </c>
      <c r="C90" s="53" t="s">
        <v>181</v>
      </c>
      <c r="D90" s="54">
        <v>91.590310810999995</v>
      </c>
      <c r="E90" s="54">
        <v>25.099030120000002</v>
      </c>
      <c r="F90" s="54">
        <f t="shared" si="48"/>
        <v>66.491280690999986</v>
      </c>
      <c r="G90" s="54">
        <f t="shared" si="49"/>
        <v>66.491280691</v>
      </c>
      <c r="H90" s="54">
        <f t="shared" si="49"/>
        <v>45.149652719999999</v>
      </c>
      <c r="I90" s="54">
        <v>1.91939836</v>
      </c>
      <c r="J90" s="54">
        <v>1.8874208399999999</v>
      </c>
      <c r="K90" s="54">
        <v>15.620280490000001</v>
      </c>
      <c r="L90" s="54">
        <v>0.78493440999999997</v>
      </c>
      <c r="M90" s="54">
        <v>37.861101099999999</v>
      </c>
      <c r="N90" s="54">
        <v>1.7246445399999997</v>
      </c>
      <c r="O90" s="54">
        <v>11.090500741</v>
      </c>
      <c r="P90" s="54">
        <v>40.752652929999996</v>
      </c>
      <c r="Q90" s="54">
        <f t="shared" si="50"/>
        <v>21.341627970999987</v>
      </c>
      <c r="R90" s="54">
        <f t="shared" si="51"/>
        <v>-21.341627971000001</v>
      </c>
      <c r="S90" s="48">
        <f t="shared" si="45"/>
        <v>-0.32096882101247781</v>
      </c>
      <c r="T90" s="49" t="s">
        <v>182</v>
      </c>
      <c r="U90" s="7"/>
      <c r="V90" s="7"/>
      <c r="W90" s="7"/>
      <c r="X90" s="7"/>
      <c r="Y90" s="7"/>
      <c r="Z90" s="7"/>
      <c r="AA90" s="7"/>
      <c r="AB90" s="9"/>
      <c r="AC90" s="35"/>
      <c r="AD90" s="36"/>
      <c r="AF90" s="37"/>
      <c r="AH90" s="8"/>
      <c r="AI90" s="8"/>
      <c r="AJ90" s="8"/>
    </row>
    <row r="91" spans="1:36" s="1" customFormat="1" ht="47.25" x14ac:dyDescent="0.25">
      <c r="A91" s="51" t="s">
        <v>161</v>
      </c>
      <c r="B91" s="52" t="s">
        <v>183</v>
      </c>
      <c r="C91" s="53" t="s">
        <v>184</v>
      </c>
      <c r="D91" s="54">
        <v>134.38314621999999</v>
      </c>
      <c r="E91" s="54">
        <v>2.8415478199999997</v>
      </c>
      <c r="F91" s="54">
        <f t="shared" si="48"/>
        <v>131.5415984</v>
      </c>
      <c r="G91" s="54">
        <f t="shared" si="49"/>
        <v>92.892118400000001</v>
      </c>
      <c r="H91" s="54">
        <f t="shared" si="49"/>
        <v>18.716285419999998</v>
      </c>
      <c r="I91" s="54">
        <v>1.26</v>
      </c>
      <c r="J91" s="54">
        <v>1.26</v>
      </c>
      <c r="K91" s="54">
        <v>33.378022520000002</v>
      </c>
      <c r="L91" s="54">
        <v>13.880309759999999</v>
      </c>
      <c r="M91" s="54">
        <v>40.904654880000002</v>
      </c>
      <c r="N91" s="54">
        <v>1.2163511499999999</v>
      </c>
      <c r="O91" s="54">
        <v>17.349440999999999</v>
      </c>
      <c r="P91" s="54">
        <v>2.3596245100000002</v>
      </c>
      <c r="Q91" s="54">
        <f t="shared" si="50"/>
        <v>112.82531298000001</v>
      </c>
      <c r="R91" s="54">
        <f t="shared" si="51"/>
        <v>-74.175832979999996</v>
      </c>
      <c r="S91" s="48">
        <f t="shared" si="45"/>
        <v>-0.7985158941105599</v>
      </c>
      <c r="T91" s="49" t="s">
        <v>185</v>
      </c>
      <c r="U91" s="7"/>
      <c r="V91" s="7"/>
      <c r="W91" s="7"/>
      <c r="X91" s="7"/>
      <c r="Y91" s="7"/>
      <c r="Z91" s="7"/>
      <c r="AA91" s="7"/>
      <c r="AB91" s="9"/>
      <c r="AC91" s="35"/>
      <c r="AD91" s="36"/>
      <c r="AF91" s="37"/>
      <c r="AH91" s="8"/>
      <c r="AI91" s="8"/>
      <c r="AJ91" s="8"/>
    </row>
    <row r="92" spans="1:36" s="1" customFormat="1" ht="47.25" x14ac:dyDescent="0.25">
      <c r="A92" s="51" t="s">
        <v>161</v>
      </c>
      <c r="B92" s="52" t="s">
        <v>186</v>
      </c>
      <c r="C92" s="53" t="s">
        <v>187</v>
      </c>
      <c r="D92" s="54">
        <v>3.92378677</v>
      </c>
      <c r="E92" s="54">
        <v>0.11484519</v>
      </c>
      <c r="F92" s="54">
        <f t="shared" si="48"/>
        <v>3.8089415799999999</v>
      </c>
      <c r="G92" s="54">
        <f t="shared" si="49"/>
        <v>3.8089415799999999</v>
      </c>
      <c r="H92" s="54">
        <f t="shared" si="49"/>
        <v>3.8089415799999995</v>
      </c>
      <c r="I92" s="54">
        <v>3.8089415799999999</v>
      </c>
      <c r="J92" s="54">
        <v>3.8089415799999995</v>
      </c>
      <c r="K92" s="54">
        <v>0</v>
      </c>
      <c r="L92" s="54">
        <v>0</v>
      </c>
      <c r="M92" s="54">
        <v>0</v>
      </c>
      <c r="N92" s="54">
        <v>0</v>
      </c>
      <c r="O92" s="54">
        <v>0</v>
      </c>
      <c r="P92" s="54">
        <v>0</v>
      </c>
      <c r="Q92" s="54">
        <f t="shared" si="50"/>
        <v>0</v>
      </c>
      <c r="R92" s="54">
        <f t="shared" si="51"/>
        <v>0</v>
      </c>
      <c r="S92" s="48">
        <f t="shared" si="45"/>
        <v>0</v>
      </c>
      <c r="T92" s="49" t="s">
        <v>31</v>
      </c>
      <c r="U92" s="7"/>
      <c r="V92" s="7"/>
      <c r="W92" s="7"/>
      <c r="X92" s="7"/>
      <c r="Y92" s="7"/>
      <c r="Z92" s="7"/>
      <c r="AA92" s="7"/>
      <c r="AB92" s="9"/>
      <c r="AC92" s="35"/>
      <c r="AD92" s="36"/>
      <c r="AF92" s="37"/>
      <c r="AH92" s="8"/>
      <c r="AI92" s="8"/>
      <c r="AJ92" s="8"/>
    </row>
    <row r="93" spans="1:36" s="1" customFormat="1" ht="31.5" x14ac:dyDescent="0.25">
      <c r="A93" s="44" t="s">
        <v>188</v>
      </c>
      <c r="B93" s="45" t="s">
        <v>189</v>
      </c>
      <c r="C93" s="45" t="s">
        <v>30</v>
      </c>
      <c r="D93" s="46">
        <f t="shared" ref="D93:R93" si="52">SUM(D94)</f>
        <v>45.476335098000007</v>
      </c>
      <c r="E93" s="46">
        <f t="shared" si="52"/>
        <v>2.5233011999999997</v>
      </c>
      <c r="F93" s="46">
        <f t="shared" si="52"/>
        <v>42.953033898000008</v>
      </c>
      <c r="G93" s="46">
        <f t="shared" si="52"/>
        <v>42.953033898000001</v>
      </c>
      <c r="H93" s="46">
        <f t="shared" si="52"/>
        <v>13.15468804</v>
      </c>
      <c r="I93" s="46">
        <f t="shared" si="52"/>
        <v>2.5194898000000001</v>
      </c>
      <c r="J93" s="47">
        <f t="shared" si="52"/>
        <v>2.5194898000000001</v>
      </c>
      <c r="K93" s="46">
        <f t="shared" si="52"/>
        <v>0</v>
      </c>
      <c r="L93" s="47">
        <f t="shared" si="52"/>
        <v>0</v>
      </c>
      <c r="M93" s="46">
        <f t="shared" si="52"/>
        <v>5.1972645691999997</v>
      </c>
      <c r="N93" s="46">
        <f t="shared" si="52"/>
        <v>1.488</v>
      </c>
      <c r="O93" s="46">
        <f t="shared" si="52"/>
        <v>35.236279528800004</v>
      </c>
      <c r="P93" s="46">
        <f t="shared" si="52"/>
        <v>9.1471982399999998</v>
      </c>
      <c r="Q93" s="46">
        <f t="shared" si="52"/>
        <v>29.798345858000008</v>
      </c>
      <c r="R93" s="46">
        <f t="shared" si="52"/>
        <v>-29.798345858000001</v>
      </c>
      <c r="S93" s="50">
        <f t="shared" si="45"/>
        <v>-0.69374251720522784</v>
      </c>
      <c r="T93" s="40" t="s">
        <v>31</v>
      </c>
      <c r="U93" s="7"/>
      <c r="V93" s="7"/>
      <c r="W93" s="7"/>
      <c r="X93" s="7"/>
      <c r="Y93" s="7"/>
      <c r="Z93" s="7"/>
      <c r="AA93" s="7"/>
      <c r="AB93" s="9"/>
      <c r="AC93" s="35"/>
      <c r="AD93" s="36"/>
      <c r="AF93" s="37"/>
      <c r="AH93" s="8"/>
      <c r="AI93" s="8"/>
      <c r="AJ93" s="8"/>
    </row>
    <row r="94" spans="1:36" s="1" customFormat="1" ht="47.25" x14ac:dyDescent="0.25">
      <c r="A94" s="51" t="s">
        <v>188</v>
      </c>
      <c r="B94" s="52" t="s">
        <v>190</v>
      </c>
      <c r="C94" s="53" t="s">
        <v>191</v>
      </c>
      <c r="D94" s="54">
        <v>45.476335098000007</v>
      </c>
      <c r="E94" s="54">
        <v>2.5233011999999997</v>
      </c>
      <c r="F94" s="54">
        <f>D94-E94</f>
        <v>42.953033898000008</v>
      </c>
      <c r="G94" s="54">
        <f>I94+K94+M94+O94</f>
        <v>42.953033898000001</v>
      </c>
      <c r="H94" s="54">
        <f>J94+L94+N94+P94</f>
        <v>13.15468804</v>
      </c>
      <c r="I94" s="54">
        <v>2.5194898000000001</v>
      </c>
      <c r="J94" s="54">
        <v>2.5194898000000001</v>
      </c>
      <c r="K94" s="54">
        <v>0</v>
      </c>
      <c r="L94" s="54">
        <v>0</v>
      </c>
      <c r="M94" s="54">
        <v>5.1972645691999997</v>
      </c>
      <c r="N94" s="54">
        <v>1.488</v>
      </c>
      <c r="O94" s="54">
        <v>35.236279528800004</v>
      </c>
      <c r="P94" s="54">
        <v>9.1471982399999998</v>
      </c>
      <c r="Q94" s="54">
        <f>F94-H94</f>
        <v>29.798345858000008</v>
      </c>
      <c r="R94" s="54">
        <f>H94-G94</f>
        <v>-29.798345858000001</v>
      </c>
      <c r="S94" s="48">
        <f t="shared" si="45"/>
        <v>-0.69374251720522784</v>
      </c>
      <c r="T94" s="49" t="s">
        <v>192</v>
      </c>
      <c r="U94" s="7"/>
      <c r="V94" s="7"/>
      <c r="W94" s="7"/>
      <c r="X94" s="7"/>
      <c r="Y94" s="7"/>
      <c r="Z94" s="7"/>
      <c r="AA94" s="7"/>
      <c r="AB94" s="9"/>
      <c r="AC94" s="35"/>
      <c r="AD94" s="36"/>
      <c r="AF94" s="37"/>
      <c r="AH94" s="8"/>
      <c r="AI94" s="8"/>
      <c r="AJ94" s="8"/>
    </row>
    <row r="95" spans="1:36" s="1" customFormat="1" ht="31.5" x14ac:dyDescent="0.25">
      <c r="A95" s="44" t="s">
        <v>193</v>
      </c>
      <c r="B95" s="45" t="s">
        <v>194</v>
      </c>
      <c r="C95" s="45" t="s">
        <v>30</v>
      </c>
      <c r="D95" s="57">
        <f t="shared" ref="D95:R95" si="53">SUM(D96:D121)</f>
        <v>9407.9555350613991</v>
      </c>
      <c r="E95" s="57">
        <f t="shared" si="53"/>
        <v>1963.2220406399999</v>
      </c>
      <c r="F95" s="57">
        <f t="shared" si="53"/>
        <v>7444.7334944213999</v>
      </c>
      <c r="G95" s="57">
        <f t="shared" si="53"/>
        <v>767.91710004800007</v>
      </c>
      <c r="H95" s="57">
        <f t="shared" si="53"/>
        <v>766.00573057999998</v>
      </c>
      <c r="I95" s="57">
        <f t="shared" si="53"/>
        <v>95.599104846000003</v>
      </c>
      <c r="J95" s="58">
        <f t="shared" si="53"/>
        <v>94.431842020000005</v>
      </c>
      <c r="K95" s="57">
        <f t="shared" si="53"/>
        <v>256.50362850400001</v>
      </c>
      <c r="L95" s="58">
        <f t="shared" si="53"/>
        <v>145.85474701000004</v>
      </c>
      <c r="M95" s="57">
        <f t="shared" si="53"/>
        <v>319.34273153000004</v>
      </c>
      <c r="N95" s="57">
        <f t="shared" si="53"/>
        <v>333.9140415</v>
      </c>
      <c r="O95" s="57">
        <f t="shared" si="53"/>
        <v>96.471635168000006</v>
      </c>
      <c r="P95" s="57">
        <f t="shared" si="53"/>
        <v>191.80510004999999</v>
      </c>
      <c r="Q95" s="57">
        <f t="shared" si="53"/>
        <v>6678.7277638414007</v>
      </c>
      <c r="R95" s="57">
        <f t="shared" si="53"/>
        <v>-1.9113694679999669</v>
      </c>
      <c r="S95" s="50">
        <f t="shared" si="45"/>
        <v>-2.4890310007167353E-3</v>
      </c>
      <c r="T95" s="40" t="s">
        <v>31</v>
      </c>
      <c r="U95" s="7"/>
      <c r="V95" s="7"/>
      <c r="W95" s="7"/>
      <c r="X95" s="7"/>
      <c r="Y95" s="7"/>
      <c r="Z95" s="7"/>
      <c r="AA95" s="7"/>
      <c r="AB95" s="9"/>
      <c r="AC95" s="35"/>
      <c r="AD95" s="36"/>
      <c r="AF95" s="37"/>
      <c r="AH95" s="8"/>
      <c r="AI95" s="8"/>
      <c r="AJ95" s="8"/>
    </row>
    <row r="96" spans="1:36" s="1" customFormat="1" ht="47.25" x14ac:dyDescent="0.25">
      <c r="A96" s="51" t="s">
        <v>193</v>
      </c>
      <c r="B96" s="52" t="s">
        <v>195</v>
      </c>
      <c r="C96" s="53" t="s">
        <v>196</v>
      </c>
      <c r="D96" s="54">
        <v>343.02649833800001</v>
      </c>
      <c r="E96" s="54">
        <v>158.08975857999999</v>
      </c>
      <c r="F96" s="54">
        <f t="shared" ref="F96:F121" si="54">D96-E96</f>
        <v>184.93673975800002</v>
      </c>
      <c r="G96" s="54">
        <f t="shared" ref="G96:H121" si="55">I96+K96+M96+O96</f>
        <v>120.11894729999999</v>
      </c>
      <c r="H96" s="54">
        <f t="shared" si="55"/>
        <v>126.49254596</v>
      </c>
      <c r="I96" s="54">
        <v>9.0438949300000004</v>
      </c>
      <c r="J96" s="54">
        <v>9.4359398399999996</v>
      </c>
      <c r="K96" s="54">
        <v>11.681305010000001</v>
      </c>
      <c r="L96" s="54">
        <v>0.91226838999999993</v>
      </c>
      <c r="M96" s="54">
        <v>54.593961539999995</v>
      </c>
      <c r="N96" s="54">
        <v>75.60884077</v>
      </c>
      <c r="O96" s="54">
        <v>44.799785819999997</v>
      </c>
      <c r="P96" s="54">
        <v>40.535496959999996</v>
      </c>
      <c r="Q96" s="54">
        <f t="shared" ref="Q96:Q121" si="56">F96-H96</f>
        <v>58.444193798000015</v>
      </c>
      <c r="R96" s="54">
        <f t="shared" ref="R96:R121" si="57">H96-G96</f>
        <v>6.3735986600000132</v>
      </c>
      <c r="S96" s="48">
        <f t="shared" si="45"/>
        <v>5.3060726914978665E-2</v>
      </c>
      <c r="T96" s="49" t="s">
        <v>31</v>
      </c>
      <c r="U96" s="7"/>
      <c r="V96" s="7"/>
      <c r="W96" s="7"/>
      <c r="X96" s="7"/>
      <c r="Y96" s="7"/>
      <c r="Z96" s="7"/>
      <c r="AA96" s="7"/>
      <c r="AB96" s="9"/>
      <c r="AC96" s="35"/>
      <c r="AD96" s="36"/>
      <c r="AF96" s="37"/>
      <c r="AH96" s="8"/>
      <c r="AI96" s="8"/>
      <c r="AJ96" s="8"/>
    </row>
    <row r="97" spans="1:36" s="1" customFormat="1" ht="31.5" x14ac:dyDescent="0.25">
      <c r="A97" s="51" t="s">
        <v>193</v>
      </c>
      <c r="B97" s="52" t="s">
        <v>197</v>
      </c>
      <c r="C97" s="53" t="s">
        <v>198</v>
      </c>
      <c r="D97" s="54">
        <v>334.7591805838</v>
      </c>
      <c r="E97" s="54">
        <v>250.07602930999997</v>
      </c>
      <c r="F97" s="54">
        <f t="shared" si="54"/>
        <v>84.683151273800036</v>
      </c>
      <c r="G97" s="54">
        <f t="shared" si="55"/>
        <v>1.4181592199999999</v>
      </c>
      <c r="H97" s="54">
        <f t="shared" si="55"/>
        <v>1.4181592199999999</v>
      </c>
      <c r="I97" s="54">
        <v>1.4181592199999999</v>
      </c>
      <c r="J97" s="54">
        <v>1.4181592199999999</v>
      </c>
      <c r="K97" s="54">
        <v>0</v>
      </c>
      <c r="L97" s="54">
        <v>0</v>
      </c>
      <c r="M97" s="54">
        <v>0</v>
      </c>
      <c r="N97" s="54">
        <v>0</v>
      </c>
      <c r="O97" s="54">
        <v>0</v>
      </c>
      <c r="P97" s="54">
        <v>0</v>
      </c>
      <c r="Q97" s="54">
        <f t="shared" si="56"/>
        <v>83.264992053800029</v>
      </c>
      <c r="R97" s="54">
        <f t="shared" si="57"/>
        <v>0</v>
      </c>
      <c r="S97" s="48">
        <f t="shared" si="45"/>
        <v>0</v>
      </c>
      <c r="T97" s="49" t="s">
        <v>31</v>
      </c>
      <c r="U97" s="7"/>
      <c r="V97" s="7"/>
      <c r="W97" s="7"/>
      <c r="X97" s="7"/>
      <c r="Y97" s="7"/>
      <c r="Z97" s="7"/>
      <c r="AA97" s="7"/>
      <c r="AB97" s="9"/>
      <c r="AC97" s="35"/>
      <c r="AD97" s="36"/>
      <c r="AF97" s="37"/>
      <c r="AH97" s="8"/>
      <c r="AI97" s="8"/>
      <c r="AJ97" s="8"/>
    </row>
    <row r="98" spans="1:36" s="1" customFormat="1" x14ac:dyDescent="0.25">
      <c r="A98" s="51" t="s">
        <v>193</v>
      </c>
      <c r="B98" s="52" t="s">
        <v>199</v>
      </c>
      <c r="C98" s="53" t="s">
        <v>200</v>
      </c>
      <c r="D98" s="54">
        <v>218.97371127719998</v>
      </c>
      <c r="E98" s="54">
        <v>115.27896085999998</v>
      </c>
      <c r="F98" s="54">
        <f t="shared" si="54"/>
        <v>103.6947504172</v>
      </c>
      <c r="G98" s="54">
        <f t="shared" si="55"/>
        <v>1.1907425999999979</v>
      </c>
      <c r="H98" s="54">
        <f t="shared" si="55"/>
        <v>1.07237706</v>
      </c>
      <c r="I98" s="54">
        <v>1.08696306</v>
      </c>
      <c r="J98" s="54">
        <v>1.08696306</v>
      </c>
      <c r="K98" s="54">
        <v>0.10377953999999799</v>
      </c>
      <c r="L98" s="54">
        <v>0</v>
      </c>
      <c r="M98" s="54">
        <v>0</v>
      </c>
      <c r="N98" s="54">
        <v>-1.4586E-2</v>
      </c>
      <c r="O98" s="54">
        <v>0</v>
      </c>
      <c r="P98" s="54">
        <v>0</v>
      </c>
      <c r="Q98" s="54">
        <f t="shared" si="56"/>
        <v>102.6223733572</v>
      </c>
      <c r="R98" s="54">
        <f t="shared" si="57"/>
        <v>-0.11836553999999788</v>
      </c>
      <c r="S98" s="48">
        <f t="shared" si="45"/>
        <v>-9.940480839435667E-2</v>
      </c>
      <c r="T98" s="49" t="s">
        <v>31</v>
      </c>
      <c r="U98" s="7"/>
      <c r="V98" s="7"/>
      <c r="W98" s="7"/>
      <c r="X98" s="7"/>
      <c r="Y98" s="7"/>
      <c r="Z98" s="7"/>
      <c r="AA98" s="7"/>
      <c r="AB98" s="9"/>
      <c r="AC98" s="35"/>
      <c r="AD98" s="36"/>
      <c r="AF98" s="37"/>
      <c r="AH98" s="8"/>
      <c r="AI98" s="8"/>
      <c r="AJ98" s="8"/>
    </row>
    <row r="99" spans="1:36" s="1" customFormat="1" ht="31.5" x14ac:dyDescent="0.25">
      <c r="A99" s="51" t="s">
        <v>193</v>
      </c>
      <c r="B99" s="52" t="s">
        <v>201</v>
      </c>
      <c r="C99" s="53" t="s">
        <v>202</v>
      </c>
      <c r="D99" s="54">
        <v>213.00821928072003</v>
      </c>
      <c r="E99" s="54">
        <v>180.31461627000002</v>
      </c>
      <c r="F99" s="54">
        <f t="shared" si="54"/>
        <v>32.693603010720011</v>
      </c>
      <c r="G99" s="54">
        <f t="shared" si="55"/>
        <v>1.139004508</v>
      </c>
      <c r="H99" s="54">
        <f t="shared" si="55"/>
        <v>0</v>
      </c>
      <c r="I99" s="54">
        <v>1.139004508</v>
      </c>
      <c r="J99" s="54">
        <v>0</v>
      </c>
      <c r="K99" s="54">
        <v>0</v>
      </c>
      <c r="L99" s="54">
        <v>0</v>
      </c>
      <c r="M99" s="54">
        <v>0</v>
      </c>
      <c r="N99" s="54">
        <v>0</v>
      </c>
      <c r="O99" s="54">
        <v>0</v>
      </c>
      <c r="P99" s="54">
        <v>0</v>
      </c>
      <c r="Q99" s="54">
        <f t="shared" si="56"/>
        <v>32.693603010720011</v>
      </c>
      <c r="R99" s="54">
        <f t="shared" si="57"/>
        <v>-1.139004508</v>
      </c>
      <c r="S99" s="48">
        <f t="shared" si="45"/>
        <v>-1</v>
      </c>
      <c r="T99" s="49" t="s">
        <v>203</v>
      </c>
      <c r="U99" s="7"/>
      <c r="V99" s="7"/>
      <c r="W99" s="7"/>
      <c r="X99" s="7"/>
      <c r="Y99" s="7"/>
      <c r="Z99" s="7"/>
      <c r="AA99" s="7"/>
      <c r="AB99" s="9"/>
      <c r="AC99" s="35"/>
      <c r="AD99" s="36"/>
      <c r="AF99" s="37"/>
      <c r="AH99" s="8"/>
      <c r="AI99" s="8"/>
      <c r="AJ99" s="8"/>
    </row>
    <row r="100" spans="1:36" s="1" customFormat="1" ht="31.5" x14ac:dyDescent="0.25">
      <c r="A100" s="51" t="s">
        <v>193</v>
      </c>
      <c r="B100" s="52" t="s">
        <v>204</v>
      </c>
      <c r="C100" s="53" t="s">
        <v>205</v>
      </c>
      <c r="D100" s="54">
        <v>168.30763618200001</v>
      </c>
      <c r="E100" s="54">
        <v>115.28903521000001</v>
      </c>
      <c r="F100" s="54">
        <f t="shared" si="54"/>
        <v>53.018600972000002</v>
      </c>
      <c r="G100" s="54">
        <f t="shared" si="55"/>
        <v>6.2573865699999995</v>
      </c>
      <c r="H100" s="54">
        <f t="shared" si="55"/>
        <v>5.1321796199999996</v>
      </c>
      <c r="I100" s="54">
        <v>1.04279393</v>
      </c>
      <c r="J100" s="54">
        <v>8.8999999999999996E-2</v>
      </c>
      <c r="K100" s="54">
        <v>2.6617418499999999</v>
      </c>
      <c r="L100" s="54">
        <v>3.4631088600000002</v>
      </c>
      <c r="M100" s="54">
        <v>2.0594602599999998</v>
      </c>
      <c r="N100" s="54">
        <v>1.4450752600000001</v>
      </c>
      <c r="O100" s="54">
        <v>0.49339052999999999</v>
      </c>
      <c r="P100" s="54">
        <v>0.13499549999999999</v>
      </c>
      <c r="Q100" s="54">
        <f t="shared" si="56"/>
        <v>47.886421351999999</v>
      </c>
      <c r="R100" s="54">
        <f t="shared" si="57"/>
        <v>-1.1252069499999999</v>
      </c>
      <c r="S100" s="48">
        <f t="shared" si="45"/>
        <v>-0.17982059081895591</v>
      </c>
      <c r="T100" s="49" t="s">
        <v>206</v>
      </c>
      <c r="U100" s="7"/>
      <c r="V100" s="7"/>
      <c r="W100" s="7"/>
      <c r="X100" s="7"/>
      <c r="Y100" s="7"/>
      <c r="Z100" s="7"/>
      <c r="AA100" s="7"/>
      <c r="AB100" s="9"/>
      <c r="AC100" s="35"/>
      <c r="AD100" s="36"/>
      <c r="AF100" s="37"/>
      <c r="AH100" s="8"/>
      <c r="AI100" s="8"/>
      <c r="AJ100" s="8"/>
    </row>
    <row r="101" spans="1:36" s="1" customFormat="1" ht="31.5" x14ac:dyDescent="0.25">
      <c r="A101" s="51" t="s">
        <v>193</v>
      </c>
      <c r="B101" s="52" t="s">
        <v>207</v>
      </c>
      <c r="C101" s="53" t="s">
        <v>208</v>
      </c>
      <c r="D101" s="54">
        <v>81.625200000000021</v>
      </c>
      <c r="E101" s="54">
        <v>10.026346829999998</v>
      </c>
      <c r="F101" s="54">
        <f t="shared" si="54"/>
        <v>71.598853170000027</v>
      </c>
      <c r="G101" s="54">
        <f t="shared" si="55"/>
        <v>4.76220659999999E-2</v>
      </c>
      <c r="H101" s="54">
        <f t="shared" si="55"/>
        <v>0</v>
      </c>
      <c r="I101" s="54">
        <v>4.76220659999999E-2</v>
      </c>
      <c r="J101" s="54">
        <v>0</v>
      </c>
      <c r="K101" s="54">
        <v>0</v>
      </c>
      <c r="L101" s="54">
        <v>0</v>
      </c>
      <c r="M101" s="54">
        <v>0</v>
      </c>
      <c r="N101" s="54">
        <v>0</v>
      </c>
      <c r="O101" s="54">
        <v>0</v>
      </c>
      <c r="P101" s="54">
        <v>0</v>
      </c>
      <c r="Q101" s="54">
        <f t="shared" si="56"/>
        <v>71.598853170000027</v>
      </c>
      <c r="R101" s="54">
        <f t="shared" si="57"/>
        <v>-4.76220659999999E-2</v>
      </c>
      <c r="S101" s="48">
        <f t="shared" si="45"/>
        <v>-1</v>
      </c>
      <c r="T101" s="49" t="s">
        <v>203</v>
      </c>
      <c r="U101" s="7"/>
      <c r="V101" s="7"/>
      <c r="W101" s="7"/>
      <c r="X101" s="7"/>
      <c r="Y101" s="7"/>
      <c r="Z101" s="7"/>
      <c r="AA101" s="7"/>
      <c r="AB101" s="9"/>
      <c r="AC101" s="35"/>
      <c r="AD101" s="36"/>
      <c r="AF101" s="37"/>
      <c r="AH101" s="8"/>
      <c r="AI101" s="8"/>
      <c r="AJ101" s="8"/>
    </row>
    <row r="102" spans="1:36" s="1" customFormat="1" ht="31.5" x14ac:dyDescent="0.25">
      <c r="A102" s="51" t="s">
        <v>193</v>
      </c>
      <c r="B102" s="52" t="s">
        <v>209</v>
      </c>
      <c r="C102" s="53" t="s">
        <v>210</v>
      </c>
      <c r="D102" s="54">
        <v>175.43498627624001</v>
      </c>
      <c r="E102" s="54">
        <v>0</v>
      </c>
      <c r="F102" s="54">
        <f t="shared" si="54"/>
        <v>175.43498627624001</v>
      </c>
      <c r="G102" s="54">
        <f t="shared" si="55"/>
        <v>56.790531448000003</v>
      </c>
      <c r="H102" s="54">
        <f t="shared" si="55"/>
        <v>53.929328979999994</v>
      </c>
      <c r="I102" s="54">
        <v>0.56817183999999998</v>
      </c>
      <c r="J102" s="54">
        <v>0.56817183000000004</v>
      </c>
      <c r="K102" s="54">
        <v>23.46648592</v>
      </c>
      <c r="L102" s="54">
        <v>10.642083540000002</v>
      </c>
      <c r="M102" s="54">
        <v>26.282987869999999</v>
      </c>
      <c r="N102" s="54">
        <v>33.933470139999997</v>
      </c>
      <c r="O102" s="54">
        <v>6.472885818</v>
      </c>
      <c r="P102" s="54">
        <v>8.7856034699999999</v>
      </c>
      <c r="Q102" s="54">
        <f t="shared" si="56"/>
        <v>121.50565729624002</v>
      </c>
      <c r="R102" s="54">
        <f t="shared" si="57"/>
        <v>-2.861202468000009</v>
      </c>
      <c r="S102" s="48">
        <f t="shared" si="45"/>
        <v>-5.0381681506535228E-2</v>
      </c>
      <c r="T102" s="49" t="s">
        <v>31</v>
      </c>
      <c r="U102" s="7"/>
      <c r="V102" s="7"/>
      <c r="W102" s="7"/>
      <c r="X102" s="7"/>
      <c r="Y102" s="7"/>
      <c r="Z102" s="7"/>
      <c r="AA102" s="7"/>
      <c r="AB102" s="9"/>
      <c r="AC102" s="35"/>
      <c r="AD102" s="36"/>
      <c r="AF102" s="37"/>
      <c r="AH102" s="8"/>
      <c r="AI102" s="8"/>
      <c r="AJ102" s="8"/>
    </row>
    <row r="103" spans="1:36" s="1" customFormat="1" ht="31.5" x14ac:dyDescent="0.25">
      <c r="A103" s="51" t="s">
        <v>193</v>
      </c>
      <c r="B103" s="52" t="s">
        <v>211</v>
      </c>
      <c r="C103" s="53" t="s">
        <v>212</v>
      </c>
      <c r="D103" s="54">
        <v>134.77318345544001</v>
      </c>
      <c r="E103" s="54">
        <v>0</v>
      </c>
      <c r="F103" s="54">
        <f t="shared" si="54"/>
        <v>134.77318345544001</v>
      </c>
      <c r="G103" s="54">
        <f t="shared" si="55"/>
        <v>27.38835929</v>
      </c>
      <c r="H103" s="54">
        <f t="shared" si="55"/>
        <v>28.297221019999999</v>
      </c>
      <c r="I103" s="54">
        <v>0.50963537999999997</v>
      </c>
      <c r="J103" s="54">
        <v>0.28393439999999998</v>
      </c>
      <c r="K103" s="54">
        <v>11.67421768</v>
      </c>
      <c r="L103" s="54">
        <v>7.8716155600000004</v>
      </c>
      <c r="M103" s="54">
        <v>12.45883414</v>
      </c>
      <c r="N103" s="54">
        <v>13.737103139999999</v>
      </c>
      <c r="O103" s="54">
        <v>2.7456720900000002</v>
      </c>
      <c r="P103" s="54">
        <v>6.4045679200000007</v>
      </c>
      <c r="Q103" s="54">
        <f t="shared" si="56"/>
        <v>106.47596243544001</v>
      </c>
      <c r="R103" s="54">
        <f t="shared" si="57"/>
        <v>0.90886172999999815</v>
      </c>
      <c r="S103" s="48">
        <f t="shared" si="45"/>
        <v>3.3184234235303041E-2</v>
      </c>
      <c r="T103" s="49" t="s">
        <v>31</v>
      </c>
      <c r="U103" s="7"/>
      <c r="V103" s="7"/>
      <c r="W103" s="7"/>
      <c r="X103" s="7"/>
      <c r="Y103" s="7"/>
      <c r="Z103" s="7"/>
      <c r="AA103" s="7"/>
      <c r="AB103" s="9"/>
      <c r="AC103" s="35"/>
      <c r="AD103" s="36"/>
      <c r="AF103" s="37"/>
      <c r="AH103" s="8"/>
      <c r="AI103" s="8"/>
      <c r="AJ103" s="8"/>
    </row>
    <row r="104" spans="1:36" s="1" customFormat="1" ht="31.5" x14ac:dyDescent="0.25">
      <c r="A104" s="51" t="s">
        <v>193</v>
      </c>
      <c r="B104" s="52" t="s">
        <v>213</v>
      </c>
      <c r="C104" s="53" t="s">
        <v>214</v>
      </c>
      <c r="D104" s="54">
        <v>294.84480000000008</v>
      </c>
      <c r="E104" s="54">
        <v>0</v>
      </c>
      <c r="F104" s="54">
        <f t="shared" si="54"/>
        <v>294.84480000000008</v>
      </c>
      <c r="G104" s="54">
        <f t="shared" si="55"/>
        <v>17.136453759999998</v>
      </c>
      <c r="H104" s="54">
        <f t="shared" si="55"/>
        <v>15.71028984</v>
      </c>
      <c r="I104" s="54">
        <v>0.34208181999999998</v>
      </c>
      <c r="J104" s="54">
        <v>0.21299998000000001</v>
      </c>
      <c r="K104" s="54">
        <v>7.5869668399999997</v>
      </c>
      <c r="L104" s="54">
        <v>7.8775669400000004</v>
      </c>
      <c r="M104" s="54">
        <v>7.5776259499999998</v>
      </c>
      <c r="N104" s="54">
        <v>7.5120754299999986</v>
      </c>
      <c r="O104" s="54">
        <v>1.6297791500000001</v>
      </c>
      <c r="P104" s="54">
        <v>0.10764749000000012</v>
      </c>
      <c r="Q104" s="54">
        <f t="shared" si="56"/>
        <v>279.1345101600001</v>
      </c>
      <c r="R104" s="54">
        <f t="shared" si="57"/>
        <v>-1.4261639199999987</v>
      </c>
      <c r="S104" s="48">
        <f t="shared" si="45"/>
        <v>-8.3223982042828382E-2</v>
      </c>
      <c r="T104" s="49" t="s">
        <v>31</v>
      </c>
      <c r="U104" s="7"/>
      <c r="V104" s="7"/>
      <c r="W104" s="7"/>
      <c r="X104" s="7"/>
      <c r="Y104" s="7"/>
      <c r="Z104" s="7"/>
      <c r="AA104" s="7"/>
      <c r="AB104" s="9"/>
      <c r="AC104" s="35"/>
      <c r="AD104" s="36"/>
      <c r="AF104" s="37"/>
      <c r="AH104" s="8"/>
      <c r="AI104" s="8"/>
      <c r="AJ104" s="8"/>
    </row>
    <row r="105" spans="1:36" s="1" customFormat="1" ht="31.5" x14ac:dyDescent="0.25">
      <c r="A105" s="51" t="s">
        <v>193</v>
      </c>
      <c r="B105" s="52" t="s">
        <v>215</v>
      </c>
      <c r="C105" s="53" t="s">
        <v>216</v>
      </c>
      <c r="D105" s="54">
        <v>91.456493600000002</v>
      </c>
      <c r="E105" s="54">
        <v>0</v>
      </c>
      <c r="F105" s="54">
        <f t="shared" si="54"/>
        <v>91.456493600000002</v>
      </c>
      <c r="G105" s="54">
        <f t="shared" si="55"/>
        <v>10.2944298</v>
      </c>
      <c r="H105" s="54">
        <f t="shared" si="55"/>
        <v>6.8934642100000012</v>
      </c>
      <c r="I105" s="54">
        <v>0.36</v>
      </c>
      <c r="J105" s="54">
        <v>0.14699999999999999</v>
      </c>
      <c r="K105" s="54">
        <v>4.1382081600000005</v>
      </c>
      <c r="L105" s="54">
        <v>1.57778346</v>
      </c>
      <c r="M105" s="54">
        <v>4.5308896999999995</v>
      </c>
      <c r="N105" s="54">
        <v>4.1565370200000009</v>
      </c>
      <c r="O105" s="54">
        <v>1.26533194</v>
      </c>
      <c r="P105" s="54">
        <v>1.0121437299999998</v>
      </c>
      <c r="Q105" s="54">
        <f t="shared" si="56"/>
        <v>84.563029389999997</v>
      </c>
      <c r="R105" s="54">
        <f t="shared" si="57"/>
        <v>-3.4009655899999984</v>
      </c>
      <c r="S105" s="48">
        <f t="shared" si="45"/>
        <v>-0.33036949652131276</v>
      </c>
      <c r="T105" s="49" t="s">
        <v>217</v>
      </c>
      <c r="U105" s="7"/>
      <c r="V105" s="7"/>
      <c r="W105" s="7"/>
      <c r="X105" s="7"/>
      <c r="Y105" s="7"/>
      <c r="Z105" s="7"/>
      <c r="AA105" s="7"/>
      <c r="AB105" s="9"/>
      <c r="AC105" s="35"/>
      <c r="AD105" s="36"/>
      <c r="AF105" s="37"/>
      <c r="AH105" s="8"/>
      <c r="AI105" s="8"/>
      <c r="AJ105" s="8"/>
    </row>
    <row r="106" spans="1:36" s="1" customFormat="1" ht="31.5" x14ac:dyDescent="0.25">
      <c r="A106" s="51" t="s">
        <v>193</v>
      </c>
      <c r="B106" s="52" t="s">
        <v>218</v>
      </c>
      <c r="C106" s="53" t="s">
        <v>219</v>
      </c>
      <c r="D106" s="54">
        <v>325.05</v>
      </c>
      <c r="E106" s="54">
        <v>0</v>
      </c>
      <c r="F106" s="54">
        <f t="shared" si="54"/>
        <v>325.05</v>
      </c>
      <c r="G106" s="54">
        <f t="shared" si="55"/>
        <v>25.737472864000004</v>
      </c>
      <c r="H106" s="54">
        <f t="shared" si="55"/>
        <v>25.400433200000002</v>
      </c>
      <c r="I106" s="54">
        <v>0.56999999999999995</v>
      </c>
      <c r="J106" s="54">
        <v>0.36</v>
      </c>
      <c r="K106" s="54">
        <v>10.706651390000001</v>
      </c>
      <c r="L106" s="54">
        <v>9.4177152799999995</v>
      </c>
      <c r="M106" s="54">
        <v>11.768240180000001</v>
      </c>
      <c r="N106" s="54">
        <v>11.137123440000003</v>
      </c>
      <c r="O106" s="54">
        <v>2.692581294</v>
      </c>
      <c r="P106" s="54">
        <v>4.4855944799999996</v>
      </c>
      <c r="Q106" s="54">
        <f t="shared" si="56"/>
        <v>299.6495668</v>
      </c>
      <c r="R106" s="54">
        <f t="shared" si="57"/>
        <v>-0.3370396640000024</v>
      </c>
      <c r="S106" s="48">
        <f t="shared" si="45"/>
        <v>-1.3095289727199005E-2</v>
      </c>
      <c r="T106" s="49" t="s">
        <v>31</v>
      </c>
      <c r="U106" s="7"/>
      <c r="V106" s="7"/>
      <c r="W106" s="7"/>
      <c r="X106" s="7"/>
      <c r="Y106" s="7"/>
      <c r="Z106" s="7"/>
      <c r="AA106" s="7"/>
      <c r="AB106" s="9"/>
      <c r="AC106" s="35"/>
      <c r="AD106" s="36"/>
      <c r="AF106" s="37"/>
      <c r="AH106" s="8"/>
      <c r="AI106" s="8"/>
      <c r="AJ106" s="8"/>
    </row>
    <row r="107" spans="1:36" s="1" customFormat="1" ht="31.5" x14ac:dyDescent="0.25">
      <c r="A107" s="51" t="s">
        <v>193</v>
      </c>
      <c r="B107" s="52" t="s">
        <v>220</v>
      </c>
      <c r="C107" s="53" t="s">
        <v>221</v>
      </c>
      <c r="D107" s="54">
        <v>16.438126768000004</v>
      </c>
      <c r="E107" s="54">
        <v>0</v>
      </c>
      <c r="F107" s="54">
        <f t="shared" si="54"/>
        <v>16.438126768000004</v>
      </c>
      <c r="G107" s="54">
        <f t="shared" si="55"/>
        <v>9.9540000000000006</v>
      </c>
      <c r="H107" s="54">
        <f t="shared" si="55"/>
        <v>9.9562065700000026</v>
      </c>
      <c r="I107" s="54">
        <v>7.4999999999999997E-2</v>
      </c>
      <c r="J107" s="54">
        <v>7.9598500000000003E-2</v>
      </c>
      <c r="K107" s="54">
        <v>4.2146400000000002</v>
      </c>
      <c r="L107" s="54">
        <v>6.8790490900000005</v>
      </c>
      <c r="M107" s="54">
        <v>4.1098740600000001</v>
      </c>
      <c r="N107" s="54">
        <v>2.7361409600000002</v>
      </c>
      <c r="O107" s="54">
        <v>1.55448594</v>
      </c>
      <c r="P107" s="54">
        <v>0.26141802000000003</v>
      </c>
      <c r="Q107" s="54">
        <f t="shared" si="56"/>
        <v>6.481920198000001</v>
      </c>
      <c r="R107" s="54">
        <f t="shared" si="57"/>
        <v>2.2065700000020172E-3</v>
      </c>
      <c r="S107" s="48">
        <f t="shared" si="45"/>
        <v>2.2167671287944717E-4</v>
      </c>
      <c r="T107" s="49" t="s">
        <v>31</v>
      </c>
      <c r="U107" s="7"/>
      <c r="V107" s="7"/>
      <c r="W107" s="7"/>
      <c r="X107" s="7"/>
      <c r="Y107" s="7"/>
      <c r="Z107" s="7"/>
      <c r="AA107" s="7"/>
      <c r="AB107" s="9"/>
      <c r="AC107" s="35"/>
      <c r="AD107" s="36"/>
      <c r="AF107" s="37"/>
      <c r="AH107" s="8"/>
      <c r="AI107" s="8"/>
      <c r="AJ107" s="8"/>
    </row>
    <row r="108" spans="1:36" s="1" customFormat="1" ht="31.5" x14ac:dyDescent="0.25">
      <c r="A108" s="51" t="s">
        <v>193</v>
      </c>
      <c r="B108" s="52" t="s">
        <v>222</v>
      </c>
      <c r="C108" s="53" t="s">
        <v>223</v>
      </c>
      <c r="D108" s="54">
        <v>143.37363263</v>
      </c>
      <c r="E108" s="54">
        <v>143.23426032</v>
      </c>
      <c r="F108" s="54">
        <f t="shared" si="54"/>
        <v>0.13937230999999883</v>
      </c>
      <c r="G108" s="54">
        <f t="shared" si="55"/>
        <v>0.13937231</v>
      </c>
      <c r="H108" s="54">
        <f t="shared" si="55"/>
        <v>0</v>
      </c>
      <c r="I108" s="54">
        <v>0.13937231</v>
      </c>
      <c r="J108" s="54">
        <v>0</v>
      </c>
      <c r="K108" s="54">
        <v>0</v>
      </c>
      <c r="L108" s="54">
        <v>0</v>
      </c>
      <c r="M108" s="54">
        <v>0</v>
      </c>
      <c r="N108" s="54">
        <v>0</v>
      </c>
      <c r="O108" s="54">
        <v>0</v>
      </c>
      <c r="P108" s="54">
        <v>0</v>
      </c>
      <c r="Q108" s="54">
        <f t="shared" si="56"/>
        <v>0.13937230999999883</v>
      </c>
      <c r="R108" s="54">
        <f t="shared" si="57"/>
        <v>-0.13937231</v>
      </c>
      <c r="S108" s="48">
        <f t="shared" si="45"/>
        <v>-1</v>
      </c>
      <c r="T108" s="49" t="s">
        <v>203</v>
      </c>
      <c r="U108" s="7"/>
      <c r="V108" s="7"/>
      <c r="W108" s="7"/>
      <c r="X108" s="7"/>
      <c r="Y108" s="7"/>
      <c r="Z108" s="7"/>
      <c r="AA108" s="7"/>
      <c r="AB108" s="9"/>
      <c r="AC108" s="35"/>
      <c r="AD108" s="36"/>
      <c r="AF108" s="37"/>
      <c r="AH108" s="8"/>
      <c r="AI108" s="8"/>
      <c r="AJ108" s="8"/>
    </row>
    <row r="109" spans="1:36" s="1" customFormat="1" ht="31.5" x14ac:dyDescent="0.25">
      <c r="A109" s="51" t="s">
        <v>193</v>
      </c>
      <c r="B109" s="52" t="s">
        <v>224</v>
      </c>
      <c r="C109" s="53" t="s">
        <v>225</v>
      </c>
      <c r="D109" s="54">
        <v>160.03267625000001</v>
      </c>
      <c r="E109" s="54">
        <v>120.59546516</v>
      </c>
      <c r="F109" s="54">
        <f t="shared" si="54"/>
        <v>39.437211090000005</v>
      </c>
      <c r="G109" s="54">
        <f t="shared" si="55"/>
        <v>2.2372110899999997</v>
      </c>
      <c r="H109" s="54">
        <f t="shared" si="55"/>
        <v>0</v>
      </c>
      <c r="I109" s="54">
        <v>0</v>
      </c>
      <c r="J109" s="54">
        <v>0</v>
      </c>
      <c r="K109" s="54">
        <v>2.2372110899999997</v>
      </c>
      <c r="L109" s="54">
        <v>0</v>
      </c>
      <c r="M109" s="54">
        <v>0</v>
      </c>
      <c r="N109" s="54">
        <v>0</v>
      </c>
      <c r="O109" s="54">
        <v>0</v>
      </c>
      <c r="P109" s="54">
        <v>0</v>
      </c>
      <c r="Q109" s="54">
        <f t="shared" si="56"/>
        <v>39.437211090000005</v>
      </c>
      <c r="R109" s="54">
        <f t="shared" si="57"/>
        <v>-2.2372110899999997</v>
      </c>
      <c r="S109" s="48">
        <f t="shared" si="45"/>
        <v>-1</v>
      </c>
      <c r="T109" s="49" t="s">
        <v>203</v>
      </c>
      <c r="U109" s="7"/>
      <c r="V109" s="7"/>
      <c r="W109" s="7"/>
      <c r="X109" s="7"/>
      <c r="Y109" s="7"/>
      <c r="Z109" s="7"/>
      <c r="AA109" s="7"/>
      <c r="AB109" s="9"/>
      <c r="AC109" s="35"/>
      <c r="AD109" s="36"/>
      <c r="AF109" s="37"/>
      <c r="AH109" s="8"/>
      <c r="AI109" s="8"/>
      <c r="AJ109" s="8"/>
    </row>
    <row r="110" spans="1:36" s="1" customFormat="1" ht="31.5" x14ac:dyDescent="0.25">
      <c r="A110" s="51" t="s">
        <v>193</v>
      </c>
      <c r="B110" s="52" t="s">
        <v>226</v>
      </c>
      <c r="C110" s="53" t="s">
        <v>227</v>
      </c>
      <c r="D110" s="54">
        <v>279.38468403799999</v>
      </c>
      <c r="E110" s="54">
        <v>221.17507320999997</v>
      </c>
      <c r="F110" s="54">
        <f t="shared" si="54"/>
        <v>58.209610828000024</v>
      </c>
      <c r="G110" s="54">
        <f t="shared" si="55"/>
        <v>-1.9223777399999999</v>
      </c>
      <c r="H110" s="54">
        <f t="shared" si="55"/>
        <v>0</v>
      </c>
      <c r="I110" s="54">
        <v>-1.9223777399999999</v>
      </c>
      <c r="J110" s="54">
        <v>0</v>
      </c>
      <c r="K110" s="54">
        <v>0</v>
      </c>
      <c r="L110" s="54">
        <v>0</v>
      </c>
      <c r="M110" s="54">
        <v>0</v>
      </c>
      <c r="N110" s="54">
        <v>0</v>
      </c>
      <c r="O110" s="54">
        <v>0</v>
      </c>
      <c r="P110" s="54">
        <v>0</v>
      </c>
      <c r="Q110" s="54">
        <f t="shared" si="56"/>
        <v>58.209610828000024</v>
      </c>
      <c r="R110" s="54">
        <f t="shared" si="57"/>
        <v>1.9223777399999999</v>
      </c>
      <c r="S110" s="48">
        <f t="shared" si="45"/>
        <v>-1</v>
      </c>
      <c r="T110" s="49" t="s">
        <v>203</v>
      </c>
      <c r="U110" s="7"/>
      <c r="V110" s="7"/>
      <c r="W110" s="7"/>
      <c r="X110" s="7"/>
      <c r="Y110" s="7"/>
      <c r="Z110" s="7"/>
      <c r="AA110" s="7"/>
      <c r="AB110" s="9"/>
      <c r="AC110" s="35"/>
      <c r="AD110" s="36"/>
      <c r="AF110" s="37"/>
      <c r="AH110" s="8"/>
      <c r="AI110" s="8"/>
      <c r="AJ110" s="8"/>
    </row>
    <row r="111" spans="1:36" s="1" customFormat="1" ht="31.5" x14ac:dyDescent="0.25">
      <c r="A111" s="51" t="s">
        <v>193</v>
      </c>
      <c r="B111" s="52" t="s">
        <v>228</v>
      </c>
      <c r="C111" s="53" t="s">
        <v>229</v>
      </c>
      <c r="D111" s="54">
        <v>118.30534810399999</v>
      </c>
      <c r="E111" s="54">
        <v>91.466089369999992</v>
      </c>
      <c r="F111" s="54">
        <f t="shared" si="54"/>
        <v>26.839258733999998</v>
      </c>
      <c r="G111" s="54">
        <f t="shared" si="55"/>
        <v>5.0605940299999999</v>
      </c>
      <c r="H111" s="54">
        <f t="shared" si="55"/>
        <v>4.9822114400000004</v>
      </c>
      <c r="I111" s="54">
        <v>5.0605940299999999</v>
      </c>
      <c r="J111" s="54">
        <v>4.9822114400000004</v>
      </c>
      <c r="K111" s="54">
        <v>0</v>
      </c>
      <c r="L111" s="54">
        <v>0</v>
      </c>
      <c r="M111" s="54">
        <v>0</v>
      </c>
      <c r="N111" s="54">
        <v>0</v>
      </c>
      <c r="O111" s="54">
        <v>0</v>
      </c>
      <c r="P111" s="54">
        <v>0</v>
      </c>
      <c r="Q111" s="54">
        <f t="shared" si="56"/>
        <v>21.857047293999997</v>
      </c>
      <c r="R111" s="54">
        <f t="shared" si="57"/>
        <v>-7.8382589999999475E-2</v>
      </c>
      <c r="S111" s="48">
        <f t="shared" si="45"/>
        <v>-1.5488812091097431E-2</v>
      </c>
      <c r="T111" s="49" t="s">
        <v>31</v>
      </c>
      <c r="U111" s="7"/>
      <c r="V111" s="7"/>
      <c r="W111" s="7"/>
      <c r="X111" s="7"/>
      <c r="Y111" s="7"/>
      <c r="Z111" s="7"/>
      <c r="AA111" s="7"/>
      <c r="AB111" s="9"/>
      <c r="AC111" s="35"/>
      <c r="AD111" s="36"/>
      <c r="AF111" s="37"/>
      <c r="AH111" s="8"/>
      <c r="AI111" s="8"/>
      <c r="AJ111" s="8"/>
    </row>
    <row r="112" spans="1:36" s="1" customFormat="1" x14ac:dyDescent="0.25">
      <c r="A112" s="51" t="s">
        <v>193</v>
      </c>
      <c r="B112" s="52" t="s">
        <v>230</v>
      </c>
      <c r="C112" s="53" t="s">
        <v>231</v>
      </c>
      <c r="D112" s="54">
        <v>308.17955137199999</v>
      </c>
      <c r="E112" s="54">
        <v>205.34140002000001</v>
      </c>
      <c r="F112" s="54">
        <f t="shared" si="54"/>
        <v>102.83815135199998</v>
      </c>
      <c r="G112" s="54">
        <f t="shared" si="55"/>
        <v>6.0495605560000003</v>
      </c>
      <c r="H112" s="54">
        <f t="shared" si="55"/>
        <v>5.9999875199999995</v>
      </c>
      <c r="I112" s="54">
        <v>6.0495605560000003</v>
      </c>
      <c r="J112" s="54">
        <v>5.9999875199999995</v>
      </c>
      <c r="K112" s="54">
        <v>0</v>
      </c>
      <c r="L112" s="54">
        <v>0</v>
      </c>
      <c r="M112" s="54">
        <v>0</v>
      </c>
      <c r="N112" s="54">
        <v>0</v>
      </c>
      <c r="O112" s="54">
        <v>0</v>
      </c>
      <c r="P112" s="54">
        <v>0</v>
      </c>
      <c r="Q112" s="54">
        <f t="shared" si="56"/>
        <v>96.838163831999978</v>
      </c>
      <c r="R112" s="54">
        <f t="shared" si="57"/>
        <v>-4.9573036000000847E-2</v>
      </c>
      <c r="S112" s="48">
        <f t="shared" si="45"/>
        <v>-8.1944854574327597E-3</v>
      </c>
      <c r="T112" s="49" t="s">
        <v>31</v>
      </c>
      <c r="U112" s="7"/>
      <c r="V112" s="7"/>
      <c r="W112" s="7"/>
      <c r="X112" s="7"/>
      <c r="Y112" s="7"/>
      <c r="Z112" s="7"/>
      <c r="AA112" s="7"/>
      <c r="AB112" s="9"/>
      <c r="AC112" s="35"/>
      <c r="AD112" s="36"/>
      <c r="AF112" s="37"/>
      <c r="AH112" s="8"/>
      <c r="AI112" s="8"/>
      <c r="AJ112" s="8"/>
    </row>
    <row r="113" spans="1:36" s="1" customFormat="1" ht="31.5" x14ac:dyDescent="0.25">
      <c r="A113" s="51" t="s">
        <v>193</v>
      </c>
      <c r="B113" s="52" t="s">
        <v>232</v>
      </c>
      <c r="C113" s="53" t="s">
        <v>233</v>
      </c>
      <c r="D113" s="54">
        <v>136.970252192</v>
      </c>
      <c r="E113" s="54">
        <v>122.5495066</v>
      </c>
      <c r="F113" s="54">
        <f t="shared" si="54"/>
        <v>14.420745592000003</v>
      </c>
      <c r="G113" s="54">
        <f t="shared" si="55"/>
        <v>0.52857840999999994</v>
      </c>
      <c r="H113" s="54">
        <f t="shared" si="55"/>
        <v>0</v>
      </c>
      <c r="I113" s="54">
        <v>0.52857840999999994</v>
      </c>
      <c r="J113" s="54">
        <v>0</v>
      </c>
      <c r="K113" s="54">
        <v>0</v>
      </c>
      <c r="L113" s="54">
        <v>0</v>
      </c>
      <c r="M113" s="54">
        <v>0</v>
      </c>
      <c r="N113" s="54">
        <v>0</v>
      </c>
      <c r="O113" s="54">
        <v>0</v>
      </c>
      <c r="P113" s="54">
        <v>0</v>
      </c>
      <c r="Q113" s="54">
        <f t="shared" si="56"/>
        <v>14.420745592000003</v>
      </c>
      <c r="R113" s="54">
        <f t="shared" si="57"/>
        <v>-0.52857840999999994</v>
      </c>
      <c r="S113" s="48">
        <f t="shared" si="45"/>
        <v>-1</v>
      </c>
      <c r="T113" s="49" t="s">
        <v>203</v>
      </c>
      <c r="U113" s="7"/>
      <c r="V113" s="7"/>
      <c r="W113" s="7"/>
      <c r="X113" s="7"/>
      <c r="Y113" s="7"/>
      <c r="Z113" s="7"/>
      <c r="AA113" s="7"/>
      <c r="AB113" s="9"/>
      <c r="AC113" s="35"/>
      <c r="AD113" s="36"/>
      <c r="AF113" s="37"/>
      <c r="AH113" s="8"/>
      <c r="AI113" s="8"/>
      <c r="AJ113" s="8"/>
    </row>
    <row r="114" spans="1:36" s="1" customFormat="1" ht="190.5" customHeight="1" x14ac:dyDescent="0.25">
      <c r="A114" s="51" t="s">
        <v>193</v>
      </c>
      <c r="B114" s="52" t="s">
        <v>234</v>
      </c>
      <c r="C114" s="53" t="s">
        <v>235</v>
      </c>
      <c r="D114" s="54">
        <v>247.08718554799998</v>
      </c>
      <c r="E114" s="54">
        <v>193.01227375999997</v>
      </c>
      <c r="F114" s="54">
        <f>D114-E114</f>
        <v>54.074911788000009</v>
      </c>
      <c r="G114" s="54">
        <f t="shared" si="55"/>
        <v>8.7994992140000008</v>
      </c>
      <c r="H114" s="54">
        <f t="shared" si="55"/>
        <v>6.1493656900000007</v>
      </c>
      <c r="I114" s="54">
        <v>6.1805350399999996</v>
      </c>
      <c r="J114" s="54">
        <v>6.0101390000000006</v>
      </c>
      <c r="K114" s="54">
        <v>2.6189641740000003</v>
      </c>
      <c r="L114" s="54">
        <v>0</v>
      </c>
      <c r="M114" s="54">
        <v>0</v>
      </c>
      <c r="N114" s="54">
        <v>0.13922668999999996</v>
      </c>
      <c r="O114" s="54">
        <v>0</v>
      </c>
      <c r="P114" s="54">
        <v>0</v>
      </c>
      <c r="Q114" s="54">
        <f t="shared" si="56"/>
        <v>47.925546098000005</v>
      </c>
      <c r="R114" s="54">
        <f t="shared" si="57"/>
        <v>-2.6501335240000001</v>
      </c>
      <c r="S114" s="48">
        <f t="shared" si="45"/>
        <v>-0.30116867557458704</v>
      </c>
      <c r="T114" s="49" t="s">
        <v>236</v>
      </c>
      <c r="U114" s="7"/>
      <c r="V114" s="7"/>
      <c r="W114" s="7"/>
      <c r="X114" s="7"/>
      <c r="Y114" s="7"/>
      <c r="Z114" s="7"/>
      <c r="AA114" s="7"/>
      <c r="AB114" s="9"/>
      <c r="AC114" s="35"/>
      <c r="AD114" s="36"/>
      <c r="AF114" s="37"/>
      <c r="AH114" s="8"/>
      <c r="AI114" s="8"/>
      <c r="AJ114" s="8"/>
    </row>
    <row r="115" spans="1:36" s="1" customFormat="1" ht="31.5" x14ac:dyDescent="0.25">
      <c r="A115" s="51" t="s">
        <v>193</v>
      </c>
      <c r="B115" s="52" t="s">
        <v>237</v>
      </c>
      <c r="C115" s="53" t="s">
        <v>238</v>
      </c>
      <c r="D115" s="54">
        <v>579.03480000000002</v>
      </c>
      <c r="E115" s="54">
        <v>0</v>
      </c>
      <c r="F115" s="54">
        <f t="shared" si="54"/>
        <v>579.03480000000002</v>
      </c>
      <c r="G115" s="54">
        <f t="shared" si="55"/>
        <v>39.458025647999996</v>
      </c>
      <c r="H115" s="54">
        <f t="shared" si="55"/>
        <v>38.677116669999997</v>
      </c>
      <c r="I115" s="54">
        <v>0.26896794000000002</v>
      </c>
      <c r="J115" s="54">
        <v>0</v>
      </c>
      <c r="K115" s="54">
        <v>17.258600689999998</v>
      </c>
      <c r="L115" s="54">
        <v>12.022266119999999</v>
      </c>
      <c r="M115" s="54">
        <v>18.105454049999999</v>
      </c>
      <c r="N115" s="54">
        <v>9.6241612199999977</v>
      </c>
      <c r="O115" s="54">
        <v>3.8250029679999997</v>
      </c>
      <c r="P115" s="54">
        <v>17.030689330000001</v>
      </c>
      <c r="Q115" s="54">
        <f t="shared" si="56"/>
        <v>540.35768332999999</v>
      </c>
      <c r="R115" s="54">
        <f t="shared" si="57"/>
        <v>-0.78090897799999937</v>
      </c>
      <c r="S115" s="48">
        <f t="shared" si="45"/>
        <v>-1.979087815914533E-2</v>
      </c>
      <c r="T115" s="49" t="s">
        <v>31</v>
      </c>
      <c r="U115" s="7"/>
      <c r="V115" s="7"/>
      <c r="W115" s="7"/>
      <c r="X115" s="7"/>
      <c r="Y115" s="7"/>
      <c r="Z115" s="7"/>
      <c r="AA115" s="7"/>
      <c r="AB115" s="9"/>
      <c r="AC115" s="35"/>
      <c r="AD115" s="36"/>
      <c r="AF115" s="37"/>
      <c r="AH115" s="8"/>
      <c r="AI115" s="8"/>
      <c r="AJ115" s="8"/>
    </row>
    <row r="116" spans="1:36" s="1" customFormat="1" ht="121.5" customHeight="1" x14ac:dyDescent="0.25">
      <c r="A116" s="51" t="s">
        <v>193</v>
      </c>
      <c r="B116" s="52" t="s">
        <v>239</v>
      </c>
      <c r="C116" s="53" t="s">
        <v>240</v>
      </c>
      <c r="D116" s="54">
        <v>266.63040000000001</v>
      </c>
      <c r="E116" s="54">
        <v>0</v>
      </c>
      <c r="F116" s="54">
        <f t="shared" si="54"/>
        <v>266.63040000000001</v>
      </c>
      <c r="G116" s="54">
        <f t="shared" si="55"/>
        <v>66.220589872000005</v>
      </c>
      <c r="H116" s="54">
        <f t="shared" si="55"/>
        <v>57.385609920000007</v>
      </c>
      <c r="I116" s="54">
        <v>12.14689761</v>
      </c>
      <c r="J116" s="54">
        <v>12.021346800000002</v>
      </c>
      <c r="K116" s="54">
        <v>25.01863062</v>
      </c>
      <c r="L116" s="54">
        <v>7.3716746600000009</v>
      </c>
      <c r="M116" s="54">
        <v>24.187391699999999</v>
      </c>
      <c r="N116" s="54">
        <v>20.731167620000001</v>
      </c>
      <c r="O116" s="54">
        <v>4.8676699419999991</v>
      </c>
      <c r="P116" s="54">
        <v>17.26142084</v>
      </c>
      <c r="Q116" s="54">
        <f t="shared" si="56"/>
        <v>209.24479008</v>
      </c>
      <c r="R116" s="54">
        <f t="shared" si="57"/>
        <v>-8.8349799519999976</v>
      </c>
      <c r="S116" s="48">
        <f t="shared" si="45"/>
        <v>-0.13341741547572178</v>
      </c>
      <c r="T116" s="49" t="s">
        <v>241</v>
      </c>
      <c r="U116" s="7"/>
      <c r="V116" s="7"/>
      <c r="W116" s="7"/>
      <c r="X116" s="7"/>
      <c r="Y116" s="7"/>
      <c r="Z116" s="7"/>
      <c r="AA116" s="7"/>
      <c r="AB116" s="9"/>
      <c r="AC116" s="35"/>
      <c r="AD116" s="36"/>
      <c r="AF116" s="37"/>
      <c r="AH116" s="8"/>
      <c r="AI116" s="8"/>
      <c r="AJ116" s="8"/>
    </row>
    <row r="117" spans="1:36" s="1" customFormat="1" ht="115.5" customHeight="1" x14ac:dyDescent="0.25">
      <c r="A117" s="51" t="s">
        <v>193</v>
      </c>
      <c r="B117" s="52" t="s">
        <v>242</v>
      </c>
      <c r="C117" s="53" t="s">
        <v>243</v>
      </c>
      <c r="D117" s="54">
        <v>1218.1343999999999</v>
      </c>
      <c r="E117" s="54">
        <v>0</v>
      </c>
      <c r="F117" s="54">
        <f t="shared" si="54"/>
        <v>1218.1343999999999</v>
      </c>
      <c r="G117" s="54">
        <f t="shared" si="55"/>
        <v>87.548263370000001</v>
      </c>
      <c r="H117" s="54">
        <f t="shared" si="55"/>
        <v>96.684882549999998</v>
      </c>
      <c r="I117" s="54">
        <v>0.12555080999999998</v>
      </c>
      <c r="J117" s="54">
        <v>1.9210688299999998</v>
      </c>
      <c r="K117" s="54">
        <v>38.259206949999999</v>
      </c>
      <c r="L117" s="54">
        <v>33.383314790000007</v>
      </c>
      <c r="M117" s="54">
        <v>43.884997949999999</v>
      </c>
      <c r="N117" s="54">
        <v>38.907483639999995</v>
      </c>
      <c r="O117" s="54">
        <v>5.2785076599999998</v>
      </c>
      <c r="P117" s="54">
        <v>22.473015289999999</v>
      </c>
      <c r="Q117" s="54">
        <f t="shared" si="56"/>
        <v>1121.4495174499998</v>
      </c>
      <c r="R117" s="54">
        <f t="shared" si="57"/>
        <v>9.1366191799999967</v>
      </c>
      <c r="S117" s="48">
        <f t="shared" si="45"/>
        <v>0.10436094136312503</v>
      </c>
      <c r="T117" s="49" t="s">
        <v>244</v>
      </c>
      <c r="U117" s="7"/>
      <c r="V117" s="7"/>
      <c r="W117" s="7"/>
      <c r="X117" s="7"/>
      <c r="Y117" s="7"/>
      <c r="Z117" s="7"/>
      <c r="AA117" s="7"/>
      <c r="AB117" s="9"/>
      <c r="AC117" s="35"/>
      <c r="AD117" s="36"/>
      <c r="AF117" s="37"/>
      <c r="AH117" s="8"/>
      <c r="AI117" s="8"/>
      <c r="AJ117" s="8"/>
    </row>
    <row r="118" spans="1:36" s="1" customFormat="1" ht="31.5" x14ac:dyDescent="0.25">
      <c r="A118" s="51" t="s">
        <v>193</v>
      </c>
      <c r="B118" s="52" t="s">
        <v>245</v>
      </c>
      <c r="C118" s="53" t="s">
        <v>246</v>
      </c>
      <c r="D118" s="54">
        <v>1274.8763999999999</v>
      </c>
      <c r="E118" s="54">
        <v>0</v>
      </c>
      <c r="F118" s="54">
        <f t="shared" si="54"/>
        <v>1274.8763999999999</v>
      </c>
      <c r="G118" s="54">
        <f t="shared" si="55"/>
        <v>65.284453470000003</v>
      </c>
      <c r="H118" s="54">
        <f t="shared" si="55"/>
        <v>68.401787039999988</v>
      </c>
      <c r="I118" s="54">
        <v>13.55865316</v>
      </c>
      <c r="J118" s="54">
        <v>13.214219999999997</v>
      </c>
      <c r="K118" s="54">
        <v>24.309713459999998</v>
      </c>
      <c r="L118" s="54">
        <v>4.70706588</v>
      </c>
      <c r="M118" s="54">
        <v>23.32620958</v>
      </c>
      <c r="N118" s="54">
        <v>30.519440409999994</v>
      </c>
      <c r="O118" s="54">
        <v>4.0898772699999997</v>
      </c>
      <c r="P118" s="54">
        <v>19.961060750000001</v>
      </c>
      <c r="Q118" s="54">
        <f t="shared" si="56"/>
        <v>1206.4746129599998</v>
      </c>
      <c r="R118" s="54">
        <f t="shared" si="57"/>
        <v>3.1173335699999853</v>
      </c>
      <c r="S118" s="48">
        <f t="shared" si="45"/>
        <v>4.7750014043274266E-2</v>
      </c>
      <c r="T118" s="49" t="s">
        <v>31</v>
      </c>
      <c r="U118" s="7"/>
      <c r="V118" s="7"/>
      <c r="W118" s="7"/>
      <c r="X118" s="7"/>
      <c r="Y118" s="7"/>
      <c r="Z118" s="7"/>
      <c r="AA118" s="7"/>
      <c r="AB118" s="9"/>
      <c r="AC118" s="35"/>
      <c r="AD118" s="36"/>
      <c r="AF118" s="37"/>
      <c r="AH118" s="8"/>
      <c r="AI118" s="8"/>
      <c r="AJ118" s="8"/>
    </row>
    <row r="119" spans="1:36" s="1" customFormat="1" ht="31.5" x14ac:dyDescent="0.25">
      <c r="A119" s="51" t="s">
        <v>193</v>
      </c>
      <c r="B119" s="52" t="s">
        <v>247</v>
      </c>
      <c r="C119" s="53" t="s">
        <v>248</v>
      </c>
      <c r="D119" s="54">
        <v>957.06959999999992</v>
      </c>
      <c r="E119" s="54">
        <v>0</v>
      </c>
      <c r="F119" s="54">
        <f t="shared" si="54"/>
        <v>957.06959999999992</v>
      </c>
      <c r="G119" s="54">
        <f t="shared" si="55"/>
        <v>79.230139309999984</v>
      </c>
      <c r="H119" s="54">
        <f t="shared" si="55"/>
        <v>83.92500665</v>
      </c>
      <c r="I119" s="54">
        <v>34.14192826</v>
      </c>
      <c r="J119" s="54">
        <v>33.829352399999998</v>
      </c>
      <c r="K119" s="54">
        <v>15.908302379999999</v>
      </c>
      <c r="L119" s="54">
        <v>5.4677183399999993</v>
      </c>
      <c r="M119" s="54">
        <v>24.877180499999998</v>
      </c>
      <c r="N119" s="54">
        <v>19.40363425</v>
      </c>
      <c r="O119" s="54">
        <v>4.30272817</v>
      </c>
      <c r="P119" s="54">
        <v>25.224301660000005</v>
      </c>
      <c r="Q119" s="54">
        <f t="shared" si="56"/>
        <v>873.14459334999992</v>
      </c>
      <c r="R119" s="54">
        <f t="shared" si="57"/>
        <v>4.694867340000016</v>
      </c>
      <c r="S119" s="48">
        <f t="shared" si="45"/>
        <v>5.9256078316745509E-2</v>
      </c>
      <c r="T119" s="49" t="s">
        <v>31</v>
      </c>
      <c r="U119" s="7"/>
      <c r="V119" s="7"/>
      <c r="W119" s="7"/>
      <c r="X119" s="7"/>
      <c r="Y119" s="7"/>
      <c r="Z119" s="7"/>
      <c r="AA119" s="7"/>
      <c r="AB119" s="9"/>
      <c r="AC119" s="35"/>
      <c r="AD119" s="36"/>
      <c r="AF119" s="37"/>
      <c r="AH119" s="8"/>
      <c r="AI119" s="8"/>
      <c r="AJ119" s="8"/>
    </row>
    <row r="120" spans="1:36" s="1" customFormat="1" ht="31.5" x14ac:dyDescent="0.25">
      <c r="A120" s="51" t="s">
        <v>193</v>
      </c>
      <c r="B120" s="52" t="s">
        <v>249</v>
      </c>
      <c r="C120" s="53" t="s">
        <v>250</v>
      </c>
      <c r="D120" s="54">
        <v>1281.6012000000001</v>
      </c>
      <c r="E120" s="54">
        <v>0</v>
      </c>
      <c r="F120" s="54">
        <f t="shared" si="54"/>
        <v>1281.6012000000001</v>
      </c>
      <c r="G120" s="54">
        <f t="shared" si="55"/>
        <v>129.00593705599999</v>
      </c>
      <c r="H120" s="54">
        <f t="shared" si="55"/>
        <v>126.72580822000002</v>
      </c>
      <c r="I120" s="54">
        <v>0.31337367999999999</v>
      </c>
      <c r="J120" s="54">
        <v>0</v>
      </c>
      <c r="K120" s="54">
        <v>54.659002749999999</v>
      </c>
      <c r="L120" s="54">
        <v>34.261516100000001</v>
      </c>
      <c r="M120" s="54">
        <v>61.57962405</v>
      </c>
      <c r="N120" s="54">
        <v>64.337147510000008</v>
      </c>
      <c r="O120" s="54">
        <v>12.453936576</v>
      </c>
      <c r="P120" s="54">
        <v>28.127144609999998</v>
      </c>
      <c r="Q120" s="54">
        <f t="shared" si="56"/>
        <v>1154.87539178</v>
      </c>
      <c r="R120" s="54">
        <f t="shared" si="57"/>
        <v>-2.2801288359999745</v>
      </c>
      <c r="S120" s="48">
        <f t="shared" si="45"/>
        <v>-1.7674603882844531E-2</v>
      </c>
      <c r="T120" s="49" t="s">
        <v>31</v>
      </c>
      <c r="U120" s="7"/>
      <c r="V120" s="7"/>
      <c r="W120" s="7"/>
      <c r="X120" s="7"/>
      <c r="Y120" s="7"/>
      <c r="Z120" s="7"/>
      <c r="AA120" s="7"/>
      <c r="AB120" s="9"/>
      <c r="AC120" s="35"/>
      <c r="AD120" s="36"/>
      <c r="AF120" s="37"/>
      <c r="AH120" s="8"/>
      <c r="AI120" s="8"/>
      <c r="AJ120" s="8"/>
    </row>
    <row r="121" spans="1:36" s="1" customFormat="1" ht="47.25" x14ac:dyDescent="0.25">
      <c r="A121" s="51" t="s">
        <v>193</v>
      </c>
      <c r="B121" s="52" t="s">
        <v>251</v>
      </c>
      <c r="C121" s="53" t="s">
        <v>252</v>
      </c>
      <c r="D121" s="54">
        <v>39.577369166000004</v>
      </c>
      <c r="E121" s="54">
        <v>36.773225140000001</v>
      </c>
      <c r="F121" s="54">
        <f t="shared" si="54"/>
        <v>2.804144026000003</v>
      </c>
      <c r="G121" s="54">
        <f t="shared" si="55"/>
        <v>2.8041440259999999</v>
      </c>
      <c r="H121" s="54">
        <f t="shared" si="55"/>
        <v>2.7717492000000004</v>
      </c>
      <c r="I121" s="54">
        <v>2.8041440259999999</v>
      </c>
      <c r="J121" s="54">
        <v>2.7717492000000004</v>
      </c>
      <c r="K121" s="54">
        <v>0</v>
      </c>
      <c r="L121" s="54">
        <v>0</v>
      </c>
      <c r="M121" s="54">
        <v>0</v>
      </c>
      <c r="N121" s="54">
        <v>0</v>
      </c>
      <c r="O121" s="54">
        <v>0</v>
      </c>
      <c r="P121" s="54">
        <v>0</v>
      </c>
      <c r="Q121" s="54">
        <f t="shared" si="56"/>
        <v>3.2394826000002652E-2</v>
      </c>
      <c r="R121" s="54">
        <f t="shared" si="57"/>
        <v>-3.2394825999999544E-2</v>
      </c>
      <c r="S121" s="48">
        <f t="shared" si="45"/>
        <v>-1.1552482932272732E-2</v>
      </c>
      <c r="T121" s="49" t="s">
        <v>31</v>
      </c>
      <c r="U121" s="7"/>
      <c r="V121" s="7"/>
      <c r="W121" s="7"/>
      <c r="X121" s="7"/>
      <c r="Y121" s="7"/>
      <c r="Z121" s="7"/>
      <c r="AA121" s="7"/>
      <c r="AB121" s="9"/>
      <c r="AC121" s="35"/>
      <c r="AD121" s="36"/>
      <c r="AF121" s="37"/>
      <c r="AH121" s="8"/>
      <c r="AI121" s="8"/>
      <c r="AJ121" s="8"/>
    </row>
    <row r="122" spans="1:36" s="1" customFormat="1" ht="31.5" x14ac:dyDescent="0.25">
      <c r="A122" s="44" t="s">
        <v>253</v>
      </c>
      <c r="B122" s="45" t="s">
        <v>254</v>
      </c>
      <c r="C122" s="45" t="s">
        <v>30</v>
      </c>
      <c r="D122" s="46">
        <f t="shared" ref="D122:R122" si="58">SUM(D123:D217)</f>
        <v>29658.222233345477</v>
      </c>
      <c r="E122" s="46">
        <f t="shared" si="58"/>
        <v>2549.5812605899991</v>
      </c>
      <c r="F122" s="46">
        <f>SUM(F123:F218)</f>
        <v>27115.048972755478</v>
      </c>
      <c r="G122" s="46">
        <f t="shared" ref="G122:P122" si="59">SUM(G123:G218)</f>
        <v>5439.55411458037</v>
      </c>
      <c r="H122" s="46">
        <f t="shared" si="59"/>
        <v>6784.1477528199994</v>
      </c>
      <c r="I122" s="46">
        <f t="shared" si="59"/>
        <v>327.12341039199993</v>
      </c>
      <c r="J122" s="46">
        <f t="shared" si="59"/>
        <v>806.93184573999997</v>
      </c>
      <c r="K122" s="46">
        <f t="shared" si="59"/>
        <v>2003.9243800872</v>
      </c>
      <c r="L122" s="46">
        <f t="shared" si="59"/>
        <v>376.66164400999997</v>
      </c>
      <c r="M122" s="46">
        <f t="shared" si="59"/>
        <v>1383.078181763369</v>
      </c>
      <c r="N122" s="46">
        <f t="shared" si="59"/>
        <v>1894.7038751999996</v>
      </c>
      <c r="O122" s="46">
        <f t="shared" si="59"/>
        <v>1725.4281423378</v>
      </c>
      <c r="P122" s="46">
        <f t="shared" si="59"/>
        <v>3705.8503878700003</v>
      </c>
      <c r="Q122" s="46">
        <f t="shared" si="58"/>
        <v>20360.141023235476</v>
      </c>
      <c r="R122" s="46">
        <f t="shared" si="58"/>
        <v>1306.6778349396302</v>
      </c>
      <c r="S122" s="50">
        <f t="shared" si="45"/>
        <v>0.24021782069180367</v>
      </c>
      <c r="T122" s="40" t="s">
        <v>31</v>
      </c>
      <c r="U122" s="7"/>
      <c r="V122" s="7"/>
      <c r="W122" s="7"/>
      <c r="X122" s="7"/>
      <c r="Y122" s="7"/>
      <c r="Z122" s="7"/>
      <c r="AA122" s="7"/>
      <c r="AB122" s="9"/>
      <c r="AC122" s="35"/>
      <c r="AD122" s="36"/>
      <c r="AF122" s="37"/>
      <c r="AH122" s="8"/>
      <c r="AI122" s="8"/>
      <c r="AJ122" s="8"/>
    </row>
    <row r="123" spans="1:36" s="1" customFormat="1" ht="47.25" x14ac:dyDescent="0.25">
      <c r="A123" s="51" t="s">
        <v>253</v>
      </c>
      <c r="B123" s="52" t="s">
        <v>255</v>
      </c>
      <c r="C123" s="53" t="s">
        <v>256</v>
      </c>
      <c r="D123" s="54">
        <v>293.55357750220003</v>
      </c>
      <c r="E123" s="54">
        <v>77.697674939999999</v>
      </c>
      <c r="F123" s="54">
        <f t="shared" ref="F123:F188" si="60">D123-E123</f>
        <v>215.85590256220001</v>
      </c>
      <c r="G123" s="54">
        <f t="shared" ref="G123:H173" si="61">I123+K123+M123+O123</f>
        <v>0.35464000000000001</v>
      </c>
      <c r="H123" s="54">
        <f t="shared" si="61"/>
        <v>0.37321188000000005</v>
      </c>
      <c r="I123" s="54">
        <v>8.8660000000000003E-2</v>
      </c>
      <c r="J123" s="54">
        <v>9.2552969999999998E-2</v>
      </c>
      <c r="K123" s="54">
        <v>8.8660000000000003E-2</v>
      </c>
      <c r="L123" s="54">
        <v>9.2552969999999998E-2</v>
      </c>
      <c r="M123" s="54">
        <v>8.8660000000000003E-2</v>
      </c>
      <c r="N123" s="54">
        <v>9.5552969999999987E-2</v>
      </c>
      <c r="O123" s="54">
        <v>8.8660000000000003E-2</v>
      </c>
      <c r="P123" s="54">
        <v>9.2552970000000095E-2</v>
      </c>
      <c r="Q123" s="54">
        <f t="shared" ref="Q123:Q173" si="62">F123-H123</f>
        <v>215.4826906822</v>
      </c>
      <c r="R123" s="54">
        <f t="shared" ref="R123:R173" si="63">H123-G123</f>
        <v>1.8571880000000041E-2</v>
      </c>
      <c r="S123" s="48">
        <f t="shared" si="45"/>
        <v>5.2368260771486694E-2</v>
      </c>
      <c r="T123" s="49" t="s">
        <v>31</v>
      </c>
      <c r="U123" s="7"/>
      <c r="V123" s="7"/>
      <c r="W123" s="7"/>
      <c r="X123" s="7"/>
      <c r="Y123" s="7"/>
      <c r="Z123" s="7"/>
      <c r="AA123" s="7"/>
      <c r="AB123" s="9"/>
      <c r="AC123" s="35"/>
      <c r="AD123" s="36"/>
      <c r="AF123" s="37"/>
      <c r="AH123" s="8"/>
      <c r="AI123" s="8"/>
      <c r="AJ123" s="8"/>
    </row>
    <row r="124" spans="1:36" s="1" customFormat="1" ht="125.25" customHeight="1" x14ac:dyDescent="0.25">
      <c r="A124" s="51" t="s">
        <v>253</v>
      </c>
      <c r="B124" s="52" t="s">
        <v>257</v>
      </c>
      <c r="C124" s="53" t="s">
        <v>258</v>
      </c>
      <c r="D124" s="54">
        <v>331.82452080000002</v>
      </c>
      <c r="E124" s="54">
        <v>129.93020326999999</v>
      </c>
      <c r="F124" s="54">
        <f t="shared" si="60"/>
        <v>201.89431753000002</v>
      </c>
      <c r="G124" s="54">
        <f t="shared" si="61"/>
        <v>31.65898164</v>
      </c>
      <c r="H124" s="54">
        <f t="shared" si="61"/>
        <v>35.544503840000004</v>
      </c>
      <c r="I124" s="54">
        <v>3.7386582600000002</v>
      </c>
      <c r="J124" s="54">
        <v>3.26012112</v>
      </c>
      <c r="K124" s="54">
        <v>7.3144748499999999</v>
      </c>
      <c r="L124" s="54">
        <v>0.6864066499999999</v>
      </c>
      <c r="M124" s="54">
        <v>9.2845968699999997</v>
      </c>
      <c r="N124" s="54">
        <v>4.50631336</v>
      </c>
      <c r="O124" s="54">
        <v>11.32125166</v>
      </c>
      <c r="P124" s="54">
        <v>27.091662710000001</v>
      </c>
      <c r="Q124" s="54">
        <f t="shared" si="62"/>
        <v>166.34981369000002</v>
      </c>
      <c r="R124" s="54">
        <f t="shared" si="63"/>
        <v>3.885522200000004</v>
      </c>
      <c r="S124" s="48">
        <f t="shared" si="45"/>
        <v>0.12273048590706356</v>
      </c>
      <c r="T124" s="49" t="s">
        <v>113</v>
      </c>
      <c r="U124" s="7"/>
      <c r="V124" s="7"/>
      <c r="W124" s="7"/>
      <c r="X124" s="7"/>
      <c r="Y124" s="7"/>
      <c r="Z124" s="7"/>
      <c r="AA124" s="7"/>
      <c r="AB124" s="9"/>
      <c r="AC124" s="35"/>
      <c r="AD124" s="36"/>
      <c r="AF124" s="37"/>
      <c r="AH124" s="8"/>
      <c r="AI124" s="8"/>
      <c r="AJ124" s="8"/>
    </row>
    <row r="125" spans="1:36" s="1" customFormat="1" ht="94.5" x14ac:dyDescent="0.25">
      <c r="A125" s="51" t="s">
        <v>253</v>
      </c>
      <c r="B125" s="52" t="s">
        <v>259</v>
      </c>
      <c r="C125" s="53" t="s">
        <v>260</v>
      </c>
      <c r="D125" s="54">
        <v>211.87835774800001</v>
      </c>
      <c r="E125" s="54">
        <v>112.89864949999999</v>
      </c>
      <c r="F125" s="54">
        <f t="shared" si="60"/>
        <v>98.979708248000023</v>
      </c>
      <c r="G125" s="54">
        <f t="shared" si="61"/>
        <v>77.763708248</v>
      </c>
      <c r="H125" s="54">
        <f t="shared" si="61"/>
        <v>1.5386266300000004</v>
      </c>
      <c r="I125" s="54">
        <v>1.0266696899999999</v>
      </c>
      <c r="J125" s="54">
        <v>0.34988519000000001</v>
      </c>
      <c r="K125" s="54">
        <v>0.77152966000000001</v>
      </c>
      <c r="L125" s="54">
        <v>-2.4749200500000001</v>
      </c>
      <c r="M125" s="54">
        <v>14.834137329999999</v>
      </c>
      <c r="N125" s="54">
        <v>-2.3363385000000001</v>
      </c>
      <c r="O125" s="54">
        <v>61.131371568000006</v>
      </c>
      <c r="P125" s="54">
        <v>5.9999999900000001</v>
      </c>
      <c r="Q125" s="54">
        <f t="shared" si="62"/>
        <v>97.441081618000027</v>
      </c>
      <c r="R125" s="54">
        <f t="shared" si="63"/>
        <v>-76.225081618000004</v>
      </c>
      <c r="S125" s="48">
        <f t="shared" si="45"/>
        <v>-0.9802140784606993</v>
      </c>
      <c r="T125" s="49" t="s">
        <v>261</v>
      </c>
      <c r="U125" s="7"/>
      <c r="V125" s="7"/>
      <c r="W125" s="7"/>
      <c r="X125" s="7"/>
      <c r="Y125" s="7"/>
      <c r="Z125" s="7"/>
      <c r="AA125" s="7"/>
      <c r="AB125" s="9"/>
      <c r="AC125" s="35"/>
      <c r="AD125" s="36"/>
      <c r="AF125" s="37"/>
      <c r="AH125" s="8"/>
      <c r="AI125" s="8"/>
      <c r="AJ125" s="8"/>
    </row>
    <row r="126" spans="1:36" s="1" customFormat="1" ht="31.5" x14ac:dyDescent="0.25">
      <c r="A126" s="51" t="s">
        <v>253</v>
      </c>
      <c r="B126" s="52" t="s">
        <v>262</v>
      </c>
      <c r="C126" s="53" t="s">
        <v>263</v>
      </c>
      <c r="D126" s="54">
        <v>191.987737162</v>
      </c>
      <c r="E126" s="54">
        <v>43.217631780000005</v>
      </c>
      <c r="F126" s="54">
        <f t="shared" si="60"/>
        <v>148.770105382</v>
      </c>
      <c r="G126" s="54">
        <f t="shared" si="61"/>
        <v>110.502105382</v>
      </c>
      <c r="H126" s="54">
        <f t="shared" si="61"/>
        <v>100.43103371000001</v>
      </c>
      <c r="I126" s="54">
        <v>0.84305395999999999</v>
      </c>
      <c r="J126" s="54">
        <v>1.4841725799999999</v>
      </c>
      <c r="K126" s="54">
        <v>27.603890451999998</v>
      </c>
      <c r="L126" s="54">
        <v>23.413239770000001</v>
      </c>
      <c r="M126" s="54">
        <v>24.920999999999999</v>
      </c>
      <c r="N126" s="54">
        <v>23.598089609999999</v>
      </c>
      <c r="O126" s="54">
        <v>57.134160969999996</v>
      </c>
      <c r="P126" s="54">
        <v>51.935531750000003</v>
      </c>
      <c r="Q126" s="54">
        <f t="shared" si="62"/>
        <v>48.339071671999989</v>
      </c>
      <c r="R126" s="54">
        <f t="shared" si="63"/>
        <v>-10.071071671999988</v>
      </c>
      <c r="S126" s="48">
        <f t="shared" si="45"/>
        <v>-9.1139183612699681E-2</v>
      </c>
      <c r="T126" s="49" t="s">
        <v>264</v>
      </c>
      <c r="U126" s="7"/>
      <c r="V126" s="7"/>
      <c r="W126" s="7"/>
      <c r="X126" s="7"/>
      <c r="Y126" s="7"/>
      <c r="Z126" s="7"/>
      <c r="AA126" s="7"/>
      <c r="AB126" s="9"/>
      <c r="AC126" s="35"/>
      <c r="AD126" s="36"/>
      <c r="AF126" s="37"/>
      <c r="AH126" s="8"/>
      <c r="AI126" s="8"/>
      <c r="AJ126" s="8"/>
    </row>
    <row r="127" spans="1:36" s="1" customFormat="1" ht="150" customHeight="1" x14ac:dyDescent="0.25">
      <c r="A127" s="51" t="s">
        <v>253</v>
      </c>
      <c r="B127" s="52" t="s">
        <v>265</v>
      </c>
      <c r="C127" s="53" t="s">
        <v>266</v>
      </c>
      <c r="D127" s="54">
        <v>210.126185972</v>
      </c>
      <c r="E127" s="54">
        <v>207.34141216</v>
      </c>
      <c r="F127" s="54">
        <f t="shared" si="60"/>
        <v>2.7847738119999974</v>
      </c>
      <c r="G127" s="54">
        <f t="shared" si="61"/>
        <v>2.7847738119999996</v>
      </c>
      <c r="H127" s="54">
        <f t="shared" si="61"/>
        <v>4.9885491499999999</v>
      </c>
      <c r="I127" s="54">
        <v>2.7847738119999996</v>
      </c>
      <c r="J127" s="54">
        <v>4.5840708799999996</v>
      </c>
      <c r="K127" s="54">
        <v>0</v>
      </c>
      <c r="L127" s="54">
        <v>0.40447827000000003</v>
      </c>
      <c r="M127" s="54">
        <v>0</v>
      </c>
      <c r="N127" s="54">
        <v>0</v>
      </c>
      <c r="O127" s="54">
        <v>0</v>
      </c>
      <c r="P127" s="54">
        <v>0</v>
      </c>
      <c r="Q127" s="54">
        <f t="shared" si="62"/>
        <v>-2.2037753380000025</v>
      </c>
      <c r="R127" s="54">
        <f t="shared" si="63"/>
        <v>2.2037753380000003</v>
      </c>
      <c r="S127" s="48">
        <f t="shared" si="45"/>
        <v>0.79136600915435518</v>
      </c>
      <c r="T127" s="49" t="s">
        <v>267</v>
      </c>
      <c r="U127" s="7"/>
      <c r="V127" s="7"/>
      <c r="W127" s="7"/>
      <c r="X127" s="7"/>
      <c r="Y127" s="7"/>
      <c r="Z127" s="7"/>
      <c r="AA127" s="7"/>
      <c r="AB127" s="9"/>
      <c r="AC127" s="35"/>
      <c r="AD127" s="36"/>
      <c r="AF127" s="37"/>
      <c r="AH127" s="8"/>
      <c r="AI127" s="8"/>
      <c r="AJ127" s="8"/>
    </row>
    <row r="128" spans="1:36" s="1" customFormat="1" ht="204.75" x14ac:dyDescent="0.25">
      <c r="A128" s="51" t="s">
        <v>253</v>
      </c>
      <c r="B128" s="52" t="s">
        <v>268</v>
      </c>
      <c r="C128" s="53" t="s">
        <v>269</v>
      </c>
      <c r="D128" s="54">
        <v>187.78079145359999</v>
      </c>
      <c r="E128" s="54">
        <v>71.804600279999988</v>
      </c>
      <c r="F128" s="54">
        <f t="shared" si="60"/>
        <v>115.9761911736</v>
      </c>
      <c r="G128" s="54">
        <f t="shared" si="61"/>
        <v>98.673082783599995</v>
      </c>
      <c r="H128" s="54">
        <f t="shared" si="61"/>
        <v>87.278654239999995</v>
      </c>
      <c r="I128" s="54">
        <v>60.751222459999994</v>
      </c>
      <c r="J128" s="54">
        <v>61.791693649999992</v>
      </c>
      <c r="K128" s="54">
        <v>22.3334606116</v>
      </c>
      <c r="L128" s="54">
        <v>0</v>
      </c>
      <c r="M128" s="54">
        <v>13.080056896</v>
      </c>
      <c r="N128" s="54">
        <v>4.3437312700000001</v>
      </c>
      <c r="O128" s="54">
        <v>2.5083428159999985</v>
      </c>
      <c r="P128" s="54">
        <v>21.14322932</v>
      </c>
      <c r="Q128" s="54">
        <f t="shared" si="62"/>
        <v>28.697536933600006</v>
      </c>
      <c r="R128" s="54">
        <f t="shared" si="63"/>
        <v>-11.3944285436</v>
      </c>
      <c r="S128" s="48">
        <f t="shared" si="45"/>
        <v>-0.11547656384253373</v>
      </c>
      <c r="T128" s="49" t="s">
        <v>270</v>
      </c>
      <c r="U128" s="7"/>
      <c r="V128" s="7"/>
      <c r="W128" s="7"/>
      <c r="X128" s="7"/>
      <c r="Y128" s="7"/>
      <c r="Z128" s="7"/>
      <c r="AA128" s="7"/>
      <c r="AB128" s="9"/>
      <c r="AC128" s="35"/>
      <c r="AD128" s="36"/>
      <c r="AF128" s="37"/>
      <c r="AH128" s="8"/>
      <c r="AI128" s="8"/>
      <c r="AJ128" s="8"/>
    </row>
    <row r="129" spans="1:36" s="1" customFormat="1" ht="78.75" x14ac:dyDescent="0.25">
      <c r="A129" s="51" t="s">
        <v>253</v>
      </c>
      <c r="B129" s="52" t="s">
        <v>271</v>
      </c>
      <c r="C129" s="53" t="s">
        <v>272</v>
      </c>
      <c r="D129" s="54">
        <v>145.88201267600002</v>
      </c>
      <c r="E129" s="54">
        <v>66.115075099999984</v>
      </c>
      <c r="F129" s="54">
        <f t="shared" si="60"/>
        <v>79.766937576000032</v>
      </c>
      <c r="G129" s="54">
        <f t="shared" si="61"/>
        <v>69.145646104400001</v>
      </c>
      <c r="H129" s="54">
        <f t="shared" si="61"/>
        <v>30.893070600000005</v>
      </c>
      <c r="I129" s="54">
        <v>24.95074177</v>
      </c>
      <c r="J129" s="54">
        <v>22.531562250000004</v>
      </c>
      <c r="K129" s="54">
        <v>0.61851394999999998</v>
      </c>
      <c r="L129" s="54">
        <v>3.04507035</v>
      </c>
      <c r="M129" s="54">
        <v>20.335152693200001</v>
      </c>
      <c r="N129" s="54">
        <v>0.61518170000000005</v>
      </c>
      <c r="O129" s="54">
        <v>23.241237691199998</v>
      </c>
      <c r="P129" s="54">
        <v>4.7012562999999998</v>
      </c>
      <c r="Q129" s="54">
        <f t="shared" si="62"/>
        <v>48.873866976000031</v>
      </c>
      <c r="R129" s="54">
        <f t="shared" si="63"/>
        <v>-38.252575504399999</v>
      </c>
      <c r="S129" s="48">
        <f t="shared" si="45"/>
        <v>-0.55321741366975008</v>
      </c>
      <c r="T129" s="49" t="s">
        <v>273</v>
      </c>
      <c r="U129" s="7"/>
      <c r="V129" s="7"/>
      <c r="W129" s="7"/>
      <c r="X129" s="7"/>
      <c r="Y129" s="7"/>
      <c r="Z129" s="7"/>
      <c r="AA129" s="7"/>
      <c r="AB129" s="9"/>
      <c r="AC129" s="35"/>
      <c r="AD129" s="36"/>
      <c r="AF129" s="37"/>
      <c r="AH129" s="8"/>
      <c r="AI129" s="8"/>
      <c r="AJ129" s="8"/>
    </row>
    <row r="130" spans="1:36" s="1" customFormat="1" ht="110.25" x14ac:dyDescent="0.25">
      <c r="A130" s="51" t="s">
        <v>253</v>
      </c>
      <c r="B130" s="52" t="s">
        <v>274</v>
      </c>
      <c r="C130" s="53" t="s">
        <v>275</v>
      </c>
      <c r="D130" s="54">
        <v>512.38498398800004</v>
      </c>
      <c r="E130" s="54">
        <v>136.90341516000001</v>
      </c>
      <c r="F130" s="54">
        <f t="shared" si="60"/>
        <v>375.48156882800004</v>
      </c>
      <c r="G130" s="54">
        <f t="shared" si="61"/>
        <v>146.82958844999999</v>
      </c>
      <c r="H130" s="54">
        <f t="shared" si="61"/>
        <v>-4.9889423900000001</v>
      </c>
      <c r="I130" s="54">
        <v>-4.8369866300000002</v>
      </c>
      <c r="J130" s="54">
        <v>-5.0285560800000004</v>
      </c>
      <c r="K130" s="54">
        <v>25.965722979999999</v>
      </c>
      <c r="L130" s="54">
        <v>3.9613689999999993E-2</v>
      </c>
      <c r="M130" s="54">
        <v>62.328561829999998</v>
      </c>
      <c r="N130" s="54">
        <v>0</v>
      </c>
      <c r="O130" s="54">
        <v>63.372290270000001</v>
      </c>
      <c r="P130" s="54">
        <v>0</v>
      </c>
      <c r="Q130" s="54">
        <f t="shared" si="62"/>
        <v>380.47051121800001</v>
      </c>
      <c r="R130" s="54">
        <f t="shared" si="63"/>
        <v>-151.81853083999999</v>
      </c>
      <c r="S130" s="48">
        <f t="shared" si="45"/>
        <v>-1.0339777727545623</v>
      </c>
      <c r="T130" s="49" t="s">
        <v>276</v>
      </c>
      <c r="U130" s="7"/>
      <c r="V130" s="7"/>
      <c r="W130" s="7"/>
      <c r="X130" s="7"/>
      <c r="Y130" s="7"/>
      <c r="Z130" s="7"/>
      <c r="AA130" s="7"/>
      <c r="AB130" s="9"/>
      <c r="AC130" s="35"/>
      <c r="AD130" s="36"/>
      <c r="AF130" s="37"/>
      <c r="AH130" s="8"/>
      <c r="AI130" s="8"/>
      <c r="AJ130" s="8"/>
    </row>
    <row r="131" spans="1:36" s="1" customFormat="1" ht="47.25" x14ac:dyDescent="0.25">
      <c r="A131" s="51" t="s">
        <v>253</v>
      </c>
      <c r="B131" s="52" t="s">
        <v>277</v>
      </c>
      <c r="C131" s="53" t="s">
        <v>278</v>
      </c>
      <c r="D131" s="54">
        <v>63.246604527999992</v>
      </c>
      <c r="E131" s="54">
        <v>1.0999858600000001</v>
      </c>
      <c r="F131" s="54">
        <f t="shared" si="60"/>
        <v>62.146618667999995</v>
      </c>
      <c r="G131" s="54">
        <f t="shared" si="61"/>
        <v>18.643985603999994</v>
      </c>
      <c r="H131" s="54">
        <f t="shared" si="61"/>
        <v>0</v>
      </c>
      <c r="I131" s="54">
        <v>0</v>
      </c>
      <c r="J131" s="54">
        <v>0</v>
      </c>
      <c r="K131" s="54">
        <v>5.5931956811999992</v>
      </c>
      <c r="L131" s="54">
        <v>0</v>
      </c>
      <c r="M131" s="54">
        <v>0</v>
      </c>
      <c r="N131" s="54">
        <v>0</v>
      </c>
      <c r="O131" s="54">
        <v>13.050789922799996</v>
      </c>
      <c r="P131" s="54">
        <v>0</v>
      </c>
      <c r="Q131" s="54">
        <f t="shared" si="62"/>
        <v>62.146618667999995</v>
      </c>
      <c r="R131" s="54">
        <f t="shared" si="63"/>
        <v>-18.643985603999994</v>
      </c>
      <c r="S131" s="48">
        <f t="shared" si="45"/>
        <v>-1</v>
      </c>
      <c r="T131" s="49" t="s">
        <v>279</v>
      </c>
      <c r="U131" s="7"/>
      <c r="V131" s="7"/>
      <c r="W131" s="7"/>
      <c r="X131" s="7"/>
      <c r="Y131" s="7"/>
      <c r="Z131" s="7"/>
      <c r="AA131" s="7"/>
      <c r="AB131" s="9"/>
      <c r="AC131" s="35"/>
      <c r="AD131" s="36"/>
      <c r="AF131" s="37"/>
      <c r="AH131" s="8"/>
      <c r="AI131" s="8"/>
      <c r="AJ131" s="8"/>
    </row>
    <row r="132" spans="1:36" s="1" customFormat="1" ht="47.25" x14ac:dyDescent="0.25">
      <c r="A132" s="51" t="s">
        <v>253</v>
      </c>
      <c r="B132" s="52" t="s">
        <v>280</v>
      </c>
      <c r="C132" s="53" t="s">
        <v>281</v>
      </c>
      <c r="D132" s="54">
        <v>47.774329249999994</v>
      </c>
      <c r="E132" s="54">
        <v>0.48186621000000007</v>
      </c>
      <c r="F132" s="54">
        <f t="shared" si="60"/>
        <v>47.292463039999994</v>
      </c>
      <c r="G132" s="54">
        <f t="shared" si="61"/>
        <v>14.262967</v>
      </c>
      <c r="H132" s="54">
        <f t="shared" si="61"/>
        <v>-3.2603599999999999E-3</v>
      </c>
      <c r="I132" s="54">
        <v>8.1471999999999989E-2</v>
      </c>
      <c r="J132" s="54">
        <v>0.37205716</v>
      </c>
      <c r="K132" s="54">
        <v>8.4487999999999994E-2</v>
      </c>
      <c r="L132" s="54">
        <v>0.13164616999999998</v>
      </c>
      <c r="M132" s="54">
        <v>1.471017</v>
      </c>
      <c r="N132" s="54">
        <v>-0.50370333</v>
      </c>
      <c r="O132" s="54">
        <v>12.62599</v>
      </c>
      <c r="P132" s="54">
        <v>-3.2603599999999999E-3</v>
      </c>
      <c r="Q132" s="54">
        <f t="shared" si="62"/>
        <v>47.295723399999993</v>
      </c>
      <c r="R132" s="54">
        <f t="shared" si="63"/>
        <v>-14.26622736</v>
      </c>
      <c r="S132" s="48">
        <f t="shared" si="45"/>
        <v>-1.000228589184845</v>
      </c>
      <c r="T132" s="49" t="s">
        <v>282</v>
      </c>
      <c r="U132" s="7"/>
      <c r="V132" s="7"/>
      <c r="W132" s="7"/>
      <c r="X132" s="7"/>
      <c r="Y132" s="7"/>
      <c r="Z132" s="7"/>
      <c r="AA132" s="59"/>
      <c r="AB132" s="60"/>
      <c r="AC132" s="35"/>
      <c r="AD132" s="36"/>
      <c r="AF132" s="37"/>
      <c r="AH132" s="8"/>
      <c r="AI132" s="8"/>
      <c r="AJ132" s="8"/>
    </row>
    <row r="133" spans="1:36" s="1" customFormat="1" ht="63" x14ac:dyDescent="0.25">
      <c r="A133" s="51" t="s">
        <v>253</v>
      </c>
      <c r="B133" s="52" t="s">
        <v>283</v>
      </c>
      <c r="C133" s="53" t="s">
        <v>284</v>
      </c>
      <c r="D133" s="54">
        <v>88.046541333999997</v>
      </c>
      <c r="E133" s="54">
        <v>4.6596006299999999</v>
      </c>
      <c r="F133" s="54">
        <f t="shared" si="60"/>
        <v>83.386940703999997</v>
      </c>
      <c r="G133" s="54">
        <f t="shared" si="61"/>
        <v>6.5185935563999999</v>
      </c>
      <c r="H133" s="54">
        <f t="shared" si="61"/>
        <v>0</v>
      </c>
      <c r="I133" s="54">
        <v>0</v>
      </c>
      <c r="J133" s="54">
        <v>0</v>
      </c>
      <c r="K133" s="54">
        <v>0</v>
      </c>
      <c r="L133" s="54">
        <v>0</v>
      </c>
      <c r="M133" s="54">
        <v>0.68400000000000005</v>
      </c>
      <c r="N133" s="54">
        <v>0</v>
      </c>
      <c r="O133" s="54">
        <v>5.8345935563999998</v>
      </c>
      <c r="P133" s="54">
        <v>0</v>
      </c>
      <c r="Q133" s="54">
        <f t="shared" si="62"/>
        <v>83.386940703999997</v>
      </c>
      <c r="R133" s="54">
        <f t="shared" si="63"/>
        <v>-6.5185935563999999</v>
      </c>
      <c r="S133" s="48">
        <f t="shared" si="45"/>
        <v>-1</v>
      </c>
      <c r="T133" s="49" t="s">
        <v>285</v>
      </c>
      <c r="U133" s="7"/>
      <c r="V133" s="7"/>
      <c r="W133" s="7"/>
      <c r="X133" s="7"/>
      <c r="Y133" s="7"/>
      <c r="Z133" s="7"/>
      <c r="AA133" s="7"/>
      <c r="AB133" s="9"/>
      <c r="AC133" s="35"/>
      <c r="AD133" s="36"/>
      <c r="AF133" s="37"/>
      <c r="AH133" s="8"/>
      <c r="AI133" s="8"/>
      <c r="AJ133" s="8"/>
    </row>
    <row r="134" spans="1:36" s="1" customFormat="1" ht="47.25" x14ac:dyDescent="0.25">
      <c r="A134" s="51" t="s">
        <v>253</v>
      </c>
      <c r="B134" s="52" t="s">
        <v>286</v>
      </c>
      <c r="C134" s="53" t="s">
        <v>287</v>
      </c>
      <c r="D134" s="54">
        <v>59.055213936000001</v>
      </c>
      <c r="E134" s="54">
        <v>0</v>
      </c>
      <c r="F134" s="54">
        <f t="shared" si="60"/>
        <v>59.055213936000001</v>
      </c>
      <c r="G134" s="54">
        <f t="shared" si="61"/>
        <v>17.351095535999999</v>
      </c>
      <c r="H134" s="54">
        <f t="shared" si="61"/>
        <v>0</v>
      </c>
      <c r="I134" s="54">
        <v>0</v>
      </c>
      <c r="J134" s="54">
        <v>0</v>
      </c>
      <c r="K134" s="54">
        <v>0</v>
      </c>
      <c r="L134" s="54">
        <v>0</v>
      </c>
      <c r="M134" s="54">
        <v>0</v>
      </c>
      <c r="N134" s="54">
        <v>0</v>
      </c>
      <c r="O134" s="54">
        <v>17.351095535999999</v>
      </c>
      <c r="P134" s="54">
        <v>0</v>
      </c>
      <c r="Q134" s="54">
        <f t="shared" si="62"/>
        <v>59.055213936000001</v>
      </c>
      <c r="R134" s="54">
        <f t="shared" si="63"/>
        <v>-17.351095535999999</v>
      </c>
      <c r="S134" s="48">
        <f t="shared" si="45"/>
        <v>-1</v>
      </c>
      <c r="T134" s="49" t="s">
        <v>288</v>
      </c>
      <c r="U134" s="7"/>
      <c r="V134" s="7"/>
      <c r="W134" s="7"/>
      <c r="X134" s="7"/>
      <c r="Y134" s="7"/>
      <c r="Z134" s="7"/>
      <c r="AA134" s="7"/>
      <c r="AB134" s="9"/>
      <c r="AC134" s="35"/>
      <c r="AD134" s="36"/>
      <c r="AF134" s="37"/>
      <c r="AH134" s="8"/>
      <c r="AI134" s="8"/>
      <c r="AJ134" s="8"/>
    </row>
    <row r="135" spans="1:36" s="1" customFormat="1" ht="47.25" x14ac:dyDescent="0.25">
      <c r="A135" s="51" t="s">
        <v>253</v>
      </c>
      <c r="B135" s="52" t="s">
        <v>289</v>
      </c>
      <c r="C135" s="53" t="s">
        <v>290</v>
      </c>
      <c r="D135" s="54">
        <v>50.564907303999995</v>
      </c>
      <c r="E135" s="54">
        <v>0</v>
      </c>
      <c r="F135" s="54">
        <f t="shared" si="60"/>
        <v>50.564907303999995</v>
      </c>
      <c r="G135" s="54">
        <f t="shared" si="61"/>
        <v>15.707712539999999</v>
      </c>
      <c r="H135" s="54">
        <f t="shared" si="61"/>
        <v>0</v>
      </c>
      <c r="I135" s="54">
        <v>0</v>
      </c>
      <c r="J135" s="54">
        <v>0</v>
      </c>
      <c r="K135" s="54">
        <v>2.9681568</v>
      </c>
      <c r="L135" s="54">
        <v>0</v>
      </c>
      <c r="M135" s="54">
        <v>7.4938560000000001</v>
      </c>
      <c r="N135" s="54">
        <v>0</v>
      </c>
      <c r="O135" s="54">
        <v>5.2456997400000001</v>
      </c>
      <c r="P135" s="54">
        <v>0</v>
      </c>
      <c r="Q135" s="54">
        <f t="shared" si="62"/>
        <v>50.564907303999995</v>
      </c>
      <c r="R135" s="54">
        <f t="shared" si="63"/>
        <v>-15.707712539999999</v>
      </c>
      <c r="S135" s="48">
        <f t="shared" si="45"/>
        <v>-1</v>
      </c>
      <c r="T135" s="49" t="s">
        <v>291</v>
      </c>
      <c r="U135" s="7"/>
      <c r="V135" s="7"/>
      <c r="W135" s="7"/>
      <c r="X135" s="7"/>
      <c r="Y135" s="7"/>
      <c r="Z135" s="7"/>
      <c r="AA135" s="7"/>
      <c r="AB135" s="9"/>
      <c r="AC135" s="35"/>
      <c r="AD135" s="36"/>
      <c r="AF135" s="37"/>
      <c r="AH135" s="8"/>
      <c r="AI135" s="8"/>
      <c r="AJ135" s="8"/>
    </row>
    <row r="136" spans="1:36" s="1" customFormat="1" ht="47.25" x14ac:dyDescent="0.25">
      <c r="A136" s="51" t="s">
        <v>253</v>
      </c>
      <c r="B136" s="52" t="s">
        <v>292</v>
      </c>
      <c r="C136" s="53" t="s">
        <v>293</v>
      </c>
      <c r="D136" s="54">
        <v>50.616317963999997</v>
      </c>
      <c r="E136" s="54">
        <v>0</v>
      </c>
      <c r="F136" s="54">
        <f t="shared" si="60"/>
        <v>50.616317963999997</v>
      </c>
      <c r="G136" s="54">
        <f t="shared" si="61"/>
        <v>15.184895387999997</v>
      </c>
      <c r="H136" s="54">
        <f t="shared" si="61"/>
        <v>0</v>
      </c>
      <c r="I136" s="54">
        <v>0</v>
      </c>
      <c r="J136" s="54">
        <v>0</v>
      </c>
      <c r="K136" s="54">
        <v>4.5554686163999998</v>
      </c>
      <c r="L136" s="54">
        <v>0</v>
      </c>
      <c r="M136" s="54">
        <v>0</v>
      </c>
      <c r="N136" s="54">
        <v>0</v>
      </c>
      <c r="O136" s="54">
        <v>10.629426771599999</v>
      </c>
      <c r="P136" s="54">
        <v>0</v>
      </c>
      <c r="Q136" s="54">
        <f t="shared" si="62"/>
        <v>50.616317963999997</v>
      </c>
      <c r="R136" s="54">
        <f t="shared" si="63"/>
        <v>-15.184895387999997</v>
      </c>
      <c r="S136" s="48">
        <f t="shared" si="45"/>
        <v>-1</v>
      </c>
      <c r="T136" s="49" t="s">
        <v>288</v>
      </c>
      <c r="U136" s="7"/>
      <c r="V136" s="7"/>
      <c r="W136" s="7"/>
      <c r="X136" s="7"/>
      <c r="Y136" s="7"/>
      <c r="Z136" s="7"/>
      <c r="AA136" s="7"/>
      <c r="AB136" s="9"/>
      <c r="AC136" s="35"/>
      <c r="AD136" s="36"/>
      <c r="AF136" s="37"/>
      <c r="AH136" s="8"/>
      <c r="AI136" s="8"/>
      <c r="AJ136" s="8"/>
    </row>
    <row r="137" spans="1:36" s="1" customFormat="1" ht="47.25" x14ac:dyDescent="0.25">
      <c r="A137" s="51" t="s">
        <v>253</v>
      </c>
      <c r="B137" s="52" t="s">
        <v>294</v>
      </c>
      <c r="C137" s="53" t="s">
        <v>295</v>
      </c>
      <c r="D137" s="54">
        <v>3.036878626</v>
      </c>
      <c r="E137" s="54">
        <v>1.1546731899999998</v>
      </c>
      <c r="F137" s="54">
        <f t="shared" si="60"/>
        <v>1.8822054360000002</v>
      </c>
      <c r="G137" s="54">
        <f t="shared" si="61"/>
        <v>1.882205436</v>
      </c>
      <c r="H137" s="54">
        <f t="shared" si="61"/>
        <v>1.56609058</v>
      </c>
      <c r="I137" s="54">
        <v>0</v>
      </c>
      <c r="J137" s="54">
        <v>0</v>
      </c>
      <c r="K137" s="54">
        <v>0</v>
      </c>
      <c r="L137" s="54">
        <v>0</v>
      </c>
      <c r="M137" s="54">
        <v>0</v>
      </c>
      <c r="N137" s="54">
        <v>0</v>
      </c>
      <c r="O137" s="54">
        <v>1.882205436</v>
      </c>
      <c r="P137" s="54">
        <v>1.56609058</v>
      </c>
      <c r="Q137" s="54">
        <f t="shared" si="62"/>
        <v>0.31611485600000022</v>
      </c>
      <c r="R137" s="54">
        <f t="shared" si="63"/>
        <v>-0.316114856</v>
      </c>
      <c r="S137" s="48">
        <f t="shared" si="45"/>
        <v>-0.16794917810448828</v>
      </c>
      <c r="T137" s="49" t="s">
        <v>296</v>
      </c>
      <c r="U137" s="7"/>
      <c r="V137" s="7"/>
      <c r="W137" s="7"/>
      <c r="X137" s="7"/>
      <c r="Y137" s="7"/>
      <c r="Z137" s="7"/>
      <c r="AA137" s="7"/>
      <c r="AB137" s="9"/>
      <c r="AC137" s="35"/>
      <c r="AD137" s="36"/>
      <c r="AF137" s="37"/>
      <c r="AH137" s="8"/>
      <c r="AI137" s="8"/>
      <c r="AJ137" s="8"/>
    </row>
    <row r="138" spans="1:36" s="1" customFormat="1" ht="47.25" x14ac:dyDescent="0.25">
      <c r="A138" s="51" t="s">
        <v>253</v>
      </c>
      <c r="B138" s="52" t="s">
        <v>297</v>
      </c>
      <c r="C138" s="53" t="s">
        <v>298</v>
      </c>
      <c r="D138" s="54">
        <v>1.6956</v>
      </c>
      <c r="E138" s="54">
        <v>0.71399999999999997</v>
      </c>
      <c r="F138" s="54">
        <f t="shared" si="60"/>
        <v>0.98160000000000003</v>
      </c>
      <c r="G138" s="54">
        <f t="shared" si="61"/>
        <v>0.98160000000000003</v>
      </c>
      <c r="H138" s="54">
        <f t="shared" si="61"/>
        <v>0.81164419999999993</v>
      </c>
      <c r="I138" s="54">
        <v>0</v>
      </c>
      <c r="J138" s="54">
        <v>0</v>
      </c>
      <c r="K138" s="54">
        <v>0</v>
      </c>
      <c r="L138" s="54">
        <v>0</v>
      </c>
      <c r="M138" s="54">
        <v>0.98160000000000003</v>
      </c>
      <c r="N138" s="54">
        <v>0</v>
      </c>
      <c r="O138" s="54">
        <v>0</v>
      </c>
      <c r="P138" s="54">
        <v>0.81164419999999993</v>
      </c>
      <c r="Q138" s="54">
        <f t="shared" si="62"/>
        <v>0.1699558000000001</v>
      </c>
      <c r="R138" s="54">
        <f t="shared" si="63"/>
        <v>-0.1699558000000001</v>
      </c>
      <c r="S138" s="48">
        <f t="shared" si="45"/>
        <v>-0.17314160554197239</v>
      </c>
      <c r="T138" s="49" t="s">
        <v>296</v>
      </c>
      <c r="U138" s="7"/>
      <c r="V138" s="7"/>
      <c r="W138" s="7"/>
      <c r="X138" s="7"/>
      <c r="Y138" s="7"/>
      <c r="Z138" s="7"/>
      <c r="AA138" s="7"/>
      <c r="AB138" s="9"/>
      <c r="AC138" s="35"/>
      <c r="AD138" s="36"/>
      <c r="AF138" s="37"/>
      <c r="AH138" s="8"/>
      <c r="AI138" s="8"/>
      <c r="AJ138" s="8"/>
    </row>
    <row r="139" spans="1:36" s="1" customFormat="1" ht="47.25" x14ac:dyDescent="0.25">
      <c r="A139" s="51" t="s">
        <v>253</v>
      </c>
      <c r="B139" s="52" t="s">
        <v>299</v>
      </c>
      <c r="C139" s="53" t="s">
        <v>300</v>
      </c>
      <c r="D139" s="54">
        <v>1.4335874159999999</v>
      </c>
      <c r="E139" s="54">
        <v>0.71399999999999997</v>
      </c>
      <c r="F139" s="54">
        <f t="shared" si="60"/>
        <v>0.71958741599999998</v>
      </c>
      <c r="G139" s="54">
        <f t="shared" si="61"/>
        <v>0.71958741599999998</v>
      </c>
      <c r="H139" s="54">
        <f t="shared" si="61"/>
        <v>0.59968217000000001</v>
      </c>
      <c r="I139" s="54">
        <v>0</v>
      </c>
      <c r="J139" s="54">
        <v>0</v>
      </c>
      <c r="K139" s="54">
        <v>0</v>
      </c>
      <c r="L139" s="54">
        <v>0</v>
      </c>
      <c r="M139" s="54">
        <v>0</v>
      </c>
      <c r="N139" s="54">
        <v>0</v>
      </c>
      <c r="O139" s="54">
        <v>0.71958741599999998</v>
      </c>
      <c r="P139" s="54">
        <v>0.59968217000000001</v>
      </c>
      <c r="Q139" s="54">
        <f t="shared" si="62"/>
        <v>0.11990524599999997</v>
      </c>
      <c r="R139" s="54">
        <f t="shared" si="63"/>
        <v>-0.11990524599999997</v>
      </c>
      <c r="S139" s="48">
        <f t="shared" si="45"/>
        <v>-0.16663054874767289</v>
      </c>
      <c r="T139" s="49" t="s">
        <v>296</v>
      </c>
      <c r="U139" s="7"/>
      <c r="V139" s="7"/>
      <c r="W139" s="7"/>
      <c r="X139" s="7"/>
      <c r="Y139" s="7"/>
      <c r="Z139" s="7"/>
      <c r="AA139" s="7"/>
      <c r="AB139" s="9"/>
      <c r="AC139" s="35"/>
      <c r="AD139" s="36"/>
      <c r="AF139" s="37"/>
      <c r="AH139" s="8"/>
      <c r="AI139" s="8"/>
      <c r="AJ139" s="8"/>
    </row>
    <row r="140" spans="1:36" s="1" customFormat="1" ht="31.5" x14ac:dyDescent="0.25">
      <c r="A140" s="51" t="s">
        <v>253</v>
      </c>
      <c r="B140" s="52" t="s">
        <v>301</v>
      </c>
      <c r="C140" s="53" t="s">
        <v>302</v>
      </c>
      <c r="D140" s="54">
        <v>2.7506926800000002</v>
      </c>
      <c r="E140" s="54">
        <v>1.80024319</v>
      </c>
      <c r="F140" s="54">
        <f t="shared" si="60"/>
        <v>0.95044949000000023</v>
      </c>
      <c r="G140" s="54">
        <f t="shared" si="61"/>
        <v>0.95044949000000001</v>
      </c>
      <c r="H140" s="54">
        <f t="shared" si="61"/>
        <v>0.95044949000000001</v>
      </c>
      <c r="I140" s="54">
        <v>0.95044949000000001</v>
      </c>
      <c r="J140" s="54">
        <v>0.95044949000000001</v>
      </c>
      <c r="K140" s="54">
        <v>0</v>
      </c>
      <c r="L140" s="54">
        <v>0</v>
      </c>
      <c r="M140" s="54">
        <v>0</v>
      </c>
      <c r="N140" s="54">
        <v>0</v>
      </c>
      <c r="O140" s="54">
        <v>0</v>
      </c>
      <c r="P140" s="54">
        <v>0</v>
      </c>
      <c r="Q140" s="54">
        <f t="shared" si="62"/>
        <v>0</v>
      </c>
      <c r="R140" s="54">
        <f t="shared" si="63"/>
        <v>0</v>
      </c>
      <c r="S140" s="48">
        <f t="shared" si="45"/>
        <v>0</v>
      </c>
      <c r="T140" s="49" t="s">
        <v>31</v>
      </c>
      <c r="U140" s="7"/>
      <c r="V140" s="7"/>
      <c r="W140" s="7"/>
      <c r="X140" s="7"/>
      <c r="Y140" s="7"/>
      <c r="Z140" s="7"/>
      <c r="AA140" s="7"/>
      <c r="AB140" s="9"/>
      <c r="AC140" s="35"/>
      <c r="AD140" s="36"/>
      <c r="AF140" s="37"/>
      <c r="AH140" s="8"/>
      <c r="AI140" s="8"/>
      <c r="AJ140" s="8"/>
    </row>
    <row r="141" spans="1:36" s="1" customFormat="1" ht="31.5" x14ac:dyDescent="0.25">
      <c r="A141" s="51" t="s">
        <v>253</v>
      </c>
      <c r="B141" s="52" t="s">
        <v>303</v>
      </c>
      <c r="C141" s="53" t="s">
        <v>304</v>
      </c>
      <c r="D141" s="54">
        <v>2.8287628999999996</v>
      </c>
      <c r="E141" s="54">
        <v>0.23760000000000001</v>
      </c>
      <c r="F141" s="54">
        <f t="shared" si="60"/>
        <v>2.5911628999999996</v>
      </c>
      <c r="G141" s="54">
        <f t="shared" si="61"/>
        <v>2.5911628999999996</v>
      </c>
      <c r="H141" s="54">
        <f t="shared" si="61"/>
        <v>2.5911628999999996</v>
      </c>
      <c r="I141" s="54">
        <v>2.5911628999999996</v>
      </c>
      <c r="J141" s="54">
        <v>2.5911628999999996</v>
      </c>
      <c r="K141" s="54">
        <v>0</v>
      </c>
      <c r="L141" s="54">
        <v>0</v>
      </c>
      <c r="M141" s="54">
        <v>0</v>
      </c>
      <c r="N141" s="54">
        <v>0</v>
      </c>
      <c r="O141" s="54">
        <v>0</v>
      </c>
      <c r="P141" s="54">
        <v>0</v>
      </c>
      <c r="Q141" s="54">
        <f t="shared" si="62"/>
        <v>0</v>
      </c>
      <c r="R141" s="54">
        <f t="shared" si="63"/>
        <v>0</v>
      </c>
      <c r="S141" s="48">
        <f t="shared" ref="S141:S161" si="64">R141/G141</f>
        <v>0</v>
      </c>
      <c r="T141" s="49" t="s">
        <v>31</v>
      </c>
      <c r="U141" s="7"/>
      <c r="V141" s="7"/>
      <c r="W141" s="7"/>
      <c r="X141" s="7"/>
      <c r="Y141" s="7"/>
      <c r="Z141" s="7"/>
      <c r="AA141" s="7"/>
      <c r="AB141" s="9"/>
      <c r="AC141" s="35"/>
      <c r="AD141" s="36"/>
      <c r="AF141" s="37"/>
      <c r="AH141" s="8"/>
      <c r="AI141" s="8"/>
      <c r="AJ141" s="8"/>
    </row>
    <row r="142" spans="1:36" s="1" customFormat="1" ht="31.5" x14ac:dyDescent="0.25">
      <c r="A142" s="51" t="s">
        <v>253</v>
      </c>
      <c r="B142" s="52" t="s">
        <v>305</v>
      </c>
      <c r="C142" s="53" t="s">
        <v>306</v>
      </c>
      <c r="D142" s="54">
        <v>1.60555867</v>
      </c>
      <c r="E142" s="54">
        <v>0.53630299999999997</v>
      </c>
      <c r="F142" s="54">
        <f t="shared" si="60"/>
        <v>1.06925567</v>
      </c>
      <c r="G142" s="54">
        <f t="shared" si="61"/>
        <v>1.06925567</v>
      </c>
      <c r="H142" s="54">
        <f t="shared" si="61"/>
        <v>1.06925567</v>
      </c>
      <c r="I142" s="54">
        <v>1.06925567</v>
      </c>
      <c r="J142" s="54">
        <v>1.06925567</v>
      </c>
      <c r="K142" s="54">
        <v>0</v>
      </c>
      <c r="L142" s="54">
        <v>0</v>
      </c>
      <c r="M142" s="54">
        <v>0</v>
      </c>
      <c r="N142" s="54">
        <v>0</v>
      </c>
      <c r="O142" s="54">
        <v>0</v>
      </c>
      <c r="P142" s="54">
        <v>0</v>
      </c>
      <c r="Q142" s="54">
        <f t="shared" si="62"/>
        <v>0</v>
      </c>
      <c r="R142" s="54">
        <f t="shared" si="63"/>
        <v>0</v>
      </c>
      <c r="S142" s="48">
        <f t="shared" si="64"/>
        <v>0</v>
      </c>
      <c r="T142" s="49" t="s">
        <v>31</v>
      </c>
      <c r="U142" s="7"/>
      <c r="V142" s="7"/>
      <c r="W142" s="7"/>
      <c r="X142" s="7"/>
      <c r="Y142" s="7"/>
      <c r="Z142" s="7"/>
      <c r="AA142" s="7"/>
      <c r="AB142" s="9"/>
      <c r="AC142" s="35"/>
      <c r="AD142" s="36"/>
      <c r="AF142" s="37"/>
      <c r="AH142" s="8"/>
      <c r="AI142" s="8"/>
      <c r="AJ142" s="8"/>
    </row>
    <row r="143" spans="1:36" s="1" customFormat="1" ht="31.5" x14ac:dyDescent="0.25">
      <c r="A143" s="51" t="s">
        <v>253</v>
      </c>
      <c r="B143" s="52" t="s">
        <v>307</v>
      </c>
      <c r="C143" s="53" t="s">
        <v>308</v>
      </c>
      <c r="D143" s="54">
        <v>2.8305660000000001</v>
      </c>
      <c r="E143" s="54">
        <v>0.18</v>
      </c>
      <c r="F143" s="54">
        <f t="shared" si="60"/>
        <v>2.650566</v>
      </c>
      <c r="G143" s="54">
        <f t="shared" si="61"/>
        <v>2.650566</v>
      </c>
      <c r="H143" s="54">
        <f t="shared" si="61"/>
        <v>2.650566</v>
      </c>
      <c r="I143" s="54">
        <v>2.650566</v>
      </c>
      <c r="J143" s="54">
        <v>2.650566</v>
      </c>
      <c r="K143" s="54">
        <v>0</v>
      </c>
      <c r="L143" s="54">
        <v>0</v>
      </c>
      <c r="M143" s="54">
        <v>0</v>
      </c>
      <c r="N143" s="54">
        <v>0</v>
      </c>
      <c r="O143" s="54">
        <v>0</v>
      </c>
      <c r="P143" s="54">
        <v>0</v>
      </c>
      <c r="Q143" s="54">
        <f t="shared" si="62"/>
        <v>0</v>
      </c>
      <c r="R143" s="54">
        <f t="shared" si="63"/>
        <v>0</v>
      </c>
      <c r="S143" s="48">
        <f t="shared" si="64"/>
        <v>0</v>
      </c>
      <c r="T143" s="49" t="s">
        <v>31</v>
      </c>
      <c r="U143" s="7"/>
      <c r="V143" s="7"/>
      <c r="W143" s="7"/>
      <c r="X143" s="7"/>
      <c r="Y143" s="7"/>
      <c r="Z143" s="7"/>
      <c r="AA143" s="7"/>
      <c r="AB143" s="9"/>
      <c r="AC143" s="35"/>
      <c r="AD143" s="36"/>
      <c r="AF143" s="37"/>
      <c r="AH143" s="8"/>
      <c r="AI143" s="8"/>
      <c r="AJ143" s="8"/>
    </row>
    <row r="144" spans="1:36" s="1" customFormat="1" ht="31.5" x14ac:dyDescent="0.25">
      <c r="A144" s="51" t="s">
        <v>253</v>
      </c>
      <c r="B144" s="52" t="s">
        <v>309</v>
      </c>
      <c r="C144" s="53" t="s">
        <v>310</v>
      </c>
      <c r="D144" s="54">
        <v>808.40141704600001</v>
      </c>
      <c r="E144" s="54">
        <v>1.60218934</v>
      </c>
      <c r="F144" s="54">
        <f t="shared" si="60"/>
        <v>806.79922770600001</v>
      </c>
      <c r="G144" s="54">
        <f t="shared" si="61"/>
        <v>4.2647439919999997</v>
      </c>
      <c r="H144" s="54">
        <f t="shared" si="61"/>
        <v>0</v>
      </c>
      <c r="I144" s="54">
        <v>0</v>
      </c>
      <c r="J144" s="54">
        <v>0</v>
      </c>
      <c r="K144" s="54">
        <v>0</v>
      </c>
      <c r="L144" s="54">
        <v>0</v>
      </c>
      <c r="M144" s="54">
        <v>4.2647439919999997</v>
      </c>
      <c r="N144" s="54">
        <v>0</v>
      </c>
      <c r="O144" s="54">
        <v>0</v>
      </c>
      <c r="P144" s="54">
        <v>0</v>
      </c>
      <c r="Q144" s="54">
        <f t="shared" si="62"/>
        <v>806.79922770600001</v>
      </c>
      <c r="R144" s="54">
        <f t="shared" si="63"/>
        <v>-4.2647439919999997</v>
      </c>
      <c r="S144" s="48">
        <f t="shared" si="64"/>
        <v>-1</v>
      </c>
      <c r="T144" s="49" t="s">
        <v>311</v>
      </c>
      <c r="U144" s="7"/>
      <c r="V144" s="7"/>
      <c r="W144" s="7"/>
      <c r="X144" s="7"/>
      <c r="Y144" s="7"/>
      <c r="Z144" s="7"/>
      <c r="AA144" s="7"/>
      <c r="AB144" s="9"/>
      <c r="AC144" s="35"/>
      <c r="AD144" s="36"/>
      <c r="AF144" s="37"/>
      <c r="AH144" s="8"/>
      <c r="AI144" s="8"/>
      <c r="AJ144" s="8"/>
    </row>
    <row r="145" spans="1:36" s="1" customFormat="1" ht="31.5" x14ac:dyDescent="0.25">
      <c r="A145" s="51" t="s">
        <v>253</v>
      </c>
      <c r="B145" s="52" t="s">
        <v>312</v>
      </c>
      <c r="C145" s="53" t="s">
        <v>313</v>
      </c>
      <c r="D145" s="54">
        <v>309.33711556800006</v>
      </c>
      <c r="E145" s="54">
        <v>2.59982845</v>
      </c>
      <c r="F145" s="54">
        <f t="shared" si="60"/>
        <v>306.73728711800004</v>
      </c>
      <c r="G145" s="54">
        <f t="shared" si="61"/>
        <v>10.512024950000001</v>
      </c>
      <c r="H145" s="54">
        <f t="shared" si="61"/>
        <v>9.2001715500000003</v>
      </c>
      <c r="I145" s="54">
        <v>5.2586696499999999</v>
      </c>
      <c r="J145" s="54">
        <v>5.2586696499999999</v>
      </c>
      <c r="K145" s="54">
        <v>5.2533552999999999</v>
      </c>
      <c r="L145" s="54">
        <v>3.9415018999999996</v>
      </c>
      <c r="M145" s="54">
        <v>0</v>
      </c>
      <c r="N145" s="54">
        <v>0</v>
      </c>
      <c r="O145" s="54">
        <v>0</v>
      </c>
      <c r="P145" s="54">
        <v>0</v>
      </c>
      <c r="Q145" s="54">
        <f t="shared" si="62"/>
        <v>297.53711556800005</v>
      </c>
      <c r="R145" s="54">
        <f t="shared" si="63"/>
        <v>-1.3118534000000004</v>
      </c>
      <c r="S145" s="48">
        <f t="shared" si="64"/>
        <v>-0.12479549908222015</v>
      </c>
      <c r="T145" s="49" t="s">
        <v>296</v>
      </c>
      <c r="U145" s="7"/>
      <c r="V145" s="7"/>
      <c r="W145" s="7"/>
      <c r="X145" s="7"/>
      <c r="Y145" s="7"/>
      <c r="Z145" s="7"/>
      <c r="AA145" s="7"/>
      <c r="AB145" s="9"/>
      <c r="AC145" s="35"/>
      <c r="AD145" s="36"/>
      <c r="AF145" s="37"/>
      <c r="AH145" s="8"/>
      <c r="AI145" s="8"/>
      <c r="AJ145" s="8"/>
    </row>
    <row r="146" spans="1:36" s="1" customFormat="1" ht="47.25" x14ac:dyDescent="0.25">
      <c r="A146" s="51" t="s">
        <v>253</v>
      </c>
      <c r="B146" s="52" t="s">
        <v>314</v>
      </c>
      <c r="C146" s="53" t="s">
        <v>315</v>
      </c>
      <c r="D146" s="54">
        <v>46.211374599999992</v>
      </c>
      <c r="E146" s="54">
        <v>46.149321869999994</v>
      </c>
      <c r="F146" s="54">
        <f t="shared" si="60"/>
        <v>6.205272999999778E-2</v>
      </c>
      <c r="G146" s="54">
        <f t="shared" si="61"/>
        <v>6.2052729999999993E-2</v>
      </c>
      <c r="H146" s="54">
        <f t="shared" si="61"/>
        <v>6.2052730000000007E-2</v>
      </c>
      <c r="I146" s="54">
        <v>6.2052729999999993E-2</v>
      </c>
      <c r="J146" s="54">
        <v>6.2052730000000007E-2</v>
      </c>
      <c r="K146" s="54">
        <v>0</v>
      </c>
      <c r="L146" s="54">
        <v>0</v>
      </c>
      <c r="M146" s="54">
        <v>0</v>
      </c>
      <c r="N146" s="54">
        <v>0</v>
      </c>
      <c r="O146" s="54">
        <v>0</v>
      </c>
      <c r="P146" s="54">
        <v>0</v>
      </c>
      <c r="Q146" s="54">
        <f t="shared" si="62"/>
        <v>-2.2273849431542203E-15</v>
      </c>
      <c r="R146" s="54">
        <f t="shared" si="63"/>
        <v>0</v>
      </c>
      <c r="S146" s="48">
        <f t="shared" si="64"/>
        <v>0</v>
      </c>
      <c r="T146" s="49" t="s">
        <v>31</v>
      </c>
      <c r="U146" s="7"/>
      <c r="V146" s="7"/>
      <c r="W146" s="7"/>
      <c r="X146" s="7"/>
      <c r="Y146" s="7"/>
      <c r="Z146" s="7"/>
      <c r="AA146" s="7"/>
      <c r="AB146" s="9"/>
      <c r="AC146" s="35"/>
      <c r="AD146" s="36"/>
      <c r="AF146" s="37"/>
      <c r="AH146" s="8"/>
      <c r="AI146" s="8"/>
      <c r="AJ146" s="8"/>
    </row>
    <row r="147" spans="1:36" s="1" customFormat="1" ht="47.25" x14ac:dyDescent="0.25">
      <c r="A147" s="51" t="s">
        <v>253</v>
      </c>
      <c r="B147" s="52" t="s">
        <v>316</v>
      </c>
      <c r="C147" s="53" t="s">
        <v>317</v>
      </c>
      <c r="D147" s="54">
        <v>11.301094442</v>
      </c>
      <c r="E147" s="54">
        <v>10.78374299</v>
      </c>
      <c r="F147" s="54">
        <f t="shared" si="60"/>
        <v>0.51735145199999977</v>
      </c>
      <c r="G147" s="54">
        <f t="shared" si="61"/>
        <v>0.51735145199999999</v>
      </c>
      <c r="H147" s="54">
        <f t="shared" si="61"/>
        <v>3.8255029999999995E-2</v>
      </c>
      <c r="I147" s="54">
        <v>0</v>
      </c>
      <c r="J147" s="54">
        <v>0</v>
      </c>
      <c r="K147" s="54">
        <v>0.51735145199999999</v>
      </c>
      <c r="L147" s="54">
        <v>3.8255029999999995E-2</v>
      </c>
      <c r="M147" s="54">
        <v>0</v>
      </c>
      <c r="N147" s="54">
        <v>0</v>
      </c>
      <c r="O147" s="54">
        <v>0</v>
      </c>
      <c r="P147" s="54">
        <v>0</v>
      </c>
      <c r="Q147" s="54">
        <f t="shared" si="62"/>
        <v>0.4790964219999998</v>
      </c>
      <c r="R147" s="54">
        <f t="shared" si="63"/>
        <v>-0.47909642200000002</v>
      </c>
      <c r="S147" s="48">
        <f t="shared" si="64"/>
        <v>-0.92605601114655811</v>
      </c>
      <c r="T147" s="49" t="s">
        <v>318</v>
      </c>
      <c r="U147" s="7"/>
      <c r="V147" s="7"/>
      <c r="W147" s="7"/>
      <c r="X147" s="7"/>
      <c r="Y147" s="7"/>
      <c r="Z147" s="7"/>
      <c r="AA147" s="7"/>
      <c r="AB147" s="9"/>
      <c r="AC147" s="35"/>
      <c r="AD147" s="36"/>
      <c r="AF147" s="37"/>
      <c r="AH147" s="8"/>
      <c r="AI147" s="8"/>
      <c r="AJ147" s="8"/>
    </row>
    <row r="148" spans="1:36" s="1" customFormat="1" ht="31.5" x14ac:dyDescent="0.25">
      <c r="A148" s="51" t="s">
        <v>253</v>
      </c>
      <c r="B148" s="52" t="s">
        <v>319</v>
      </c>
      <c r="C148" s="53" t="s">
        <v>320</v>
      </c>
      <c r="D148" s="54">
        <v>14.154527558000002</v>
      </c>
      <c r="E148" s="54">
        <v>8.2403367200000002</v>
      </c>
      <c r="F148" s="54">
        <f t="shared" si="60"/>
        <v>5.9141908380000014</v>
      </c>
      <c r="G148" s="54">
        <f t="shared" si="61"/>
        <v>5.9141908380000006</v>
      </c>
      <c r="H148" s="54">
        <f t="shared" si="61"/>
        <v>1.4367349999999999E-2</v>
      </c>
      <c r="I148" s="54">
        <v>0</v>
      </c>
      <c r="J148" s="54">
        <v>0</v>
      </c>
      <c r="K148" s="54">
        <v>0</v>
      </c>
      <c r="L148" s="54">
        <v>1.4367349999999999E-2</v>
      </c>
      <c r="M148" s="54">
        <v>0</v>
      </c>
      <c r="N148" s="54">
        <v>0</v>
      </c>
      <c r="O148" s="54">
        <v>5.9141908380000006</v>
      </c>
      <c r="P148" s="54">
        <v>0</v>
      </c>
      <c r="Q148" s="54">
        <f t="shared" si="62"/>
        <v>5.8998234880000018</v>
      </c>
      <c r="R148" s="54">
        <f t="shared" si="63"/>
        <v>-5.8998234880000009</v>
      </c>
      <c r="S148" s="48">
        <f t="shared" si="64"/>
        <v>-0.99757069895213957</v>
      </c>
      <c r="T148" s="49" t="s">
        <v>296</v>
      </c>
      <c r="U148" s="7"/>
      <c r="V148" s="7"/>
      <c r="W148" s="7"/>
      <c r="X148" s="7"/>
      <c r="Y148" s="7"/>
      <c r="Z148" s="7"/>
      <c r="AA148" s="7"/>
      <c r="AB148" s="9"/>
      <c r="AC148" s="35"/>
      <c r="AD148" s="36"/>
      <c r="AF148" s="37"/>
      <c r="AH148" s="8"/>
      <c r="AI148" s="8"/>
      <c r="AJ148" s="8"/>
    </row>
    <row r="149" spans="1:36" s="1" customFormat="1" ht="31.5" x14ac:dyDescent="0.25">
      <c r="A149" s="51" t="s">
        <v>253</v>
      </c>
      <c r="B149" s="52" t="s">
        <v>321</v>
      </c>
      <c r="C149" s="53" t="s">
        <v>322</v>
      </c>
      <c r="D149" s="54">
        <v>12.815944379999999</v>
      </c>
      <c r="E149" s="54">
        <v>11.73808146</v>
      </c>
      <c r="F149" s="54">
        <f t="shared" si="60"/>
        <v>1.0778629199999994</v>
      </c>
      <c r="G149" s="54">
        <f t="shared" si="61"/>
        <v>1.0778629200000001</v>
      </c>
      <c r="H149" s="54">
        <f t="shared" si="61"/>
        <v>1.1450979999999999E-2</v>
      </c>
      <c r="I149" s="54">
        <v>0</v>
      </c>
      <c r="J149" s="54">
        <v>0</v>
      </c>
      <c r="K149" s="54">
        <v>0</v>
      </c>
      <c r="L149" s="54">
        <v>1.1450979999999999E-2</v>
      </c>
      <c r="M149" s="54">
        <v>1.0778629200000001</v>
      </c>
      <c r="N149" s="54">
        <v>0</v>
      </c>
      <c r="O149" s="54">
        <v>0</v>
      </c>
      <c r="P149" s="54">
        <v>0</v>
      </c>
      <c r="Q149" s="54">
        <f t="shared" si="62"/>
        <v>1.0664119399999994</v>
      </c>
      <c r="R149" s="54">
        <f t="shared" si="63"/>
        <v>-1.0664119400000001</v>
      </c>
      <c r="S149" s="48">
        <f t="shared" si="64"/>
        <v>-0.98937621863826619</v>
      </c>
      <c r="T149" s="49" t="s">
        <v>323</v>
      </c>
      <c r="U149" s="7"/>
      <c r="V149" s="7"/>
      <c r="W149" s="7"/>
      <c r="X149" s="7"/>
      <c r="Y149" s="7"/>
      <c r="Z149" s="7"/>
      <c r="AA149" s="7"/>
      <c r="AB149" s="9"/>
      <c r="AC149" s="35"/>
      <c r="AD149" s="36"/>
      <c r="AF149" s="37"/>
      <c r="AH149" s="8"/>
      <c r="AI149" s="8"/>
      <c r="AJ149" s="8"/>
    </row>
    <row r="150" spans="1:36" s="1" customFormat="1" ht="31.5" x14ac:dyDescent="0.25">
      <c r="A150" s="51" t="s">
        <v>253</v>
      </c>
      <c r="B150" s="52" t="s">
        <v>324</v>
      </c>
      <c r="C150" s="53" t="s">
        <v>325</v>
      </c>
      <c r="D150" s="54">
        <v>9.4925655019999979</v>
      </c>
      <c r="E150" s="54">
        <v>8.7267170199999988</v>
      </c>
      <c r="F150" s="54">
        <f t="shared" si="60"/>
        <v>0.76584848199999911</v>
      </c>
      <c r="G150" s="54">
        <f t="shared" si="61"/>
        <v>0.765848482</v>
      </c>
      <c r="H150" s="54">
        <f t="shared" si="61"/>
        <v>0.15323956</v>
      </c>
      <c r="I150" s="54">
        <v>0</v>
      </c>
      <c r="J150" s="54">
        <v>0</v>
      </c>
      <c r="K150" s="54">
        <v>0</v>
      </c>
      <c r="L150" s="54">
        <v>0.15323956</v>
      </c>
      <c r="M150" s="54">
        <v>0.765848482</v>
      </c>
      <c r="N150" s="54">
        <v>0</v>
      </c>
      <c r="O150" s="54">
        <v>0</v>
      </c>
      <c r="P150" s="54">
        <v>0</v>
      </c>
      <c r="Q150" s="54">
        <f t="shared" si="62"/>
        <v>0.61260892199999906</v>
      </c>
      <c r="R150" s="54">
        <f t="shared" si="63"/>
        <v>-0.61260892199999994</v>
      </c>
      <c r="S150" s="48">
        <f t="shared" si="64"/>
        <v>-0.79990877621142809</v>
      </c>
      <c r="T150" s="49" t="s">
        <v>296</v>
      </c>
      <c r="U150" s="7"/>
      <c r="V150" s="7"/>
      <c r="W150" s="7"/>
      <c r="X150" s="7"/>
      <c r="Y150" s="7"/>
      <c r="Z150" s="7"/>
      <c r="AA150" s="7"/>
      <c r="AB150" s="9"/>
      <c r="AC150" s="35"/>
      <c r="AD150" s="36"/>
      <c r="AF150" s="37"/>
      <c r="AH150" s="8"/>
      <c r="AI150" s="8"/>
      <c r="AJ150" s="8"/>
    </row>
    <row r="151" spans="1:36" s="1" customFormat="1" ht="47.25" x14ac:dyDescent="0.25">
      <c r="A151" s="51" t="s">
        <v>253</v>
      </c>
      <c r="B151" s="52" t="s">
        <v>326</v>
      </c>
      <c r="C151" s="53" t="s">
        <v>327</v>
      </c>
      <c r="D151" s="54">
        <v>27.436590709999997</v>
      </c>
      <c r="E151" s="54">
        <v>25.949852529999998</v>
      </c>
      <c r="F151" s="54">
        <f t="shared" si="60"/>
        <v>1.4867381799999997</v>
      </c>
      <c r="G151" s="54">
        <f t="shared" si="61"/>
        <v>1.4867381799999999</v>
      </c>
      <c r="H151" s="54">
        <f t="shared" si="61"/>
        <v>0.33313631999999999</v>
      </c>
      <c r="I151" s="54">
        <v>0</v>
      </c>
      <c r="J151" s="54">
        <v>0</v>
      </c>
      <c r="K151" s="54">
        <v>0</v>
      </c>
      <c r="L151" s="54">
        <v>0.70869022999999998</v>
      </c>
      <c r="M151" s="54">
        <v>0.28673818000000001</v>
      </c>
      <c r="N151" s="54">
        <v>-0.37555390999999999</v>
      </c>
      <c r="O151" s="54">
        <v>1.2</v>
      </c>
      <c r="P151" s="54">
        <v>0</v>
      </c>
      <c r="Q151" s="54">
        <f t="shared" si="62"/>
        <v>1.1536018599999998</v>
      </c>
      <c r="R151" s="54">
        <f t="shared" si="63"/>
        <v>-1.15360186</v>
      </c>
      <c r="S151" s="48">
        <f t="shared" si="64"/>
        <v>-0.77592805210665949</v>
      </c>
      <c r="T151" s="49" t="s">
        <v>318</v>
      </c>
      <c r="U151" s="7"/>
      <c r="V151" s="7"/>
      <c r="W151" s="7"/>
      <c r="X151" s="7"/>
      <c r="Y151" s="7"/>
      <c r="Z151" s="7"/>
      <c r="AA151" s="7"/>
      <c r="AB151" s="9"/>
      <c r="AC151" s="35"/>
      <c r="AD151" s="36"/>
      <c r="AF151" s="37"/>
      <c r="AH151" s="8"/>
      <c r="AI151" s="8"/>
      <c r="AJ151" s="8"/>
    </row>
    <row r="152" spans="1:36" s="1" customFormat="1" ht="47.25" x14ac:dyDescent="0.25">
      <c r="A152" s="51" t="s">
        <v>253</v>
      </c>
      <c r="B152" s="52" t="s">
        <v>328</v>
      </c>
      <c r="C152" s="53" t="s">
        <v>329</v>
      </c>
      <c r="D152" s="54">
        <v>15.203183660000001</v>
      </c>
      <c r="E152" s="54">
        <v>13.694574560000001</v>
      </c>
      <c r="F152" s="54">
        <f t="shared" si="60"/>
        <v>1.5086090999999993</v>
      </c>
      <c r="G152" s="54">
        <f t="shared" si="61"/>
        <v>1.5086090999999999</v>
      </c>
      <c r="H152" s="54">
        <f t="shared" si="61"/>
        <v>1.5086091000000001</v>
      </c>
      <c r="I152" s="54">
        <v>1.5086090999999999</v>
      </c>
      <c r="J152" s="54">
        <v>1.5086091000000001</v>
      </c>
      <c r="K152" s="54">
        <v>0</v>
      </c>
      <c r="L152" s="54">
        <v>0</v>
      </c>
      <c r="M152" s="54">
        <v>0</v>
      </c>
      <c r="N152" s="54">
        <v>0</v>
      </c>
      <c r="O152" s="54">
        <v>0</v>
      </c>
      <c r="P152" s="54">
        <v>0</v>
      </c>
      <c r="Q152" s="54">
        <f t="shared" si="62"/>
        <v>0</v>
      </c>
      <c r="R152" s="54">
        <f t="shared" si="63"/>
        <v>0</v>
      </c>
      <c r="S152" s="48">
        <f t="shared" si="64"/>
        <v>0</v>
      </c>
      <c r="T152" s="49" t="s">
        <v>31</v>
      </c>
      <c r="U152" s="7"/>
      <c r="V152" s="7"/>
      <c r="W152" s="7"/>
      <c r="X152" s="7"/>
      <c r="Y152" s="7"/>
      <c r="Z152" s="7"/>
      <c r="AA152" s="7"/>
      <c r="AB152" s="9"/>
      <c r="AC152" s="35"/>
      <c r="AD152" s="36"/>
      <c r="AF152" s="37"/>
      <c r="AH152" s="8"/>
      <c r="AI152" s="8"/>
      <c r="AJ152" s="8"/>
    </row>
    <row r="153" spans="1:36" s="1" customFormat="1" ht="47.25" x14ac:dyDescent="0.25">
      <c r="A153" s="51" t="s">
        <v>253</v>
      </c>
      <c r="B153" s="52" t="s">
        <v>330</v>
      </c>
      <c r="C153" s="53" t="s">
        <v>331</v>
      </c>
      <c r="D153" s="54">
        <v>13.402810840000001</v>
      </c>
      <c r="E153" s="54">
        <v>6.3888522600000002</v>
      </c>
      <c r="F153" s="54">
        <f t="shared" si="60"/>
        <v>7.0139585800000006</v>
      </c>
      <c r="G153" s="54">
        <f t="shared" si="61"/>
        <v>7.0139585799999997</v>
      </c>
      <c r="H153" s="54">
        <f t="shared" si="61"/>
        <v>6.3458555799999994</v>
      </c>
      <c r="I153" s="54">
        <v>5.52574582</v>
      </c>
      <c r="J153" s="54">
        <v>4.7126219799999998</v>
      </c>
      <c r="K153" s="54">
        <v>1.4882127599999999</v>
      </c>
      <c r="L153" s="54">
        <v>1.46281017</v>
      </c>
      <c r="M153" s="54">
        <v>0</v>
      </c>
      <c r="N153" s="54">
        <v>0.17042342999999993</v>
      </c>
      <c r="O153" s="54">
        <v>0</v>
      </c>
      <c r="P153" s="54">
        <v>0</v>
      </c>
      <c r="Q153" s="54">
        <f t="shared" si="62"/>
        <v>0.66810300000000122</v>
      </c>
      <c r="R153" s="54">
        <f t="shared" si="63"/>
        <v>-0.66810300000000034</v>
      </c>
      <c r="S153" s="48">
        <f t="shared" si="64"/>
        <v>-9.5253342656608675E-2</v>
      </c>
      <c r="T153" s="49" t="s">
        <v>31</v>
      </c>
      <c r="U153" s="7"/>
      <c r="V153" s="7"/>
      <c r="W153" s="7"/>
      <c r="X153" s="7"/>
      <c r="Y153" s="7"/>
      <c r="Z153" s="7"/>
      <c r="AA153" s="7"/>
      <c r="AB153" s="9"/>
      <c r="AC153" s="35"/>
      <c r="AD153" s="36"/>
      <c r="AF153" s="37"/>
      <c r="AH153" s="8"/>
      <c r="AI153" s="8"/>
      <c r="AJ153" s="8"/>
    </row>
    <row r="154" spans="1:36" s="1" customFormat="1" ht="63" x14ac:dyDescent="0.25">
      <c r="A154" s="51" t="s">
        <v>253</v>
      </c>
      <c r="B154" s="52" t="s">
        <v>332</v>
      </c>
      <c r="C154" s="53" t="s">
        <v>333</v>
      </c>
      <c r="D154" s="54">
        <v>30.492516979999994</v>
      </c>
      <c r="E154" s="54">
        <v>27.744685199999996</v>
      </c>
      <c r="F154" s="54">
        <f t="shared" si="60"/>
        <v>2.7478317799999985</v>
      </c>
      <c r="G154" s="54">
        <f t="shared" si="61"/>
        <v>2.7478317799999998</v>
      </c>
      <c r="H154" s="54">
        <f t="shared" si="61"/>
        <v>2.7478317799999998</v>
      </c>
      <c r="I154" s="54">
        <v>2.7478317799999998</v>
      </c>
      <c r="J154" s="54">
        <v>2.7478317799999998</v>
      </c>
      <c r="K154" s="54">
        <v>0</v>
      </c>
      <c r="L154" s="54">
        <v>0</v>
      </c>
      <c r="M154" s="54">
        <v>0</v>
      </c>
      <c r="N154" s="54">
        <v>0</v>
      </c>
      <c r="O154" s="54">
        <v>0</v>
      </c>
      <c r="P154" s="54">
        <v>0</v>
      </c>
      <c r="Q154" s="54">
        <f t="shared" si="62"/>
        <v>0</v>
      </c>
      <c r="R154" s="54">
        <f t="shared" si="63"/>
        <v>0</v>
      </c>
      <c r="S154" s="48">
        <f t="shared" si="64"/>
        <v>0</v>
      </c>
      <c r="T154" s="49" t="s">
        <v>31</v>
      </c>
      <c r="U154" s="7"/>
      <c r="V154" s="7"/>
      <c r="W154" s="7"/>
      <c r="X154" s="7"/>
      <c r="Y154" s="7"/>
      <c r="Z154" s="7"/>
      <c r="AA154" s="7"/>
      <c r="AB154" s="9"/>
      <c r="AC154" s="35"/>
      <c r="AD154" s="36"/>
      <c r="AF154" s="37"/>
      <c r="AH154" s="8"/>
      <c r="AI154" s="8"/>
      <c r="AJ154" s="8"/>
    </row>
    <row r="155" spans="1:36" s="1" customFormat="1" ht="63" x14ac:dyDescent="0.25">
      <c r="A155" s="51" t="s">
        <v>253</v>
      </c>
      <c r="B155" s="52" t="s">
        <v>334</v>
      </c>
      <c r="C155" s="53" t="s">
        <v>335</v>
      </c>
      <c r="D155" s="54">
        <v>8.5989567680000007</v>
      </c>
      <c r="E155" s="54">
        <v>2.5993866899999998</v>
      </c>
      <c r="F155" s="54">
        <f t="shared" si="60"/>
        <v>5.9995700780000014</v>
      </c>
      <c r="G155" s="54">
        <f t="shared" si="61"/>
        <v>5.9995700779999996</v>
      </c>
      <c r="H155" s="54">
        <f t="shared" si="61"/>
        <v>3.0842272899999998</v>
      </c>
      <c r="I155" s="54">
        <v>0</v>
      </c>
      <c r="J155" s="54">
        <v>0.40939618999999999</v>
      </c>
      <c r="K155" s="54">
        <v>2.1611342499999999</v>
      </c>
      <c r="L155" s="54">
        <v>0.26879291000000005</v>
      </c>
      <c r="M155" s="54">
        <v>2.1611342499999999</v>
      </c>
      <c r="N155" s="54">
        <v>1.9407215099999999</v>
      </c>
      <c r="O155" s="54">
        <v>1.677301578</v>
      </c>
      <c r="P155" s="54">
        <v>0.46531668000000004</v>
      </c>
      <c r="Q155" s="54">
        <f t="shared" si="62"/>
        <v>2.9153427880000016</v>
      </c>
      <c r="R155" s="54">
        <f t="shared" si="63"/>
        <v>-2.9153427879999998</v>
      </c>
      <c r="S155" s="48">
        <f t="shared" si="64"/>
        <v>-0.48592528299491927</v>
      </c>
      <c r="T155" s="49" t="s">
        <v>336</v>
      </c>
      <c r="U155" s="7"/>
      <c r="V155" s="7"/>
      <c r="W155" s="7"/>
      <c r="X155" s="7"/>
      <c r="Y155" s="7"/>
      <c r="Z155" s="7"/>
      <c r="AA155" s="7"/>
      <c r="AB155" s="9"/>
      <c r="AC155" s="35"/>
      <c r="AD155" s="36"/>
      <c r="AF155" s="37"/>
      <c r="AH155" s="8"/>
      <c r="AI155" s="8"/>
      <c r="AJ155" s="8"/>
    </row>
    <row r="156" spans="1:36" s="1" customFormat="1" ht="78.75" x14ac:dyDescent="0.25">
      <c r="A156" s="51" t="s">
        <v>253</v>
      </c>
      <c r="B156" s="52" t="s">
        <v>337</v>
      </c>
      <c r="C156" s="53" t="s">
        <v>338</v>
      </c>
      <c r="D156" s="54">
        <v>48.011370000000007</v>
      </c>
      <c r="E156" s="54">
        <v>3.8189999999999995</v>
      </c>
      <c r="F156" s="54">
        <f t="shared" si="60"/>
        <v>44.192370000000004</v>
      </c>
      <c r="G156" s="54">
        <f t="shared" si="61"/>
        <v>44.192370000000004</v>
      </c>
      <c r="H156" s="54">
        <f t="shared" si="61"/>
        <v>14.920253130000001</v>
      </c>
      <c r="I156" s="54">
        <v>0</v>
      </c>
      <c r="J156" s="54">
        <v>0</v>
      </c>
      <c r="K156" s="54">
        <v>29.202435900000001</v>
      </c>
      <c r="L156" s="54">
        <v>0</v>
      </c>
      <c r="M156" s="54">
        <v>14.989934100000001</v>
      </c>
      <c r="N156" s="54">
        <v>8.0671490000000012E-2</v>
      </c>
      <c r="O156" s="54">
        <v>0</v>
      </c>
      <c r="P156" s="54">
        <v>14.83958164</v>
      </c>
      <c r="Q156" s="54">
        <f t="shared" si="62"/>
        <v>29.272116870000005</v>
      </c>
      <c r="R156" s="54">
        <f t="shared" si="63"/>
        <v>-29.272116870000005</v>
      </c>
      <c r="S156" s="48">
        <f t="shared" si="64"/>
        <v>-0.66237943043109027</v>
      </c>
      <c r="T156" s="49" t="s">
        <v>339</v>
      </c>
      <c r="U156" s="7"/>
      <c r="V156" s="7"/>
      <c r="W156" s="7"/>
      <c r="X156" s="7"/>
      <c r="Y156" s="7"/>
      <c r="Z156" s="7"/>
      <c r="AA156" s="7"/>
      <c r="AB156" s="9"/>
      <c r="AC156" s="35"/>
      <c r="AD156" s="36"/>
      <c r="AF156" s="37"/>
      <c r="AH156" s="8"/>
      <c r="AI156" s="8"/>
      <c r="AJ156" s="8"/>
    </row>
    <row r="157" spans="1:36" s="1" customFormat="1" ht="31.5" x14ac:dyDescent="0.25">
      <c r="A157" s="51" t="s">
        <v>253</v>
      </c>
      <c r="B157" s="52" t="s">
        <v>340</v>
      </c>
      <c r="C157" s="53" t="s">
        <v>341</v>
      </c>
      <c r="D157" s="54">
        <v>38.223166504000005</v>
      </c>
      <c r="E157" s="54">
        <v>0</v>
      </c>
      <c r="F157" s="54">
        <f t="shared" si="60"/>
        <v>38.223166504000005</v>
      </c>
      <c r="G157" s="54">
        <f t="shared" si="61"/>
        <v>6.4852902239999999</v>
      </c>
      <c r="H157" s="54">
        <f t="shared" si="61"/>
        <v>4.3999999999999995</v>
      </c>
      <c r="I157" s="54">
        <v>0</v>
      </c>
      <c r="J157" s="54">
        <v>0</v>
      </c>
      <c r="K157" s="54">
        <v>0</v>
      </c>
      <c r="L157" s="54">
        <v>0.16290303</v>
      </c>
      <c r="M157" s="54">
        <v>3.2426451119999999</v>
      </c>
      <c r="N157" s="54">
        <v>0.20179133999999999</v>
      </c>
      <c r="O157" s="54">
        <v>3.2426451119999999</v>
      </c>
      <c r="P157" s="54">
        <v>4.0353056299999999</v>
      </c>
      <c r="Q157" s="54">
        <f t="shared" si="62"/>
        <v>33.823166504000007</v>
      </c>
      <c r="R157" s="54">
        <f t="shared" si="63"/>
        <v>-2.0852902240000004</v>
      </c>
      <c r="S157" s="48">
        <f t="shared" si="64"/>
        <v>-0.32154154277984404</v>
      </c>
      <c r="T157" s="49" t="s">
        <v>296</v>
      </c>
      <c r="U157" s="7"/>
      <c r="V157" s="7"/>
      <c r="W157" s="7"/>
      <c r="X157" s="7"/>
      <c r="Y157" s="7"/>
      <c r="Z157" s="7"/>
      <c r="AA157" s="7"/>
      <c r="AB157" s="9"/>
      <c r="AC157" s="35"/>
      <c r="AD157" s="36"/>
      <c r="AF157" s="37"/>
      <c r="AH157" s="8"/>
      <c r="AI157" s="8"/>
      <c r="AJ157" s="8"/>
    </row>
    <row r="158" spans="1:36" s="1" customFormat="1" ht="31.5" x14ac:dyDescent="0.25">
      <c r="A158" s="51" t="s">
        <v>253</v>
      </c>
      <c r="B158" s="52" t="s">
        <v>342</v>
      </c>
      <c r="C158" s="53" t="s">
        <v>343</v>
      </c>
      <c r="D158" s="54">
        <v>49.303536701999995</v>
      </c>
      <c r="E158" s="54">
        <v>1.5840620399999998</v>
      </c>
      <c r="F158" s="54">
        <f t="shared" si="60"/>
        <v>47.719474661999996</v>
      </c>
      <c r="G158" s="54">
        <f t="shared" si="61"/>
        <v>5.2745628900000003</v>
      </c>
      <c r="H158" s="54">
        <f t="shared" si="61"/>
        <v>5.0052333699999991</v>
      </c>
      <c r="I158" s="54">
        <v>0</v>
      </c>
      <c r="J158" s="54">
        <v>0</v>
      </c>
      <c r="K158" s="54">
        <v>0</v>
      </c>
      <c r="L158" s="54">
        <v>0.50224855000000002</v>
      </c>
      <c r="M158" s="54">
        <v>0.51838324999999996</v>
      </c>
      <c r="N158" s="54">
        <v>2.0609960099999998</v>
      </c>
      <c r="O158" s="54">
        <v>4.75617964</v>
      </c>
      <c r="P158" s="54">
        <v>2.4419888099999998</v>
      </c>
      <c r="Q158" s="54">
        <f t="shared" si="62"/>
        <v>42.714241291999997</v>
      </c>
      <c r="R158" s="54">
        <f t="shared" si="63"/>
        <v>-0.26932952000000121</v>
      </c>
      <c r="S158" s="48">
        <f t="shared" si="64"/>
        <v>-5.1061960131449147E-2</v>
      </c>
      <c r="T158" s="49" t="s">
        <v>31</v>
      </c>
      <c r="U158" s="7"/>
      <c r="V158" s="7"/>
      <c r="W158" s="7"/>
      <c r="X158" s="7"/>
      <c r="Y158" s="7"/>
      <c r="Z158" s="7"/>
      <c r="AA158" s="7"/>
      <c r="AB158" s="9"/>
      <c r="AC158" s="35"/>
      <c r="AD158" s="36"/>
      <c r="AF158" s="37"/>
      <c r="AH158" s="8"/>
      <c r="AI158" s="8"/>
      <c r="AJ158" s="8"/>
    </row>
    <row r="159" spans="1:36" s="1" customFormat="1" ht="31.5" x14ac:dyDescent="0.25">
      <c r="A159" s="51" t="s">
        <v>253</v>
      </c>
      <c r="B159" s="52" t="s">
        <v>344</v>
      </c>
      <c r="C159" s="53" t="s">
        <v>345</v>
      </c>
      <c r="D159" s="54">
        <v>31.210890656</v>
      </c>
      <c r="E159" s="54">
        <v>0</v>
      </c>
      <c r="F159" s="54">
        <f t="shared" si="60"/>
        <v>31.210890656</v>
      </c>
      <c r="G159" s="54">
        <f t="shared" si="61"/>
        <v>4.6888803360000004</v>
      </c>
      <c r="H159" s="54">
        <f t="shared" si="61"/>
        <v>4.6800000000000006</v>
      </c>
      <c r="I159" s="54">
        <v>0</v>
      </c>
      <c r="J159" s="54">
        <v>0</v>
      </c>
      <c r="K159" s="54">
        <v>0</v>
      </c>
      <c r="L159" s="54">
        <v>0.79320000000000002</v>
      </c>
      <c r="M159" s="54">
        <v>2.3444401680000002</v>
      </c>
      <c r="N159" s="54">
        <v>2.2068000000000003</v>
      </c>
      <c r="O159" s="54">
        <v>2.3444401680000002</v>
      </c>
      <c r="P159" s="54">
        <v>1.68</v>
      </c>
      <c r="Q159" s="54">
        <f t="shared" si="62"/>
        <v>26.530890656</v>
      </c>
      <c r="R159" s="54">
        <f t="shared" si="63"/>
        <v>-8.8803359999998221E-3</v>
      </c>
      <c r="S159" s="48">
        <f t="shared" si="64"/>
        <v>-1.8939139759696826E-3</v>
      </c>
      <c r="T159" s="49" t="s">
        <v>31</v>
      </c>
      <c r="U159" s="7"/>
      <c r="V159" s="7"/>
      <c r="W159" s="7"/>
      <c r="X159" s="7"/>
      <c r="Y159" s="7"/>
      <c r="Z159" s="7"/>
      <c r="AA159" s="7"/>
      <c r="AB159" s="9"/>
      <c r="AC159" s="35"/>
      <c r="AD159" s="36"/>
      <c r="AF159" s="37"/>
      <c r="AH159" s="8"/>
      <c r="AI159" s="8"/>
      <c r="AJ159" s="8"/>
    </row>
    <row r="160" spans="1:36" s="1" customFormat="1" ht="63" x14ac:dyDescent="0.25">
      <c r="A160" s="51" t="s">
        <v>253</v>
      </c>
      <c r="B160" s="52" t="s">
        <v>346</v>
      </c>
      <c r="C160" s="53" t="s">
        <v>347</v>
      </c>
      <c r="D160" s="54">
        <v>56.372650359999994</v>
      </c>
      <c r="E160" s="54">
        <v>19.470226359999998</v>
      </c>
      <c r="F160" s="54">
        <f t="shared" si="60"/>
        <v>36.902423999999996</v>
      </c>
      <c r="G160" s="54">
        <f t="shared" si="61"/>
        <v>36.902424000000003</v>
      </c>
      <c r="H160" s="54">
        <f t="shared" si="61"/>
        <v>36.840000000000003</v>
      </c>
      <c r="I160" s="54">
        <v>2.04</v>
      </c>
      <c r="J160" s="54">
        <v>2.04</v>
      </c>
      <c r="K160" s="54">
        <v>5.6462424000000002</v>
      </c>
      <c r="L160" s="54">
        <v>0</v>
      </c>
      <c r="M160" s="54">
        <v>13.717454400000001</v>
      </c>
      <c r="N160" s="54">
        <v>0.81</v>
      </c>
      <c r="O160" s="54">
        <v>15.498727199999999</v>
      </c>
      <c r="P160" s="54">
        <v>33.99</v>
      </c>
      <c r="Q160" s="54">
        <f t="shared" si="62"/>
        <v>6.242399999999293E-2</v>
      </c>
      <c r="R160" s="54">
        <f t="shared" si="63"/>
        <v>-6.2424000000000035E-2</v>
      </c>
      <c r="S160" s="48">
        <f t="shared" si="64"/>
        <v>-1.6915961943313E-3</v>
      </c>
      <c r="T160" s="49" t="s">
        <v>31</v>
      </c>
      <c r="U160" s="7"/>
      <c r="V160" s="7"/>
      <c r="W160" s="7"/>
      <c r="X160" s="7"/>
      <c r="Y160" s="7"/>
      <c r="Z160" s="7"/>
      <c r="AA160" s="7"/>
      <c r="AB160" s="9"/>
      <c r="AC160" s="35"/>
      <c r="AD160" s="36"/>
      <c r="AF160" s="37"/>
      <c r="AH160" s="8"/>
      <c r="AI160" s="8"/>
      <c r="AJ160" s="8"/>
    </row>
    <row r="161" spans="1:36" s="1" customFormat="1" ht="139.5" customHeight="1" x14ac:dyDescent="0.25">
      <c r="A161" s="51" t="s">
        <v>253</v>
      </c>
      <c r="B161" s="52" t="s">
        <v>348</v>
      </c>
      <c r="C161" s="53" t="s">
        <v>349</v>
      </c>
      <c r="D161" s="54">
        <v>72.218156855999979</v>
      </c>
      <c r="E161" s="54">
        <v>21.352915259999996</v>
      </c>
      <c r="F161" s="54">
        <f t="shared" si="60"/>
        <v>50.865241595999983</v>
      </c>
      <c r="G161" s="54">
        <f t="shared" si="61"/>
        <v>30.578079449999997</v>
      </c>
      <c r="H161" s="54">
        <f t="shared" si="61"/>
        <v>0</v>
      </c>
      <c r="I161" s="54">
        <v>0.32528274000000001</v>
      </c>
      <c r="J161" s="54">
        <v>0</v>
      </c>
      <c r="K161" s="54">
        <v>3.2926539200000002</v>
      </c>
      <c r="L161" s="54">
        <v>0.47398052000000002</v>
      </c>
      <c r="M161" s="54">
        <v>13.46039401</v>
      </c>
      <c r="N161" s="54">
        <v>-0.47398052000000002</v>
      </c>
      <c r="O161" s="54">
        <v>13.499748779999999</v>
      </c>
      <c r="P161" s="54">
        <v>0</v>
      </c>
      <c r="Q161" s="54">
        <f t="shared" si="62"/>
        <v>50.865241595999983</v>
      </c>
      <c r="R161" s="54">
        <f t="shared" si="63"/>
        <v>-30.578079449999997</v>
      </c>
      <c r="S161" s="48">
        <f t="shared" si="64"/>
        <v>-1</v>
      </c>
      <c r="T161" s="49" t="s">
        <v>350</v>
      </c>
      <c r="U161" s="7"/>
      <c r="V161" s="7"/>
      <c r="W161" s="7"/>
      <c r="X161" s="7"/>
      <c r="Y161" s="7"/>
      <c r="Z161" s="7"/>
      <c r="AA161" s="7"/>
      <c r="AB161" s="9"/>
      <c r="AC161" s="35"/>
      <c r="AD161" s="36"/>
      <c r="AF161" s="37"/>
      <c r="AH161" s="8"/>
      <c r="AI161" s="8"/>
      <c r="AJ161" s="8"/>
    </row>
    <row r="162" spans="1:36" s="1" customFormat="1" ht="31.5" x14ac:dyDescent="0.25">
      <c r="A162" s="51" t="s">
        <v>253</v>
      </c>
      <c r="B162" s="52" t="s">
        <v>351</v>
      </c>
      <c r="C162" s="53" t="s">
        <v>352</v>
      </c>
      <c r="D162" s="54">
        <v>9.0942832299999985</v>
      </c>
      <c r="E162" s="54">
        <v>9.0942832299999985</v>
      </c>
      <c r="F162" s="54">
        <f t="shared" si="60"/>
        <v>0</v>
      </c>
      <c r="G162" s="54">
        <f t="shared" si="61"/>
        <v>0</v>
      </c>
      <c r="H162" s="54">
        <f t="shared" si="61"/>
        <v>5.2297100000000003E-3</v>
      </c>
      <c r="I162" s="54">
        <v>0</v>
      </c>
      <c r="J162" s="54">
        <v>0</v>
      </c>
      <c r="K162" s="54">
        <v>0</v>
      </c>
      <c r="L162" s="54">
        <v>5.2297100000000003E-3</v>
      </c>
      <c r="M162" s="54">
        <v>0</v>
      </c>
      <c r="N162" s="54">
        <v>0</v>
      </c>
      <c r="O162" s="54">
        <v>0</v>
      </c>
      <c r="P162" s="54">
        <v>0</v>
      </c>
      <c r="Q162" s="54">
        <f t="shared" si="62"/>
        <v>-5.2297100000000003E-3</v>
      </c>
      <c r="R162" s="54">
        <f t="shared" si="63"/>
        <v>5.2297100000000003E-3</v>
      </c>
      <c r="S162" s="48">
        <v>0</v>
      </c>
      <c r="T162" s="49" t="s">
        <v>31</v>
      </c>
      <c r="U162" s="7"/>
      <c r="V162" s="7"/>
      <c r="W162" s="7"/>
      <c r="X162" s="7"/>
      <c r="Y162" s="7"/>
      <c r="Z162" s="7"/>
      <c r="AA162" s="7"/>
      <c r="AB162" s="9"/>
      <c r="AC162" s="35"/>
      <c r="AD162" s="36"/>
      <c r="AF162" s="37"/>
      <c r="AH162" s="8"/>
      <c r="AI162" s="8"/>
      <c r="AJ162" s="8"/>
    </row>
    <row r="163" spans="1:36" s="1" customFormat="1" ht="31.5" x14ac:dyDescent="0.25">
      <c r="A163" s="51" t="s">
        <v>253</v>
      </c>
      <c r="B163" s="52" t="s">
        <v>353</v>
      </c>
      <c r="C163" s="53" t="s">
        <v>354</v>
      </c>
      <c r="D163" s="54">
        <v>11.378551370000002</v>
      </c>
      <c r="E163" s="54">
        <v>11.348771890000002</v>
      </c>
      <c r="F163" s="54">
        <f t="shared" si="60"/>
        <v>2.9779480000000191E-2</v>
      </c>
      <c r="G163" s="54">
        <f t="shared" si="61"/>
        <v>2.9779480000000001E-2</v>
      </c>
      <c r="H163" s="54">
        <f t="shared" si="61"/>
        <v>2.9779480000000001E-2</v>
      </c>
      <c r="I163" s="54">
        <v>2.9779480000000001E-2</v>
      </c>
      <c r="J163" s="54">
        <v>0</v>
      </c>
      <c r="K163" s="54">
        <v>0</v>
      </c>
      <c r="L163" s="54">
        <v>2.9779480000000001E-2</v>
      </c>
      <c r="M163" s="54">
        <v>0</v>
      </c>
      <c r="N163" s="54">
        <v>0</v>
      </c>
      <c r="O163" s="54">
        <v>0</v>
      </c>
      <c r="P163" s="54">
        <v>0</v>
      </c>
      <c r="Q163" s="54">
        <f t="shared" si="62"/>
        <v>1.9081958235744878E-16</v>
      </c>
      <c r="R163" s="54">
        <f t="shared" si="63"/>
        <v>0</v>
      </c>
      <c r="S163" s="48">
        <f t="shared" ref="S163:S173" si="65">R163/G163</f>
        <v>0</v>
      </c>
      <c r="T163" s="49" t="s">
        <v>31</v>
      </c>
      <c r="U163" s="7"/>
      <c r="V163" s="7"/>
      <c r="W163" s="7"/>
      <c r="X163" s="7"/>
      <c r="Y163" s="7"/>
      <c r="Z163" s="7"/>
      <c r="AA163" s="7"/>
      <c r="AB163" s="9"/>
      <c r="AC163" s="35"/>
      <c r="AD163" s="36"/>
      <c r="AF163" s="37"/>
      <c r="AH163" s="8"/>
      <c r="AI163" s="8"/>
      <c r="AJ163" s="8"/>
    </row>
    <row r="164" spans="1:36" s="1" customFormat="1" ht="31.5" x14ac:dyDescent="0.25">
      <c r="A164" s="51" t="s">
        <v>253</v>
      </c>
      <c r="B164" s="52" t="s">
        <v>355</v>
      </c>
      <c r="C164" s="53" t="s">
        <v>356</v>
      </c>
      <c r="D164" s="54">
        <v>21.66187021</v>
      </c>
      <c r="E164" s="54">
        <v>21.28921484</v>
      </c>
      <c r="F164" s="54">
        <f t="shared" si="60"/>
        <v>0.37265537000000037</v>
      </c>
      <c r="G164" s="54">
        <f t="shared" si="61"/>
        <v>0.37265537000000043</v>
      </c>
      <c r="H164" s="54">
        <f t="shared" si="61"/>
        <v>4.4565029999999999E-2</v>
      </c>
      <c r="I164" s="54">
        <v>0</v>
      </c>
      <c r="J164" s="54">
        <v>0</v>
      </c>
      <c r="K164" s="54">
        <v>0.37265537000000043</v>
      </c>
      <c r="L164" s="54">
        <v>4.4565029999999999E-2</v>
      </c>
      <c r="M164" s="54">
        <v>0</v>
      </c>
      <c r="N164" s="54">
        <v>0</v>
      </c>
      <c r="O164" s="54">
        <v>0</v>
      </c>
      <c r="P164" s="54">
        <v>0</v>
      </c>
      <c r="Q164" s="54">
        <f t="shared" si="62"/>
        <v>0.32809034000000037</v>
      </c>
      <c r="R164" s="54">
        <f t="shared" si="63"/>
        <v>-0.32809034000000042</v>
      </c>
      <c r="S164" s="48">
        <f t="shared" si="65"/>
        <v>-0.88041221571555517</v>
      </c>
      <c r="T164" s="49" t="s">
        <v>357</v>
      </c>
      <c r="U164" s="7"/>
      <c r="V164" s="7"/>
      <c r="W164" s="7"/>
      <c r="X164" s="7"/>
      <c r="Y164" s="7"/>
      <c r="Z164" s="7"/>
      <c r="AA164" s="7"/>
      <c r="AB164" s="9"/>
      <c r="AC164" s="35"/>
      <c r="AD164" s="36"/>
      <c r="AF164" s="37"/>
      <c r="AH164" s="8"/>
      <c r="AI164" s="8"/>
      <c r="AJ164" s="8"/>
    </row>
    <row r="165" spans="1:36" s="1" customFormat="1" ht="31.5" x14ac:dyDescent="0.25">
      <c r="A165" s="51" t="s">
        <v>253</v>
      </c>
      <c r="B165" s="52" t="s">
        <v>358</v>
      </c>
      <c r="C165" s="53" t="s">
        <v>359</v>
      </c>
      <c r="D165" s="54">
        <v>34.822014815999999</v>
      </c>
      <c r="E165" s="54">
        <v>0.54600000000000004</v>
      </c>
      <c r="F165" s="54">
        <f t="shared" si="60"/>
        <v>34.276014816</v>
      </c>
      <c r="G165" s="54">
        <f t="shared" si="61"/>
        <v>17.354996999999997</v>
      </c>
      <c r="H165" s="54">
        <f t="shared" si="61"/>
        <v>11.3894932</v>
      </c>
      <c r="I165" s="54">
        <v>0</v>
      </c>
      <c r="J165" s="54">
        <v>0</v>
      </c>
      <c r="K165" s="54">
        <v>0</v>
      </c>
      <c r="L165" s="54">
        <v>0</v>
      </c>
      <c r="M165" s="54">
        <v>4.9896590999999999</v>
      </c>
      <c r="N165" s="54">
        <v>0</v>
      </c>
      <c r="O165" s="54">
        <v>12.365337899999998</v>
      </c>
      <c r="P165" s="54">
        <v>11.3894932</v>
      </c>
      <c r="Q165" s="54">
        <f t="shared" si="62"/>
        <v>22.886521616</v>
      </c>
      <c r="R165" s="54">
        <f t="shared" si="63"/>
        <v>-5.9655037999999969</v>
      </c>
      <c r="S165" s="48">
        <f t="shared" si="65"/>
        <v>-0.34373407267082778</v>
      </c>
      <c r="T165" s="49" t="s">
        <v>270</v>
      </c>
      <c r="U165" s="7"/>
      <c r="V165" s="7"/>
      <c r="W165" s="7"/>
      <c r="X165" s="7"/>
      <c r="Y165" s="7"/>
      <c r="Z165" s="7"/>
      <c r="AA165" s="7"/>
      <c r="AB165" s="9"/>
      <c r="AC165" s="35"/>
      <c r="AD165" s="36"/>
      <c r="AF165" s="37"/>
      <c r="AH165" s="8"/>
      <c r="AI165" s="8"/>
      <c r="AJ165" s="8"/>
    </row>
    <row r="166" spans="1:36" s="1" customFormat="1" ht="141.75" customHeight="1" x14ac:dyDescent="0.25">
      <c r="A166" s="51" t="s">
        <v>253</v>
      </c>
      <c r="B166" s="52" t="s">
        <v>360</v>
      </c>
      <c r="C166" s="53" t="s">
        <v>361</v>
      </c>
      <c r="D166" s="54">
        <v>311.83455887099996</v>
      </c>
      <c r="E166" s="54">
        <v>62.441497730000009</v>
      </c>
      <c r="F166" s="54">
        <f t="shared" si="60"/>
        <v>249.39306114099995</v>
      </c>
      <c r="G166" s="54">
        <f t="shared" si="61"/>
        <v>29.35609831</v>
      </c>
      <c r="H166" s="54">
        <f t="shared" si="61"/>
        <v>1.4116754200000001</v>
      </c>
      <c r="I166" s="54">
        <v>1.2383108999999999</v>
      </c>
      <c r="J166" s="54">
        <v>1.4136754200000001</v>
      </c>
      <c r="K166" s="54">
        <v>0.30010547000000004</v>
      </c>
      <c r="L166" s="54">
        <v>0</v>
      </c>
      <c r="M166" s="54">
        <v>3.76068662</v>
      </c>
      <c r="N166" s="54">
        <v>-2E-3</v>
      </c>
      <c r="O166" s="54">
        <v>24.056995320000002</v>
      </c>
      <c r="P166" s="54">
        <v>0</v>
      </c>
      <c r="Q166" s="54">
        <f t="shared" si="62"/>
        <v>247.98138572099995</v>
      </c>
      <c r="R166" s="54">
        <f t="shared" si="63"/>
        <v>-27.944422889999998</v>
      </c>
      <c r="S166" s="48">
        <f t="shared" si="65"/>
        <v>-0.95191202164903765</v>
      </c>
      <c r="T166" s="49" t="s">
        <v>362</v>
      </c>
      <c r="U166" s="7"/>
      <c r="V166" s="7"/>
      <c r="W166" s="7"/>
      <c r="X166" s="7"/>
      <c r="Y166" s="7"/>
      <c r="Z166" s="7"/>
      <c r="AA166" s="7"/>
      <c r="AB166" s="9"/>
      <c r="AC166" s="35"/>
      <c r="AD166" s="36"/>
      <c r="AF166" s="37"/>
      <c r="AH166" s="8"/>
      <c r="AI166" s="8"/>
      <c r="AJ166" s="8"/>
    </row>
    <row r="167" spans="1:36" s="1" customFormat="1" ht="31.5" x14ac:dyDescent="0.25">
      <c r="A167" s="51" t="s">
        <v>253</v>
      </c>
      <c r="B167" s="52" t="s">
        <v>363</v>
      </c>
      <c r="C167" s="53" t="s">
        <v>364</v>
      </c>
      <c r="D167" s="54">
        <v>90.449665025900998</v>
      </c>
      <c r="E167" s="54">
        <v>27.123011039999998</v>
      </c>
      <c r="F167" s="54">
        <f t="shared" si="60"/>
        <v>63.326653985901004</v>
      </c>
      <c r="G167" s="54">
        <f t="shared" si="61"/>
        <v>11.390621835999999</v>
      </c>
      <c r="H167" s="54">
        <f t="shared" si="61"/>
        <v>8.8121613100000005</v>
      </c>
      <c r="I167" s="54">
        <v>1.5122677499999999</v>
      </c>
      <c r="J167" s="54">
        <v>1.5122677499999999</v>
      </c>
      <c r="K167" s="54">
        <v>8.381879485999999</v>
      </c>
      <c r="L167" s="54">
        <v>0</v>
      </c>
      <c r="M167" s="54">
        <v>1.0267040199999999</v>
      </c>
      <c r="N167" s="54">
        <v>0.17925940000000001</v>
      </c>
      <c r="O167" s="54">
        <v>0.46977057999999999</v>
      </c>
      <c r="P167" s="54">
        <v>7.1206341600000007</v>
      </c>
      <c r="Q167" s="54">
        <f t="shared" si="62"/>
        <v>54.514492675901003</v>
      </c>
      <c r="R167" s="54">
        <f t="shared" si="63"/>
        <v>-2.5784605259999989</v>
      </c>
      <c r="S167" s="48">
        <f t="shared" si="65"/>
        <v>-0.22636696776736001</v>
      </c>
      <c r="T167" s="49" t="s">
        <v>365</v>
      </c>
      <c r="U167" s="7"/>
      <c r="V167" s="7"/>
      <c r="W167" s="7"/>
      <c r="X167" s="7"/>
      <c r="Y167" s="7"/>
      <c r="Z167" s="7"/>
      <c r="AA167" s="7"/>
      <c r="AB167" s="9"/>
      <c r="AC167" s="35"/>
      <c r="AD167" s="36"/>
      <c r="AF167" s="37"/>
      <c r="AH167" s="8"/>
      <c r="AI167" s="8"/>
      <c r="AJ167" s="8"/>
    </row>
    <row r="168" spans="1:36" s="1" customFormat="1" ht="31.5" x14ac:dyDescent="0.25">
      <c r="A168" s="51" t="s">
        <v>253</v>
      </c>
      <c r="B168" s="52" t="s">
        <v>366</v>
      </c>
      <c r="C168" s="53" t="s">
        <v>367</v>
      </c>
      <c r="D168" s="54">
        <v>79.035646189999994</v>
      </c>
      <c r="E168" s="54">
        <v>78.858920810000001</v>
      </c>
      <c r="F168" s="54">
        <f t="shared" si="60"/>
        <v>0.17672537999999349</v>
      </c>
      <c r="G168" s="54">
        <f t="shared" si="61"/>
        <v>0.17672537999999802</v>
      </c>
      <c r="H168" s="54">
        <f t="shared" si="61"/>
        <v>0.17672539000000001</v>
      </c>
      <c r="I168" s="54">
        <v>0.17672537999999802</v>
      </c>
      <c r="J168" s="54">
        <v>0.17672539000000001</v>
      </c>
      <c r="K168" s="54">
        <v>0</v>
      </c>
      <c r="L168" s="54">
        <v>0</v>
      </c>
      <c r="M168" s="54">
        <v>0</v>
      </c>
      <c r="N168" s="54">
        <v>0</v>
      </c>
      <c r="O168" s="54">
        <v>0</v>
      </c>
      <c r="P168" s="54">
        <v>0</v>
      </c>
      <c r="Q168" s="54">
        <f t="shared" si="62"/>
        <v>-1.0000006517296711E-8</v>
      </c>
      <c r="R168" s="54">
        <f t="shared" si="63"/>
        <v>1.0000001993137886E-8</v>
      </c>
      <c r="S168" s="48">
        <f t="shared" si="65"/>
        <v>5.6584979436105881E-8</v>
      </c>
      <c r="T168" s="49" t="s">
        <v>31</v>
      </c>
      <c r="U168" s="7"/>
      <c r="V168" s="7"/>
      <c r="W168" s="7"/>
      <c r="X168" s="7"/>
      <c r="Y168" s="7"/>
      <c r="Z168" s="7"/>
      <c r="AA168" s="7"/>
      <c r="AB168" s="9"/>
      <c r="AC168" s="35"/>
      <c r="AD168" s="36"/>
      <c r="AF168" s="37"/>
      <c r="AH168" s="8"/>
      <c r="AI168" s="8"/>
      <c r="AJ168" s="8"/>
    </row>
    <row r="169" spans="1:36" s="1" customFormat="1" ht="63" x14ac:dyDescent="0.25">
      <c r="A169" s="51" t="s">
        <v>253</v>
      </c>
      <c r="B169" s="52" t="s">
        <v>368</v>
      </c>
      <c r="C169" s="53" t="s">
        <v>369</v>
      </c>
      <c r="D169" s="54">
        <v>5.9785493416793294</v>
      </c>
      <c r="E169" s="54">
        <v>0</v>
      </c>
      <c r="F169" s="54">
        <f t="shared" si="60"/>
        <v>5.9785493416793294</v>
      </c>
      <c r="G169" s="54">
        <f t="shared" si="61"/>
        <v>5.9785493416793294</v>
      </c>
      <c r="H169" s="54">
        <f t="shared" si="61"/>
        <v>4.9210000000000003</v>
      </c>
      <c r="I169" s="54">
        <v>0</v>
      </c>
      <c r="J169" s="54">
        <v>0</v>
      </c>
      <c r="K169" s="54">
        <v>0</v>
      </c>
      <c r="L169" s="54">
        <v>0</v>
      </c>
      <c r="M169" s="54">
        <v>5.9785493416793294</v>
      </c>
      <c r="N169" s="54">
        <v>0</v>
      </c>
      <c r="O169" s="54">
        <v>0</v>
      </c>
      <c r="P169" s="54">
        <v>4.9210000000000003</v>
      </c>
      <c r="Q169" s="54">
        <f t="shared" si="62"/>
        <v>1.0575493416793291</v>
      </c>
      <c r="R169" s="54">
        <f t="shared" si="63"/>
        <v>-1.0575493416793291</v>
      </c>
      <c r="S169" s="48">
        <f t="shared" si="65"/>
        <v>-0.17689062701325325</v>
      </c>
      <c r="T169" s="49" t="s">
        <v>370</v>
      </c>
      <c r="U169" s="7"/>
      <c r="V169" s="7"/>
      <c r="W169" s="7"/>
      <c r="X169" s="7"/>
      <c r="Y169" s="7"/>
      <c r="Z169" s="7"/>
      <c r="AA169" s="7"/>
      <c r="AB169" s="9"/>
      <c r="AC169" s="35"/>
      <c r="AD169" s="36"/>
      <c r="AF169" s="37"/>
      <c r="AH169" s="8"/>
      <c r="AI169" s="8"/>
      <c r="AJ169" s="8"/>
    </row>
    <row r="170" spans="1:36" s="1" customFormat="1" ht="47.25" x14ac:dyDescent="0.25">
      <c r="A170" s="51" t="s">
        <v>253</v>
      </c>
      <c r="B170" s="52" t="s">
        <v>371</v>
      </c>
      <c r="C170" s="53" t="s">
        <v>372</v>
      </c>
      <c r="D170" s="54">
        <v>176.76369796199998</v>
      </c>
      <c r="E170" s="54">
        <v>19.274214199999999</v>
      </c>
      <c r="F170" s="54">
        <f t="shared" si="60"/>
        <v>157.48948376199999</v>
      </c>
      <c r="G170" s="54">
        <f t="shared" si="61"/>
        <v>67.978208259999988</v>
      </c>
      <c r="H170" s="54">
        <f t="shared" si="61"/>
        <v>76.561322799999999</v>
      </c>
      <c r="I170" s="54">
        <v>0.22500000000000001</v>
      </c>
      <c r="J170" s="54">
        <v>0.22500000000000001</v>
      </c>
      <c r="K170" s="54">
        <v>19.857119600000001</v>
      </c>
      <c r="L170" s="54">
        <v>0</v>
      </c>
      <c r="M170" s="54">
        <v>46.950184199999995</v>
      </c>
      <c r="N170" s="54">
        <v>61.821609590000001</v>
      </c>
      <c r="O170" s="54">
        <v>0.94590445999999995</v>
      </c>
      <c r="P170" s="54">
        <v>14.51471321</v>
      </c>
      <c r="Q170" s="54">
        <f t="shared" si="62"/>
        <v>80.928160961999993</v>
      </c>
      <c r="R170" s="54">
        <f t="shared" si="63"/>
        <v>8.5831145400000111</v>
      </c>
      <c r="S170" s="48">
        <f t="shared" si="65"/>
        <v>0.12626273565745808</v>
      </c>
      <c r="T170" s="49" t="s">
        <v>373</v>
      </c>
      <c r="U170" s="7"/>
      <c r="V170" s="7"/>
      <c r="W170" s="7"/>
      <c r="X170" s="7"/>
      <c r="Y170" s="7"/>
      <c r="Z170" s="7"/>
      <c r="AA170" s="7"/>
      <c r="AB170" s="9"/>
      <c r="AC170" s="35"/>
      <c r="AD170" s="36"/>
      <c r="AF170" s="37"/>
      <c r="AH170" s="8"/>
      <c r="AI170" s="8"/>
      <c r="AJ170" s="8"/>
    </row>
    <row r="171" spans="1:36" s="1" customFormat="1" ht="47.25" x14ac:dyDescent="0.25">
      <c r="A171" s="51" t="s">
        <v>253</v>
      </c>
      <c r="B171" s="52" t="s">
        <v>374</v>
      </c>
      <c r="C171" s="53" t="s">
        <v>375</v>
      </c>
      <c r="D171" s="54">
        <v>453.69911408399997</v>
      </c>
      <c r="E171" s="54">
        <v>143.08228697999996</v>
      </c>
      <c r="F171" s="54">
        <f t="shared" si="60"/>
        <v>310.61682710399998</v>
      </c>
      <c r="G171" s="54">
        <f t="shared" si="61"/>
        <v>207.07788473000002</v>
      </c>
      <c r="H171" s="54">
        <f t="shared" si="61"/>
        <v>82.037127289999987</v>
      </c>
      <c r="I171" s="54">
        <v>64.993025509999995</v>
      </c>
      <c r="J171" s="54">
        <v>64.993025509999995</v>
      </c>
      <c r="K171" s="54">
        <v>115.52962754000002</v>
      </c>
      <c r="L171" s="54">
        <v>15.045012160000001</v>
      </c>
      <c r="M171" s="54">
        <v>23.281417279999996</v>
      </c>
      <c r="N171" s="54">
        <v>13.988056489999998</v>
      </c>
      <c r="O171" s="54">
        <v>3.2738143999999991</v>
      </c>
      <c r="P171" s="54">
        <v>-11.98896687</v>
      </c>
      <c r="Q171" s="54">
        <f t="shared" si="62"/>
        <v>228.57969981399998</v>
      </c>
      <c r="R171" s="54">
        <f t="shared" si="63"/>
        <v>-125.04075744000004</v>
      </c>
      <c r="S171" s="48">
        <f t="shared" si="65"/>
        <v>-0.60383443458018382</v>
      </c>
      <c r="T171" s="49" t="s">
        <v>376</v>
      </c>
      <c r="U171" s="7"/>
      <c r="V171" s="7"/>
      <c r="W171" s="7"/>
      <c r="X171" s="7"/>
      <c r="Y171" s="7"/>
      <c r="Z171" s="7"/>
      <c r="AA171" s="7"/>
      <c r="AB171" s="9"/>
      <c r="AC171" s="35"/>
      <c r="AD171" s="36"/>
      <c r="AF171" s="37"/>
      <c r="AH171" s="8"/>
      <c r="AI171" s="8"/>
      <c r="AJ171" s="8"/>
    </row>
    <row r="172" spans="1:36" s="1" customFormat="1" ht="31.5" x14ac:dyDescent="0.25">
      <c r="A172" s="51" t="s">
        <v>253</v>
      </c>
      <c r="B172" s="52" t="s">
        <v>377</v>
      </c>
      <c r="C172" s="53" t="s">
        <v>378</v>
      </c>
      <c r="D172" s="54">
        <v>4.4408920985006262E-16</v>
      </c>
      <c r="E172" s="54">
        <v>3.8629572800000003</v>
      </c>
      <c r="F172" s="54">
        <f t="shared" si="60"/>
        <v>-3.8629572799999998</v>
      </c>
      <c r="G172" s="54">
        <f t="shared" si="61"/>
        <v>-3.8629572800000003</v>
      </c>
      <c r="H172" s="54">
        <f t="shared" si="61"/>
        <v>-3.8629572800000003</v>
      </c>
      <c r="I172" s="54">
        <v>0</v>
      </c>
      <c r="J172" s="54">
        <v>0</v>
      </c>
      <c r="K172" s="54">
        <v>-3.8629572800000003</v>
      </c>
      <c r="L172" s="54">
        <v>-3.8629572800000003</v>
      </c>
      <c r="M172" s="54">
        <v>0</v>
      </c>
      <c r="N172" s="54">
        <v>0</v>
      </c>
      <c r="O172" s="54">
        <v>0</v>
      </c>
      <c r="P172" s="54">
        <v>0</v>
      </c>
      <c r="Q172" s="54">
        <f t="shared" si="62"/>
        <v>0</v>
      </c>
      <c r="R172" s="54">
        <f t="shared" si="63"/>
        <v>0</v>
      </c>
      <c r="S172" s="48">
        <f t="shared" si="65"/>
        <v>0</v>
      </c>
      <c r="T172" s="49" t="s">
        <v>31</v>
      </c>
      <c r="U172" s="7"/>
      <c r="V172" s="7"/>
      <c r="W172" s="7"/>
      <c r="X172" s="7"/>
      <c r="Y172" s="7"/>
      <c r="Z172" s="7"/>
      <c r="AA172" s="7"/>
      <c r="AB172" s="9"/>
      <c r="AC172" s="35"/>
      <c r="AD172" s="36"/>
      <c r="AF172" s="37"/>
      <c r="AH172" s="8"/>
      <c r="AI172" s="8"/>
      <c r="AJ172" s="8"/>
    </row>
    <row r="173" spans="1:36" s="1" customFormat="1" ht="31.5" x14ac:dyDescent="0.25">
      <c r="A173" s="51" t="s">
        <v>253</v>
      </c>
      <c r="B173" s="52" t="s">
        <v>379</v>
      </c>
      <c r="C173" s="53" t="s">
        <v>380</v>
      </c>
      <c r="D173" s="54">
        <v>31.437280219999998</v>
      </c>
      <c r="E173" s="54">
        <v>0.2891377</v>
      </c>
      <c r="F173" s="54">
        <f t="shared" si="60"/>
        <v>31.148142519999997</v>
      </c>
      <c r="G173" s="54">
        <f t="shared" si="61"/>
        <v>7.4857335232000004</v>
      </c>
      <c r="H173" s="54">
        <f t="shared" si="61"/>
        <v>15.082071460000002</v>
      </c>
      <c r="I173" s="54">
        <v>0.64510796000000004</v>
      </c>
      <c r="J173" s="54">
        <v>0.64510795999999992</v>
      </c>
      <c r="K173" s="54">
        <v>0</v>
      </c>
      <c r="L173" s="54">
        <v>1.6837543399999999</v>
      </c>
      <c r="M173" s="54">
        <v>4.649661763200001</v>
      </c>
      <c r="N173" s="54">
        <v>0</v>
      </c>
      <c r="O173" s="54">
        <v>2.1909638</v>
      </c>
      <c r="P173" s="54">
        <v>12.753209160000001</v>
      </c>
      <c r="Q173" s="54">
        <f t="shared" si="62"/>
        <v>16.066071059999995</v>
      </c>
      <c r="R173" s="54">
        <f t="shared" si="63"/>
        <v>7.5963379368000012</v>
      </c>
      <c r="S173" s="48">
        <f t="shared" si="65"/>
        <v>1.0147753607922607</v>
      </c>
      <c r="T173" s="49" t="s">
        <v>381</v>
      </c>
      <c r="U173" s="7"/>
      <c r="V173" s="7"/>
      <c r="W173" s="7"/>
      <c r="X173" s="7"/>
      <c r="Y173" s="7"/>
      <c r="Z173" s="7"/>
      <c r="AA173" s="7"/>
      <c r="AB173" s="9"/>
      <c r="AC173" s="35"/>
      <c r="AD173" s="36"/>
      <c r="AF173" s="37"/>
      <c r="AH173" s="8"/>
      <c r="AI173" s="8"/>
      <c r="AJ173" s="8"/>
    </row>
    <row r="174" spans="1:36" s="1" customFormat="1" ht="94.5" x14ac:dyDescent="0.25">
      <c r="A174" s="51" t="s">
        <v>253</v>
      </c>
      <c r="B174" s="52" t="s">
        <v>382</v>
      </c>
      <c r="C174" s="53" t="s">
        <v>383</v>
      </c>
      <c r="D174" s="54">
        <v>57.8143502</v>
      </c>
      <c r="E174" s="54">
        <v>20.351667339999999</v>
      </c>
      <c r="F174" s="54">
        <f>D174-E174</f>
        <v>37.462682860000001</v>
      </c>
      <c r="G174" s="54" t="s">
        <v>31</v>
      </c>
      <c r="H174" s="54">
        <f t="shared" ref="H174:H237" si="66">J174+L174+N174+P174</f>
        <v>-1.0532790200000002</v>
      </c>
      <c r="I174" s="54" t="s">
        <v>31</v>
      </c>
      <c r="J174" s="54">
        <v>-1.05328E-3</v>
      </c>
      <c r="K174" s="54" t="s">
        <v>31</v>
      </c>
      <c r="L174" s="54">
        <v>-1.0522257400000001</v>
      </c>
      <c r="M174" s="54" t="s">
        <v>31</v>
      </c>
      <c r="N174" s="54">
        <v>0</v>
      </c>
      <c r="O174" s="54" t="s">
        <v>31</v>
      </c>
      <c r="P174" s="54">
        <v>0</v>
      </c>
      <c r="Q174" s="54">
        <f>F174-H174</f>
        <v>38.515961879999999</v>
      </c>
      <c r="R174" s="54" t="s">
        <v>31</v>
      </c>
      <c r="S174" s="61" t="s">
        <v>31</v>
      </c>
      <c r="T174" s="49" t="s">
        <v>384</v>
      </c>
      <c r="U174" s="7"/>
      <c r="V174" s="7"/>
      <c r="W174" s="7"/>
      <c r="X174" s="7"/>
      <c r="Y174" s="7"/>
      <c r="Z174" s="7"/>
      <c r="AA174" s="7"/>
      <c r="AB174" s="9"/>
      <c r="AC174" s="35"/>
      <c r="AD174" s="36"/>
      <c r="AF174" s="37"/>
      <c r="AH174" s="8"/>
      <c r="AI174" s="8"/>
      <c r="AJ174" s="8"/>
    </row>
    <row r="175" spans="1:36" s="1" customFormat="1" ht="47.25" x14ac:dyDescent="0.25">
      <c r="A175" s="51" t="s">
        <v>253</v>
      </c>
      <c r="B175" s="52" t="s">
        <v>385</v>
      </c>
      <c r="C175" s="53" t="s">
        <v>386</v>
      </c>
      <c r="D175" s="54">
        <v>3.4598644379999999</v>
      </c>
      <c r="E175" s="54">
        <v>0</v>
      </c>
      <c r="F175" s="54">
        <f t="shared" si="60"/>
        <v>3.4598644379999999</v>
      </c>
      <c r="G175" s="54">
        <f>I175+K175+M175+O175</f>
        <v>3.4598644380000003</v>
      </c>
      <c r="H175" s="54">
        <f t="shared" si="66"/>
        <v>3.9668739799999999</v>
      </c>
      <c r="I175" s="54">
        <v>1.1931482</v>
      </c>
      <c r="J175" s="54">
        <v>0.2356434</v>
      </c>
      <c r="K175" s="54">
        <v>2.2325952880000002</v>
      </c>
      <c r="L175" s="54">
        <v>2.3419782700000003</v>
      </c>
      <c r="M175" s="54">
        <v>0</v>
      </c>
      <c r="N175" s="54">
        <v>0.90690026000000001</v>
      </c>
      <c r="O175" s="54">
        <v>3.4120949999999997E-2</v>
      </c>
      <c r="P175" s="54">
        <v>0.48235204999999998</v>
      </c>
      <c r="Q175" s="54">
        <f>F175-H175</f>
        <v>-0.50700954200000004</v>
      </c>
      <c r="R175" s="54">
        <f>H175-G175</f>
        <v>0.50700954199999959</v>
      </c>
      <c r="S175" s="48">
        <f>R175/G175</f>
        <v>0.14654029112570668</v>
      </c>
      <c r="T175" s="49" t="s">
        <v>387</v>
      </c>
      <c r="U175" s="7"/>
      <c r="V175" s="7"/>
      <c r="W175" s="7"/>
      <c r="X175" s="7"/>
      <c r="Y175" s="7"/>
      <c r="Z175" s="7"/>
      <c r="AA175" s="7"/>
      <c r="AB175" s="9"/>
      <c r="AC175" s="35"/>
      <c r="AD175" s="36"/>
      <c r="AF175" s="37"/>
      <c r="AH175" s="8"/>
      <c r="AI175" s="8"/>
      <c r="AJ175" s="8"/>
    </row>
    <row r="176" spans="1:36" s="1" customFormat="1" ht="110.25" x14ac:dyDescent="0.25">
      <c r="A176" s="51" t="s">
        <v>253</v>
      </c>
      <c r="B176" s="52" t="s">
        <v>388</v>
      </c>
      <c r="C176" s="53" t="s">
        <v>389</v>
      </c>
      <c r="D176" s="54">
        <v>9.7195222839999982</v>
      </c>
      <c r="E176" s="54">
        <v>0</v>
      </c>
      <c r="F176" s="54">
        <f>D176-E176</f>
        <v>9.7195222839999982</v>
      </c>
      <c r="G176" s="54" t="s">
        <v>31</v>
      </c>
      <c r="H176" s="54">
        <f>J176+L176+N176+P176</f>
        <v>3.32127902</v>
      </c>
      <c r="I176" s="54" t="s">
        <v>31</v>
      </c>
      <c r="J176" s="54">
        <v>2.2792621400000002</v>
      </c>
      <c r="K176" s="54" t="s">
        <v>31</v>
      </c>
      <c r="L176" s="54">
        <v>1.0522257399999999</v>
      </c>
      <c r="M176" s="54" t="s">
        <v>31</v>
      </c>
      <c r="N176" s="54">
        <v>0</v>
      </c>
      <c r="O176" s="54" t="s">
        <v>31</v>
      </c>
      <c r="P176" s="54">
        <v>-1.020886E-2</v>
      </c>
      <c r="Q176" s="54">
        <f>F176-H176</f>
        <v>6.3982432639999978</v>
      </c>
      <c r="R176" s="54" t="s">
        <v>31</v>
      </c>
      <c r="S176" s="48" t="s">
        <v>31</v>
      </c>
      <c r="T176" s="49" t="s">
        <v>390</v>
      </c>
      <c r="U176" s="7"/>
      <c r="V176" s="7"/>
      <c r="W176" s="7"/>
      <c r="X176" s="7"/>
      <c r="Y176" s="7"/>
      <c r="Z176" s="7"/>
      <c r="AA176" s="7"/>
      <c r="AB176" s="9"/>
      <c r="AC176" s="35"/>
      <c r="AD176" s="36"/>
      <c r="AF176" s="37"/>
      <c r="AH176" s="8"/>
      <c r="AI176" s="8"/>
      <c r="AJ176" s="8"/>
    </row>
    <row r="177" spans="1:36" s="1" customFormat="1" ht="31.5" x14ac:dyDescent="0.25">
      <c r="A177" s="51" t="s">
        <v>253</v>
      </c>
      <c r="B177" s="52" t="s">
        <v>391</v>
      </c>
      <c r="C177" s="53" t="s">
        <v>392</v>
      </c>
      <c r="D177" s="54">
        <v>302.16318489999998</v>
      </c>
      <c r="E177" s="54">
        <v>41.225000000000001</v>
      </c>
      <c r="F177" s="54">
        <f t="shared" si="60"/>
        <v>260.93818489999995</v>
      </c>
      <c r="G177" s="54">
        <f t="shared" ref="G177:G212" si="67">I177+K177+M177+O177</f>
        <v>237.33999999999997</v>
      </c>
      <c r="H177" s="54">
        <f t="shared" si="66"/>
        <v>233.04606039999999</v>
      </c>
      <c r="I177" s="54">
        <v>37.299999999999997</v>
      </c>
      <c r="J177" s="54">
        <v>37.299999999999997</v>
      </c>
      <c r="K177" s="54">
        <v>1.74</v>
      </c>
      <c r="L177" s="54">
        <v>0</v>
      </c>
      <c r="M177" s="54">
        <v>185.7</v>
      </c>
      <c r="N177" s="54">
        <v>0</v>
      </c>
      <c r="O177" s="54">
        <v>12.6</v>
      </c>
      <c r="P177" s="54">
        <v>195.74606039999998</v>
      </c>
      <c r="Q177" s="54">
        <f t="shared" ref="Q177:Q212" si="68">F177-H177</f>
        <v>27.892124499999966</v>
      </c>
      <c r="R177" s="54">
        <f t="shared" ref="R177:R212" si="69">H177-G177</f>
        <v>-4.2939395999999874</v>
      </c>
      <c r="S177" s="48">
        <f t="shared" ref="S177:S212" si="70">R177/G177</f>
        <v>-1.8091933934439992E-2</v>
      </c>
      <c r="T177" s="49" t="s">
        <v>31</v>
      </c>
      <c r="U177" s="7"/>
      <c r="V177" s="7"/>
      <c r="W177" s="7"/>
      <c r="X177" s="7"/>
      <c r="Y177" s="7"/>
      <c r="Z177" s="7"/>
      <c r="AA177" s="7"/>
      <c r="AB177" s="9"/>
      <c r="AC177" s="35"/>
      <c r="AD177" s="36"/>
      <c r="AF177" s="37"/>
      <c r="AH177" s="8"/>
      <c r="AI177" s="8"/>
      <c r="AJ177" s="8"/>
    </row>
    <row r="178" spans="1:36" s="1" customFormat="1" ht="47.25" x14ac:dyDescent="0.25">
      <c r="A178" s="51" t="s">
        <v>253</v>
      </c>
      <c r="B178" s="52" t="s">
        <v>393</v>
      </c>
      <c r="C178" s="53" t="s">
        <v>394</v>
      </c>
      <c r="D178" s="54">
        <v>115.65823510800001</v>
      </c>
      <c r="E178" s="54">
        <v>1.6964976000000001</v>
      </c>
      <c r="F178" s="54">
        <f t="shared" si="60"/>
        <v>113.96173750800001</v>
      </c>
      <c r="G178" s="54">
        <f t="shared" si="67"/>
        <v>11.1735024</v>
      </c>
      <c r="H178" s="54">
        <f t="shared" si="66"/>
        <v>0</v>
      </c>
      <c r="I178" s="54">
        <v>0</v>
      </c>
      <c r="J178" s="54">
        <v>0</v>
      </c>
      <c r="K178" s="54">
        <v>0</v>
      </c>
      <c r="L178" s="54">
        <v>0</v>
      </c>
      <c r="M178" s="54">
        <v>6.9735024000000001</v>
      </c>
      <c r="N178" s="54">
        <v>0</v>
      </c>
      <c r="O178" s="54">
        <v>4.2</v>
      </c>
      <c r="P178" s="54">
        <v>0</v>
      </c>
      <c r="Q178" s="54">
        <f t="shared" si="68"/>
        <v>113.96173750800001</v>
      </c>
      <c r="R178" s="54">
        <f t="shared" si="69"/>
        <v>-11.1735024</v>
      </c>
      <c r="S178" s="48">
        <f t="shared" si="70"/>
        <v>-1</v>
      </c>
      <c r="T178" s="49" t="s">
        <v>395</v>
      </c>
      <c r="U178" s="7"/>
      <c r="V178" s="7"/>
      <c r="W178" s="7"/>
      <c r="X178" s="7"/>
      <c r="Y178" s="7"/>
      <c r="Z178" s="7"/>
      <c r="AA178" s="7"/>
      <c r="AB178" s="9"/>
      <c r="AC178" s="35"/>
      <c r="AD178" s="36"/>
      <c r="AF178" s="37"/>
      <c r="AH178" s="8"/>
      <c r="AI178" s="8"/>
      <c r="AJ178" s="8"/>
    </row>
    <row r="179" spans="1:36" s="1" customFormat="1" ht="31.5" x14ac:dyDescent="0.25">
      <c r="A179" s="51" t="s">
        <v>253</v>
      </c>
      <c r="B179" s="52" t="s">
        <v>396</v>
      </c>
      <c r="C179" s="53" t="s">
        <v>397</v>
      </c>
      <c r="D179" s="54">
        <v>63.458695671999998</v>
      </c>
      <c r="E179" s="54">
        <v>0</v>
      </c>
      <c r="F179" s="54">
        <f t="shared" si="60"/>
        <v>63.458695671999998</v>
      </c>
      <c r="G179" s="54">
        <f t="shared" si="67"/>
        <v>39.840000000000003</v>
      </c>
      <c r="H179" s="54">
        <f t="shared" si="66"/>
        <v>37.971206340000002</v>
      </c>
      <c r="I179" s="54">
        <v>11.427206340000001</v>
      </c>
      <c r="J179" s="54">
        <v>11.427206340000001</v>
      </c>
      <c r="K179" s="54">
        <v>28.412793659999998</v>
      </c>
      <c r="L179" s="54">
        <v>0</v>
      </c>
      <c r="M179" s="54">
        <v>0</v>
      </c>
      <c r="N179" s="54">
        <v>13.272</v>
      </c>
      <c r="O179" s="54">
        <v>0</v>
      </c>
      <c r="P179" s="54">
        <v>13.272</v>
      </c>
      <c r="Q179" s="54">
        <f t="shared" si="68"/>
        <v>25.487489331999996</v>
      </c>
      <c r="R179" s="54">
        <f t="shared" si="69"/>
        <v>-1.8687936600000015</v>
      </c>
      <c r="S179" s="48">
        <f t="shared" si="70"/>
        <v>-4.6907471385542202E-2</v>
      </c>
      <c r="T179" s="49" t="s">
        <v>31</v>
      </c>
      <c r="U179" s="7"/>
      <c r="V179" s="7"/>
      <c r="W179" s="7"/>
      <c r="X179" s="7"/>
      <c r="Y179" s="7"/>
      <c r="Z179" s="7"/>
      <c r="AA179" s="7"/>
      <c r="AB179" s="9"/>
      <c r="AC179" s="35"/>
      <c r="AD179" s="36"/>
      <c r="AF179" s="37"/>
      <c r="AH179" s="8"/>
      <c r="AI179" s="8"/>
      <c r="AJ179" s="8"/>
    </row>
    <row r="180" spans="1:36" s="1" customFormat="1" ht="31.5" x14ac:dyDescent="0.25">
      <c r="A180" s="51" t="s">
        <v>253</v>
      </c>
      <c r="B180" s="52" t="s">
        <v>398</v>
      </c>
      <c r="C180" s="53" t="s">
        <v>399</v>
      </c>
      <c r="D180" s="54">
        <v>55.916031659999994</v>
      </c>
      <c r="E180" s="54">
        <v>0</v>
      </c>
      <c r="F180" s="54">
        <f t="shared" si="60"/>
        <v>55.916031659999994</v>
      </c>
      <c r="G180" s="54">
        <f t="shared" si="67"/>
        <v>31.577119559999996</v>
      </c>
      <c r="H180" s="54">
        <f t="shared" si="66"/>
        <v>22.109816349999999</v>
      </c>
      <c r="I180" s="54">
        <v>6.6538163500000005</v>
      </c>
      <c r="J180" s="54">
        <v>6.6538163500000005</v>
      </c>
      <c r="K180" s="54">
        <v>17.586183649999999</v>
      </c>
      <c r="L180" s="54">
        <v>0</v>
      </c>
      <c r="M180" s="54">
        <v>2.2011358679999997</v>
      </c>
      <c r="N180" s="54">
        <v>0</v>
      </c>
      <c r="O180" s="54">
        <v>5.1359836919999999</v>
      </c>
      <c r="P180" s="54">
        <v>15.456</v>
      </c>
      <c r="Q180" s="54">
        <f t="shared" si="68"/>
        <v>33.806215309999999</v>
      </c>
      <c r="R180" s="54">
        <f t="shared" si="69"/>
        <v>-9.4673032099999972</v>
      </c>
      <c r="S180" s="48">
        <f t="shared" si="70"/>
        <v>-0.29981528847211925</v>
      </c>
      <c r="T180" s="49" t="s">
        <v>400</v>
      </c>
      <c r="U180" s="7"/>
      <c r="V180" s="7"/>
      <c r="W180" s="7"/>
      <c r="X180" s="7"/>
      <c r="Y180" s="7"/>
      <c r="Z180" s="7"/>
      <c r="AA180" s="7"/>
      <c r="AB180" s="9"/>
      <c r="AC180" s="35"/>
      <c r="AD180" s="36"/>
      <c r="AF180" s="37"/>
      <c r="AH180" s="8"/>
      <c r="AI180" s="8"/>
      <c r="AJ180" s="8"/>
    </row>
    <row r="181" spans="1:36" s="1" customFormat="1" ht="31.5" x14ac:dyDescent="0.25">
      <c r="A181" s="51" t="s">
        <v>253</v>
      </c>
      <c r="B181" s="52" t="s">
        <v>401</v>
      </c>
      <c r="C181" s="53" t="s">
        <v>402</v>
      </c>
      <c r="D181" s="54">
        <v>189.45616196</v>
      </c>
      <c r="E181" s="54">
        <v>0</v>
      </c>
      <c r="F181" s="54">
        <f t="shared" si="60"/>
        <v>189.45616196</v>
      </c>
      <c r="G181" s="54">
        <f t="shared" si="67"/>
        <v>6.7565355343999993</v>
      </c>
      <c r="H181" s="54">
        <f t="shared" si="66"/>
        <v>4.2</v>
      </c>
      <c r="I181" s="54">
        <v>0</v>
      </c>
      <c r="J181" s="54">
        <v>0</v>
      </c>
      <c r="K181" s="54">
        <v>0</v>
      </c>
      <c r="L181" s="54">
        <v>0</v>
      </c>
      <c r="M181" s="54">
        <v>4.3917480983999999</v>
      </c>
      <c r="N181" s="54">
        <v>0.13766339999999999</v>
      </c>
      <c r="O181" s="54">
        <v>2.3647874359999999</v>
      </c>
      <c r="P181" s="54">
        <v>4.0623366000000001</v>
      </c>
      <c r="Q181" s="54">
        <f t="shared" si="68"/>
        <v>185.25616196000001</v>
      </c>
      <c r="R181" s="54">
        <f t="shared" si="69"/>
        <v>-2.5565355343999991</v>
      </c>
      <c r="S181" s="48">
        <f t="shared" si="70"/>
        <v>-0.37837964758473325</v>
      </c>
      <c r="T181" s="49" t="s">
        <v>400</v>
      </c>
      <c r="U181" s="7"/>
      <c r="V181" s="7"/>
      <c r="W181" s="7"/>
      <c r="X181" s="7"/>
      <c r="Y181" s="7"/>
      <c r="Z181" s="7"/>
      <c r="AA181" s="7"/>
      <c r="AB181" s="9"/>
      <c r="AC181" s="35"/>
      <c r="AD181" s="36"/>
      <c r="AF181" s="37"/>
      <c r="AH181" s="8"/>
      <c r="AI181" s="8"/>
      <c r="AJ181" s="8"/>
    </row>
    <row r="182" spans="1:36" s="1" customFormat="1" ht="47.25" x14ac:dyDescent="0.25">
      <c r="A182" s="51" t="s">
        <v>253</v>
      </c>
      <c r="B182" s="52" t="s">
        <v>403</v>
      </c>
      <c r="C182" s="53" t="s">
        <v>404</v>
      </c>
      <c r="D182" s="54">
        <v>70.282745937999991</v>
      </c>
      <c r="E182" s="54">
        <v>0.84</v>
      </c>
      <c r="F182" s="54">
        <f t="shared" si="60"/>
        <v>69.442745937999987</v>
      </c>
      <c r="G182" s="54">
        <f t="shared" si="67"/>
        <v>37.889430019999999</v>
      </c>
      <c r="H182" s="54">
        <f t="shared" si="66"/>
        <v>30.97567334</v>
      </c>
      <c r="I182" s="54">
        <v>6.7567420000000003E-2</v>
      </c>
      <c r="J182" s="54">
        <v>0</v>
      </c>
      <c r="K182" s="54">
        <v>5.1156463800000003</v>
      </c>
      <c r="L182" s="54">
        <v>0.41329885</v>
      </c>
      <c r="M182" s="54">
        <v>15.66055882</v>
      </c>
      <c r="N182" s="54">
        <v>3.8975784200000003</v>
      </c>
      <c r="O182" s="54">
        <v>17.0456574</v>
      </c>
      <c r="P182" s="54">
        <v>26.664796070000001</v>
      </c>
      <c r="Q182" s="54">
        <f t="shared" si="68"/>
        <v>38.467072597999987</v>
      </c>
      <c r="R182" s="54">
        <f t="shared" si="69"/>
        <v>-6.9137566799999988</v>
      </c>
      <c r="S182" s="48">
        <f t="shared" si="70"/>
        <v>-0.18247191040748201</v>
      </c>
      <c r="T182" s="49" t="s">
        <v>151</v>
      </c>
      <c r="U182" s="7"/>
      <c r="V182" s="7"/>
      <c r="W182" s="7"/>
      <c r="X182" s="7"/>
      <c r="Y182" s="7"/>
      <c r="Z182" s="7"/>
      <c r="AA182" s="7"/>
      <c r="AB182" s="9"/>
      <c r="AC182" s="35"/>
      <c r="AD182" s="36"/>
      <c r="AF182" s="37"/>
      <c r="AH182" s="8"/>
      <c r="AI182" s="8"/>
      <c r="AJ182" s="8"/>
    </row>
    <row r="183" spans="1:36" s="1" customFormat="1" ht="47.25" x14ac:dyDescent="0.25">
      <c r="A183" s="51" t="s">
        <v>253</v>
      </c>
      <c r="B183" s="52" t="s">
        <v>405</v>
      </c>
      <c r="C183" s="53" t="s">
        <v>406</v>
      </c>
      <c r="D183" s="54">
        <v>211.24943443199999</v>
      </c>
      <c r="E183" s="54">
        <v>0</v>
      </c>
      <c r="F183" s="54">
        <f t="shared" si="60"/>
        <v>211.24943443199999</v>
      </c>
      <c r="G183" s="54">
        <f t="shared" si="67"/>
        <v>62.918858379999996</v>
      </c>
      <c r="H183" s="54">
        <f t="shared" si="66"/>
        <v>61.548000000000002</v>
      </c>
      <c r="I183" s="54">
        <v>0.25596325999999997</v>
      </c>
      <c r="J183" s="54">
        <v>0.77852506999999993</v>
      </c>
      <c r="K183" s="54">
        <v>14.86199512</v>
      </c>
      <c r="L183" s="54">
        <v>8.8308153300000001</v>
      </c>
      <c r="M183" s="54">
        <v>10.25596326</v>
      </c>
      <c r="N183" s="54">
        <v>-0.6195404000000001</v>
      </c>
      <c r="O183" s="54">
        <v>37.544936739999997</v>
      </c>
      <c r="P183" s="54">
        <v>52.558199999999999</v>
      </c>
      <c r="Q183" s="54">
        <f t="shared" si="68"/>
        <v>149.70143443199999</v>
      </c>
      <c r="R183" s="54">
        <f t="shared" si="69"/>
        <v>-1.3708583799999943</v>
      </c>
      <c r="S183" s="48">
        <f t="shared" si="70"/>
        <v>-2.1787718583841133E-2</v>
      </c>
      <c r="T183" s="49" t="s">
        <v>31</v>
      </c>
      <c r="U183" s="7"/>
      <c r="V183" s="7"/>
      <c r="W183" s="7"/>
      <c r="X183" s="7"/>
      <c r="Y183" s="7"/>
      <c r="Z183" s="7"/>
      <c r="AA183" s="7"/>
      <c r="AB183" s="9"/>
      <c r="AC183" s="35"/>
      <c r="AD183" s="36"/>
      <c r="AF183" s="37"/>
      <c r="AH183" s="8"/>
      <c r="AI183" s="8"/>
      <c r="AJ183" s="8"/>
    </row>
    <row r="184" spans="1:36" s="1" customFormat="1" ht="47.25" x14ac:dyDescent="0.25">
      <c r="A184" s="51" t="s">
        <v>253</v>
      </c>
      <c r="B184" s="52" t="s">
        <v>407</v>
      </c>
      <c r="C184" s="53" t="s">
        <v>408</v>
      </c>
      <c r="D184" s="54">
        <v>44.058873842000004</v>
      </c>
      <c r="E184" s="54">
        <v>0</v>
      </c>
      <c r="F184" s="54">
        <f t="shared" si="60"/>
        <v>44.058873842000004</v>
      </c>
      <c r="G184" s="54">
        <f t="shared" si="67"/>
        <v>3.2845054100000004</v>
      </c>
      <c r="H184" s="54">
        <f t="shared" si="66"/>
        <v>0</v>
      </c>
      <c r="I184" s="54">
        <v>0</v>
      </c>
      <c r="J184" s="54">
        <v>0</v>
      </c>
      <c r="K184" s="54">
        <v>0</v>
      </c>
      <c r="L184" s="54">
        <v>0</v>
      </c>
      <c r="M184" s="54">
        <v>0</v>
      </c>
      <c r="N184" s="54">
        <v>0</v>
      </c>
      <c r="O184" s="54">
        <v>3.2845054100000004</v>
      </c>
      <c r="P184" s="54">
        <v>0</v>
      </c>
      <c r="Q184" s="54">
        <f t="shared" si="68"/>
        <v>44.058873842000004</v>
      </c>
      <c r="R184" s="54">
        <f t="shared" si="69"/>
        <v>-3.2845054100000004</v>
      </c>
      <c r="S184" s="48">
        <f t="shared" si="70"/>
        <v>-1</v>
      </c>
      <c r="T184" s="49" t="s">
        <v>409</v>
      </c>
      <c r="U184" s="7"/>
      <c r="V184" s="7"/>
      <c r="W184" s="7"/>
      <c r="X184" s="7"/>
      <c r="Y184" s="7"/>
      <c r="Z184" s="7"/>
      <c r="AA184" s="7"/>
      <c r="AB184" s="9"/>
      <c r="AC184" s="35"/>
      <c r="AD184" s="36"/>
      <c r="AF184" s="37"/>
      <c r="AH184" s="8"/>
      <c r="AI184" s="8"/>
      <c r="AJ184" s="8"/>
    </row>
    <row r="185" spans="1:36" s="1" customFormat="1" ht="31.5" x14ac:dyDescent="0.25">
      <c r="A185" s="51" t="s">
        <v>253</v>
      </c>
      <c r="B185" s="52" t="s">
        <v>410</v>
      </c>
      <c r="C185" s="53" t="s">
        <v>411</v>
      </c>
      <c r="D185" s="54">
        <v>7.792116</v>
      </c>
      <c r="E185" s="54">
        <v>0</v>
      </c>
      <c r="F185" s="54">
        <f t="shared" si="60"/>
        <v>7.792116</v>
      </c>
      <c r="G185" s="54">
        <f t="shared" si="67"/>
        <v>7.792116</v>
      </c>
      <c r="H185" s="54">
        <f t="shared" si="66"/>
        <v>3.5497449999999997</v>
      </c>
      <c r="I185" s="54">
        <v>0</v>
      </c>
      <c r="J185" s="54">
        <v>0</v>
      </c>
      <c r="K185" s="54">
        <v>0</v>
      </c>
      <c r="L185" s="54">
        <v>0</v>
      </c>
      <c r="M185" s="54">
        <v>6.194744</v>
      </c>
      <c r="N185" s="54">
        <v>3.5497449999999997</v>
      </c>
      <c r="O185" s="54">
        <v>1.597372</v>
      </c>
      <c r="P185" s="54">
        <v>0</v>
      </c>
      <c r="Q185" s="54">
        <f t="shared" si="68"/>
        <v>4.2423710000000003</v>
      </c>
      <c r="R185" s="54">
        <f t="shared" si="69"/>
        <v>-4.2423710000000003</v>
      </c>
      <c r="S185" s="48">
        <f t="shared" si="70"/>
        <v>-0.54444402521728374</v>
      </c>
      <c r="T185" s="49" t="s">
        <v>400</v>
      </c>
      <c r="U185" s="7"/>
      <c r="V185" s="7"/>
      <c r="W185" s="7"/>
      <c r="X185" s="7"/>
      <c r="Y185" s="7"/>
      <c r="Z185" s="7"/>
      <c r="AA185" s="7"/>
      <c r="AB185" s="9"/>
      <c r="AC185" s="35"/>
      <c r="AD185" s="36"/>
      <c r="AF185" s="37"/>
      <c r="AH185" s="8"/>
      <c r="AI185" s="8"/>
      <c r="AJ185" s="8"/>
    </row>
    <row r="186" spans="1:36" s="1" customFormat="1" ht="31.5" x14ac:dyDescent="0.25">
      <c r="A186" s="51" t="s">
        <v>253</v>
      </c>
      <c r="B186" s="52" t="s">
        <v>412</v>
      </c>
      <c r="C186" s="53" t="s">
        <v>413</v>
      </c>
      <c r="D186" s="54">
        <v>32.886000000000003</v>
      </c>
      <c r="E186" s="54">
        <v>0</v>
      </c>
      <c r="F186" s="54">
        <f t="shared" si="60"/>
        <v>32.886000000000003</v>
      </c>
      <c r="G186" s="54">
        <f t="shared" si="67"/>
        <v>32.885999999999996</v>
      </c>
      <c r="H186" s="54">
        <f t="shared" si="66"/>
        <v>32.9767692</v>
      </c>
      <c r="I186" s="54">
        <v>4.9884572</v>
      </c>
      <c r="J186" s="54">
        <v>4.9884572</v>
      </c>
      <c r="K186" s="54">
        <v>14.3880198</v>
      </c>
      <c r="L186" s="54">
        <v>24.70188508</v>
      </c>
      <c r="M186" s="54">
        <v>11.390082399999999</v>
      </c>
      <c r="N186" s="54">
        <v>3.2864269199999998</v>
      </c>
      <c r="O186" s="54">
        <v>2.1194405999999999</v>
      </c>
      <c r="P186" s="54">
        <v>0</v>
      </c>
      <c r="Q186" s="54">
        <f t="shared" si="68"/>
        <v>-9.0769199999996886E-2</v>
      </c>
      <c r="R186" s="54">
        <f t="shared" si="69"/>
        <v>9.0769200000003991E-2</v>
      </c>
      <c r="S186" s="48">
        <f t="shared" si="70"/>
        <v>2.7601167670134406E-3</v>
      </c>
      <c r="T186" s="49" t="s">
        <v>31</v>
      </c>
      <c r="U186" s="7"/>
      <c r="V186" s="7"/>
      <c r="W186" s="7"/>
      <c r="X186" s="7"/>
      <c r="Y186" s="7"/>
      <c r="Z186" s="7"/>
      <c r="AA186" s="7"/>
      <c r="AB186" s="9"/>
      <c r="AC186" s="35"/>
      <c r="AD186" s="36"/>
      <c r="AF186" s="37"/>
      <c r="AH186" s="8"/>
      <c r="AI186" s="8"/>
      <c r="AJ186" s="8"/>
    </row>
    <row r="187" spans="1:36" s="1" customFormat="1" ht="31.5" x14ac:dyDescent="0.25">
      <c r="A187" s="51" t="s">
        <v>253</v>
      </c>
      <c r="B187" s="52" t="s">
        <v>414</v>
      </c>
      <c r="C187" s="53" t="s">
        <v>415</v>
      </c>
      <c r="D187" s="54">
        <v>32.886000000000003</v>
      </c>
      <c r="E187" s="54">
        <v>0</v>
      </c>
      <c r="F187" s="54">
        <f t="shared" si="60"/>
        <v>32.886000000000003</v>
      </c>
      <c r="G187" s="54">
        <f t="shared" si="67"/>
        <v>32.885999999999996</v>
      </c>
      <c r="H187" s="54">
        <f t="shared" si="66"/>
        <v>33.006405600000001</v>
      </c>
      <c r="I187" s="54">
        <v>4.9884572</v>
      </c>
      <c r="J187" s="54">
        <v>4.9884572</v>
      </c>
      <c r="K187" s="54">
        <v>14.3880198</v>
      </c>
      <c r="L187" s="54">
        <v>24.728557840000001</v>
      </c>
      <c r="M187" s="54">
        <v>11.390082399999999</v>
      </c>
      <c r="N187" s="54">
        <v>3.2893905600000002</v>
      </c>
      <c r="O187" s="54">
        <v>2.1194405999999999</v>
      </c>
      <c r="P187" s="54">
        <v>0</v>
      </c>
      <c r="Q187" s="54">
        <f t="shared" si="68"/>
        <v>-0.120405599999998</v>
      </c>
      <c r="R187" s="54">
        <f t="shared" si="69"/>
        <v>0.12040560000000511</v>
      </c>
      <c r="S187" s="48">
        <f t="shared" si="70"/>
        <v>3.6613026819924928E-3</v>
      </c>
      <c r="T187" s="49" t="s">
        <v>31</v>
      </c>
      <c r="U187" s="7"/>
      <c r="V187" s="7"/>
      <c r="W187" s="7"/>
      <c r="X187" s="7"/>
      <c r="Y187" s="7"/>
      <c r="Z187" s="7"/>
      <c r="AA187" s="7"/>
      <c r="AB187" s="9"/>
      <c r="AC187" s="35"/>
      <c r="AD187" s="36"/>
      <c r="AF187" s="37"/>
      <c r="AH187" s="8"/>
      <c r="AI187" s="8"/>
      <c r="AJ187" s="8"/>
    </row>
    <row r="188" spans="1:36" s="1" customFormat="1" ht="31.5" x14ac:dyDescent="0.25">
      <c r="A188" s="51" t="s">
        <v>253</v>
      </c>
      <c r="B188" s="52" t="s">
        <v>416</v>
      </c>
      <c r="C188" s="53" t="s">
        <v>417</v>
      </c>
      <c r="D188" s="54">
        <v>206.79157693000002</v>
      </c>
      <c r="E188" s="54">
        <v>54.67839738</v>
      </c>
      <c r="F188" s="54">
        <f t="shared" si="60"/>
        <v>152.11317955000001</v>
      </c>
      <c r="G188" s="54">
        <f t="shared" si="67"/>
        <v>152.11317954999998</v>
      </c>
      <c r="H188" s="54">
        <f t="shared" si="66"/>
        <v>84.001407119999996</v>
      </c>
      <c r="I188" s="54">
        <v>0</v>
      </c>
      <c r="J188" s="54">
        <v>1.3112136000000001</v>
      </c>
      <c r="K188" s="54">
        <v>4.4725780400000001</v>
      </c>
      <c r="L188" s="54">
        <v>-40.387680000000003</v>
      </c>
      <c r="M188" s="54">
        <v>4.4725780400000001</v>
      </c>
      <c r="N188" s="54">
        <v>0</v>
      </c>
      <c r="O188" s="54">
        <v>143.16802346999998</v>
      </c>
      <c r="P188" s="54">
        <v>123.07787352</v>
      </c>
      <c r="Q188" s="54">
        <f t="shared" si="68"/>
        <v>68.111772430000016</v>
      </c>
      <c r="R188" s="54">
        <f t="shared" si="69"/>
        <v>-68.111772429999988</v>
      </c>
      <c r="S188" s="48">
        <f t="shared" si="70"/>
        <v>-0.44777035514934771</v>
      </c>
      <c r="T188" s="49" t="s">
        <v>418</v>
      </c>
      <c r="U188" s="7"/>
      <c r="V188" s="7"/>
      <c r="W188" s="7"/>
      <c r="X188" s="7"/>
      <c r="Y188" s="7"/>
      <c r="Z188" s="7"/>
      <c r="AA188" s="7"/>
      <c r="AB188" s="9"/>
      <c r="AC188" s="35"/>
      <c r="AD188" s="36"/>
      <c r="AF188" s="37"/>
      <c r="AH188" s="8"/>
      <c r="AI188" s="8"/>
      <c r="AJ188" s="8"/>
    </row>
    <row r="189" spans="1:36" s="1" customFormat="1" ht="47.25" x14ac:dyDescent="0.25">
      <c r="A189" s="51" t="s">
        <v>253</v>
      </c>
      <c r="B189" s="52" t="s">
        <v>419</v>
      </c>
      <c r="C189" s="53" t="s">
        <v>420</v>
      </c>
      <c r="D189" s="54">
        <v>9.5003999999999991</v>
      </c>
      <c r="E189" s="54">
        <v>6.6502800000000001E-2</v>
      </c>
      <c r="F189" s="54">
        <f t="shared" ref="F189:F217" si="71">D189-E189</f>
        <v>9.4338971999999988</v>
      </c>
      <c r="G189" s="54">
        <f t="shared" si="67"/>
        <v>9.4338972000000005</v>
      </c>
      <c r="H189" s="54">
        <f t="shared" si="66"/>
        <v>8.4838571999999992</v>
      </c>
      <c r="I189" s="54">
        <v>0</v>
      </c>
      <c r="J189" s="54">
        <v>0</v>
      </c>
      <c r="K189" s="54">
        <v>3.5436491999999999</v>
      </c>
      <c r="L189" s="54">
        <v>0.53202240000000001</v>
      </c>
      <c r="M189" s="54">
        <v>2.9451239999999999</v>
      </c>
      <c r="N189" s="54">
        <v>0</v>
      </c>
      <c r="O189" s="54">
        <v>2.9451239999999999</v>
      </c>
      <c r="P189" s="54">
        <v>7.9518347999999994</v>
      </c>
      <c r="Q189" s="54">
        <f t="shared" si="68"/>
        <v>0.95003999999999955</v>
      </c>
      <c r="R189" s="54">
        <f t="shared" si="69"/>
        <v>-0.95004000000000133</v>
      </c>
      <c r="S189" s="48">
        <f t="shared" si="70"/>
        <v>-0.10070493454179268</v>
      </c>
      <c r="T189" s="49" t="s">
        <v>31</v>
      </c>
      <c r="U189" s="7"/>
      <c r="V189" s="7"/>
      <c r="W189" s="7"/>
      <c r="X189" s="7"/>
      <c r="Y189" s="7"/>
      <c r="Z189" s="7"/>
      <c r="AA189" s="7"/>
      <c r="AB189" s="9"/>
      <c r="AC189" s="35"/>
      <c r="AD189" s="36"/>
      <c r="AF189" s="37"/>
      <c r="AH189" s="8"/>
      <c r="AI189" s="8"/>
      <c r="AJ189" s="8"/>
    </row>
    <row r="190" spans="1:36" s="1" customFormat="1" ht="47.25" x14ac:dyDescent="0.25">
      <c r="A190" s="51" t="s">
        <v>253</v>
      </c>
      <c r="B190" s="52" t="s">
        <v>421</v>
      </c>
      <c r="C190" s="53" t="s">
        <v>422</v>
      </c>
      <c r="D190" s="54">
        <v>2200.8331982280001</v>
      </c>
      <c r="E190" s="54">
        <v>6.5945457599999999</v>
      </c>
      <c r="F190" s="54">
        <f t="shared" si="71"/>
        <v>2194.2386524680001</v>
      </c>
      <c r="G190" s="54">
        <f t="shared" si="67"/>
        <v>65.715870240000015</v>
      </c>
      <c r="H190" s="54">
        <f t="shared" si="66"/>
        <v>0</v>
      </c>
      <c r="I190" s="54">
        <v>0</v>
      </c>
      <c r="J190" s="54">
        <v>0</v>
      </c>
      <c r="K190" s="54">
        <v>2.6330236800000004</v>
      </c>
      <c r="L190" s="54">
        <v>0</v>
      </c>
      <c r="M190" s="54">
        <v>31.541423280000004</v>
      </c>
      <c r="N190" s="54">
        <v>0</v>
      </c>
      <c r="O190" s="54">
        <v>31.541423280000004</v>
      </c>
      <c r="P190" s="54">
        <v>0</v>
      </c>
      <c r="Q190" s="54">
        <f t="shared" si="68"/>
        <v>2194.2386524680001</v>
      </c>
      <c r="R190" s="54">
        <f t="shared" si="69"/>
        <v>-65.715870240000015</v>
      </c>
      <c r="S190" s="48">
        <f t="shared" si="70"/>
        <v>-1</v>
      </c>
      <c r="T190" s="49" t="s">
        <v>311</v>
      </c>
      <c r="U190" s="7"/>
      <c r="V190" s="7"/>
      <c r="W190" s="7"/>
      <c r="X190" s="7"/>
      <c r="Y190" s="7"/>
      <c r="Z190" s="7"/>
      <c r="AA190" s="7"/>
      <c r="AB190" s="9"/>
      <c r="AC190" s="35"/>
      <c r="AD190" s="36"/>
      <c r="AF190" s="37"/>
      <c r="AH190" s="8"/>
      <c r="AI190" s="8"/>
      <c r="AJ190" s="8"/>
    </row>
    <row r="191" spans="1:36" s="1" customFormat="1" ht="78.75" x14ac:dyDescent="0.25">
      <c r="A191" s="51" t="s">
        <v>253</v>
      </c>
      <c r="B191" s="52" t="s">
        <v>423</v>
      </c>
      <c r="C191" s="53" t="s">
        <v>424</v>
      </c>
      <c r="D191" s="54">
        <v>251.730427572</v>
      </c>
      <c r="E191" s="54">
        <v>0</v>
      </c>
      <c r="F191" s="54">
        <f t="shared" si="71"/>
        <v>251.730427572</v>
      </c>
      <c r="G191" s="54">
        <f t="shared" si="67"/>
        <v>63.229318800000001</v>
      </c>
      <c r="H191" s="54">
        <f t="shared" si="66"/>
        <v>18.945</v>
      </c>
      <c r="I191" s="54">
        <v>0</v>
      </c>
      <c r="J191" s="54">
        <v>0</v>
      </c>
      <c r="K191" s="54">
        <v>0</v>
      </c>
      <c r="L191" s="54">
        <v>0</v>
      </c>
      <c r="M191" s="54">
        <v>15.546274199999999</v>
      </c>
      <c r="N191" s="54">
        <v>7.0410000000000004</v>
      </c>
      <c r="O191" s="54">
        <v>47.683044600000002</v>
      </c>
      <c r="P191" s="54">
        <v>11.904</v>
      </c>
      <c r="Q191" s="54">
        <f t="shared" si="68"/>
        <v>232.785427572</v>
      </c>
      <c r="R191" s="54">
        <f t="shared" si="69"/>
        <v>-44.284318800000001</v>
      </c>
      <c r="S191" s="48">
        <f t="shared" si="70"/>
        <v>-0.70037633870570815</v>
      </c>
      <c r="T191" s="49" t="s">
        <v>425</v>
      </c>
      <c r="U191" s="7"/>
      <c r="V191" s="7"/>
      <c r="W191" s="7"/>
      <c r="X191" s="7"/>
      <c r="Y191" s="7"/>
      <c r="Z191" s="7"/>
      <c r="AA191" s="7"/>
      <c r="AB191" s="9"/>
      <c r="AC191" s="35"/>
      <c r="AD191" s="36"/>
      <c r="AF191" s="37"/>
      <c r="AH191" s="8"/>
      <c r="AI191" s="8"/>
      <c r="AJ191" s="8"/>
    </row>
    <row r="192" spans="1:36" s="1" customFormat="1" ht="31.5" x14ac:dyDescent="0.25">
      <c r="A192" s="51" t="s">
        <v>253</v>
      </c>
      <c r="B192" s="52" t="s">
        <v>426</v>
      </c>
      <c r="C192" s="53" t="s">
        <v>427</v>
      </c>
      <c r="D192" s="54">
        <v>38.363257211999994</v>
      </c>
      <c r="E192" s="54">
        <v>0.35851440000000001</v>
      </c>
      <c r="F192" s="54">
        <f t="shared" si="71"/>
        <v>38.004742811999996</v>
      </c>
      <c r="G192" s="54">
        <f t="shared" si="67"/>
        <v>3.7130856000000003</v>
      </c>
      <c r="H192" s="54">
        <f t="shared" si="66"/>
        <v>0</v>
      </c>
      <c r="I192" s="54">
        <v>0.20591526999999998</v>
      </c>
      <c r="J192" s="54">
        <v>0</v>
      </c>
      <c r="K192" s="54">
        <v>3.5071703300000001</v>
      </c>
      <c r="L192" s="54">
        <v>0</v>
      </c>
      <c r="M192" s="54">
        <v>0</v>
      </c>
      <c r="N192" s="54">
        <v>0</v>
      </c>
      <c r="O192" s="54">
        <v>0</v>
      </c>
      <c r="P192" s="54">
        <v>0</v>
      </c>
      <c r="Q192" s="54">
        <f t="shared" si="68"/>
        <v>38.004742811999996</v>
      </c>
      <c r="R192" s="54">
        <f t="shared" si="69"/>
        <v>-3.7130856000000003</v>
      </c>
      <c r="S192" s="48">
        <f t="shared" si="70"/>
        <v>-1</v>
      </c>
      <c r="T192" s="49" t="s">
        <v>311</v>
      </c>
      <c r="U192" s="7"/>
      <c r="V192" s="7"/>
      <c r="W192" s="7"/>
      <c r="X192" s="7"/>
      <c r="Y192" s="7"/>
      <c r="Z192" s="7"/>
      <c r="AA192" s="7"/>
      <c r="AB192" s="9"/>
      <c r="AC192" s="35"/>
      <c r="AD192" s="36"/>
      <c r="AF192" s="37"/>
      <c r="AH192" s="8"/>
      <c r="AI192" s="8"/>
      <c r="AJ192" s="8"/>
    </row>
    <row r="193" spans="1:36" s="1" customFormat="1" ht="47.25" x14ac:dyDescent="0.25">
      <c r="A193" s="51" t="s">
        <v>253</v>
      </c>
      <c r="B193" s="52" t="s">
        <v>428</v>
      </c>
      <c r="C193" s="53" t="s">
        <v>429</v>
      </c>
      <c r="D193" s="54">
        <v>8.7436331999999997</v>
      </c>
      <c r="E193" s="54">
        <v>5.3900786399999996</v>
      </c>
      <c r="F193" s="54">
        <f t="shared" si="71"/>
        <v>3.3535545600000001</v>
      </c>
      <c r="G193" s="54">
        <f t="shared" si="67"/>
        <v>3.3535545600000001</v>
      </c>
      <c r="H193" s="54">
        <f t="shared" si="66"/>
        <v>3.1132781999999999</v>
      </c>
      <c r="I193" s="54">
        <v>0.95687891999999997</v>
      </c>
      <c r="J193" s="54">
        <v>0.95687891999999997</v>
      </c>
      <c r="K193" s="54">
        <v>0.62</v>
      </c>
      <c r="L193" s="54">
        <v>0.86570639999999999</v>
      </c>
      <c r="M193" s="54">
        <v>1.2023123200000001</v>
      </c>
      <c r="N193" s="54">
        <v>0.75654216000000007</v>
      </c>
      <c r="O193" s="54">
        <v>0.57436332000000001</v>
      </c>
      <c r="P193" s="54">
        <v>0.53415071999999997</v>
      </c>
      <c r="Q193" s="54">
        <f t="shared" si="68"/>
        <v>0.24027636000000019</v>
      </c>
      <c r="R193" s="54">
        <f t="shared" si="69"/>
        <v>-0.24027636000000019</v>
      </c>
      <c r="S193" s="48">
        <f t="shared" si="70"/>
        <v>-7.1648263268452736E-2</v>
      </c>
      <c r="T193" s="49" t="s">
        <v>31</v>
      </c>
      <c r="U193" s="7"/>
      <c r="V193" s="7"/>
      <c r="W193" s="7"/>
      <c r="X193" s="7"/>
      <c r="Y193" s="7"/>
      <c r="Z193" s="7"/>
      <c r="AA193" s="7"/>
      <c r="AB193" s="9"/>
      <c r="AC193" s="35"/>
      <c r="AD193" s="36"/>
      <c r="AF193" s="37"/>
      <c r="AH193" s="8"/>
      <c r="AI193" s="8"/>
      <c r="AJ193" s="8"/>
    </row>
    <row r="194" spans="1:36" s="1" customFormat="1" ht="31.5" x14ac:dyDescent="0.25">
      <c r="A194" s="51" t="s">
        <v>253</v>
      </c>
      <c r="B194" s="52" t="s">
        <v>430</v>
      </c>
      <c r="C194" s="53" t="s">
        <v>431</v>
      </c>
      <c r="D194" s="54">
        <v>487.48982622000005</v>
      </c>
      <c r="E194" s="54">
        <v>486.15088767000009</v>
      </c>
      <c r="F194" s="54">
        <f>D194-E194</f>
        <v>1.3389385499999662</v>
      </c>
      <c r="G194" s="54">
        <f t="shared" si="67"/>
        <v>1.33893854999995</v>
      </c>
      <c r="H194" s="54">
        <f t="shared" si="66"/>
        <v>0</v>
      </c>
      <c r="I194" s="54">
        <v>0</v>
      </c>
      <c r="J194" s="54">
        <v>0</v>
      </c>
      <c r="K194" s="54">
        <v>1.33893854999995</v>
      </c>
      <c r="L194" s="54">
        <v>0</v>
      </c>
      <c r="M194" s="54">
        <v>0</v>
      </c>
      <c r="N194" s="54">
        <v>0</v>
      </c>
      <c r="O194" s="54">
        <v>0</v>
      </c>
      <c r="P194" s="54">
        <v>0</v>
      </c>
      <c r="Q194" s="54">
        <f t="shared" si="68"/>
        <v>1.3389385499999662</v>
      </c>
      <c r="R194" s="54">
        <f t="shared" si="69"/>
        <v>-1.33893854999995</v>
      </c>
      <c r="S194" s="48">
        <f t="shared" si="70"/>
        <v>-1</v>
      </c>
      <c r="T194" s="49" t="s">
        <v>432</v>
      </c>
      <c r="U194" s="7"/>
      <c r="V194" s="7"/>
      <c r="W194" s="7"/>
      <c r="X194" s="7"/>
      <c r="Y194" s="7"/>
      <c r="Z194" s="7"/>
      <c r="AA194" s="7"/>
      <c r="AB194" s="9"/>
      <c r="AC194" s="35"/>
      <c r="AD194" s="36"/>
      <c r="AF194" s="37"/>
      <c r="AH194" s="8"/>
      <c r="AI194" s="8"/>
      <c r="AJ194" s="8"/>
    </row>
    <row r="195" spans="1:36" s="1" customFormat="1" ht="63" x14ac:dyDescent="0.25">
      <c r="A195" s="51" t="s">
        <v>253</v>
      </c>
      <c r="B195" s="52" t="s">
        <v>433</v>
      </c>
      <c r="C195" s="53" t="s">
        <v>434</v>
      </c>
      <c r="D195" s="54">
        <v>9.7108615919999988</v>
      </c>
      <c r="E195" s="54">
        <v>0.1119</v>
      </c>
      <c r="F195" s="54">
        <f t="shared" si="71"/>
        <v>9.5989615919999984</v>
      </c>
      <c r="G195" s="54">
        <f t="shared" si="67"/>
        <v>0.56110000000000004</v>
      </c>
      <c r="H195" s="54">
        <f t="shared" si="66"/>
        <v>0.56110000000000004</v>
      </c>
      <c r="I195" s="54">
        <v>0.56110000000000004</v>
      </c>
      <c r="J195" s="54">
        <v>0.56110000000000004</v>
      </c>
      <c r="K195" s="54">
        <v>0</v>
      </c>
      <c r="L195" s="54">
        <v>0</v>
      </c>
      <c r="M195" s="54">
        <v>0</v>
      </c>
      <c r="N195" s="54">
        <v>0</v>
      </c>
      <c r="O195" s="54">
        <v>0</v>
      </c>
      <c r="P195" s="54">
        <v>0</v>
      </c>
      <c r="Q195" s="54">
        <f t="shared" si="68"/>
        <v>9.0378615919999987</v>
      </c>
      <c r="R195" s="54">
        <f t="shared" si="69"/>
        <v>0</v>
      </c>
      <c r="S195" s="48">
        <f t="shared" si="70"/>
        <v>0</v>
      </c>
      <c r="T195" s="49" t="s">
        <v>31</v>
      </c>
      <c r="U195" s="7"/>
      <c r="V195" s="7"/>
      <c r="W195" s="7"/>
      <c r="X195" s="7"/>
      <c r="Y195" s="7"/>
      <c r="Z195" s="7"/>
      <c r="AA195" s="7"/>
      <c r="AB195" s="9"/>
      <c r="AC195" s="35"/>
      <c r="AD195" s="36"/>
      <c r="AF195" s="37"/>
      <c r="AH195" s="8"/>
      <c r="AI195" s="8"/>
      <c r="AJ195" s="8"/>
    </row>
    <row r="196" spans="1:36" s="1" customFormat="1" ht="47.25" x14ac:dyDescent="0.25">
      <c r="A196" s="51" t="s">
        <v>253</v>
      </c>
      <c r="B196" s="52" t="s">
        <v>435</v>
      </c>
      <c r="C196" s="53" t="s">
        <v>436</v>
      </c>
      <c r="D196" s="54">
        <v>2.8919999999999999</v>
      </c>
      <c r="E196" s="54">
        <v>0</v>
      </c>
      <c r="F196" s="54">
        <f t="shared" si="71"/>
        <v>2.8919999999999999</v>
      </c>
      <c r="G196" s="54">
        <f t="shared" si="67"/>
        <v>2.8919999999999999</v>
      </c>
      <c r="H196" s="54">
        <f t="shared" si="66"/>
        <v>2.8919999999999999</v>
      </c>
      <c r="I196" s="54">
        <v>0</v>
      </c>
      <c r="J196" s="54">
        <v>0</v>
      </c>
      <c r="K196" s="54">
        <v>0</v>
      </c>
      <c r="L196" s="54">
        <v>0</v>
      </c>
      <c r="M196" s="54">
        <v>0</v>
      </c>
      <c r="N196" s="54">
        <v>2.544</v>
      </c>
      <c r="O196" s="54">
        <v>2.8919999999999999</v>
      </c>
      <c r="P196" s="54">
        <v>0.34799999999999998</v>
      </c>
      <c r="Q196" s="54">
        <f t="shared" si="68"/>
        <v>0</v>
      </c>
      <c r="R196" s="54">
        <f t="shared" si="69"/>
        <v>0</v>
      </c>
      <c r="S196" s="48">
        <f t="shared" si="70"/>
        <v>0</v>
      </c>
      <c r="T196" s="49" t="s">
        <v>31</v>
      </c>
      <c r="U196" s="7"/>
      <c r="V196" s="7"/>
      <c r="W196" s="7"/>
      <c r="X196" s="7"/>
      <c r="Y196" s="7"/>
      <c r="Z196" s="7"/>
      <c r="AA196" s="7"/>
      <c r="AB196" s="9"/>
      <c r="AC196" s="35"/>
      <c r="AD196" s="36"/>
      <c r="AF196" s="37"/>
      <c r="AH196" s="8"/>
      <c r="AI196" s="8"/>
      <c r="AJ196" s="8"/>
    </row>
    <row r="197" spans="1:36" s="1" customFormat="1" ht="63" x14ac:dyDescent="0.25">
      <c r="A197" s="51" t="s">
        <v>253</v>
      </c>
      <c r="B197" s="52" t="s">
        <v>437</v>
      </c>
      <c r="C197" s="53" t="s">
        <v>438</v>
      </c>
      <c r="D197" s="54">
        <v>55.633532352000003</v>
      </c>
      <c r="E197" s="54">
        <v>19.7988708</v>
      </c>
      <c r="F197" s="54">
        <f t="shared" si="71"/>
        <v>35.834661552</v>
      </c>
      <c r="G197" s="54">
        <f t="shared" si="67"/>
        <v>4.1275149200000003</v>
      </c>
      <c r="H197" s="54">
        <f t="shared" si="66"/>
        <v>0.76327747000000001</v>
      </c>
      <c r="I197" s="54">
        <v>0</v>
      </c>
      <c r="J197" s="54">
        <v>0.16819747000000002</v>
      </c>
      <c r="K197" s="54">
        <v>0</v>
      </c>
      <c r="L197" s="54">
        <v>0</v>
      </c>
      <c r="M197" s="54">
        <v>0.41275149</v>
      </c>
      <c r="N197" s="54">
        <v>0</v>
      </c>
      <c r="O197" s="54">
        <v>3.7147634300000001</v>
      </c>
      <c r="P197" s="54">
        <v>0.59508000000000005</v>
      </c>
      <c r="Q197" s="54">
        <f t="shared" si="68"/>
        <v>35.071384082000002</v>
      </c>
      <c r="R197" s="54">
        <f t="shared" si="69"/>
        <v>-3.3642374500000001</v>
      </c>
      <c r="S197" s="48">
        <f t="shared" si="70"/>
        <v>-0.8150757817248544</v>
      </c>
      <c r="T197" s="49" t="s">
        <v>439</v>
      </c>
      <c r="U197" s="7"/>
      <c r="V197" s="7"/>
      <c r="W197" s="7"/>
      <c r="X197" s="7"/>
      <c r="Y197" s="7"/>
      <c r="Z197" s="7"/>
      <c r="AA197" s="7"/>
      <c r="AB197" s="9"/>
      <c r="AC197" s="35"/>
      <c r="AD197" s="36"/>
      <c r="AF197" s="37"/>
      <c r="AH197" s="8"/>
      <c r="AI197" s="8"/>
      <c r="AJ197" s="8"/>
    </row>
    <row r="198" spans="1:36" s="1" customFormat="1" ht="47.25" x14ac:dyDescent="0.25">
      <c r="A198" s="51" t="s">
        <v>253</v>
      </c>
      <c r="B198" s="52" t="s">
        <v>440</v>
      </c>
      <c r="C198" s="53" t="s">
        <v>441</v>
      </c>
      <c r="D198" s="54">
        <v>721.07042354800001</v>
      </c>
      <c r="E198" s="54">
        <v>19.781682720000003</v>
      </c>
      <c r="F198" s="54">
        <f t="shared" si="71"/>
        <v>701.28874082799996</v>
      </c>
      <c r="G198" s="54">
        <f t="shared" si="67"/>
        <v>192.97423203200003</v>
      </c>
      <c r="H198" s="54">
        <f t="shared" si="66"/>
        <v>145.16540196</v>
      </c>
      <c r="I198" s="54">
        <v>12.964878479999999</v>
      </c>
      <c r="J198" s="54">
        <v>12.964878479999999</v>
      </c>
      <c r="K198" s="54">
        <v>37.299355429999999</v>
      </c>
      <c r="L198" s="54">
        <v>20.987790150000002</v>
      </c>
      <c r="M198" s="54">
        <v>65.711653292000008</v>
      </c>
      <c r="N198" s="54">
        <v>67.017997679999993</v>
      </c>
      <c r="O198" s="54">
        <v>76.998344830000008</v>
      </c>
      <c r="P198" s="54">
        <v>44.194735650000005</v>
      </c>
      <c r="Q198" s="54">
        <f t="shared" si="68"/>
        <v>556.12333886800002</v>
      </c>
      <c r="R198" s="54">
        <f t="shared" si="69"/>
        <v>-47.808830072000035</v>
      </c>
      <c r="S198" s="48">
        <f t="shared" si="70"/>
        <v>-0.24774722287311457</v>
      </c>
      <c r="T198" s="49" t="s">
        <v>442</v>
      </c>
      <c r="U198" s="7"/>
      <c r="V198" s="7"/>
      <c r="W198" s="7"/>
      <c r="X198" s="7"/>
      <c r="Y198" s="7"/>
      <c r="Z198" s="7"/>
      <c r="AA198" s="7"/>
      <c r="AB198" s="9"/>
      <c r="AC198" s="35"/>
      <c r="AD198" s="36"/>
      <c r="AF198" s="37"/>
      <c r="AH198" s="8"/>
      <c r="AI198" s="8"/>
      <c r="AJ198" s="8"/>
    </row>
    <row r="199" spans="1:36" s="1" customFormat="1" ht="126.75" customHeight="1" x14ac:dyDescent="0.25">
      <c r="A199" s="51" t="s">
        <v>253</v>
      </c>
      <c r="B199" s="52" t="s">
        <v>443</v>
      </c>
      <c r="C199" s="53" t="s">
        <v>444</v>
      </c>
      <c r="D199" s="54">
        <v>273.23111091999999</v>
      </c>
      <c r="E199" s="54">
        <v>11.77616744</v>
      </c>
      <c r="F199" s="54">
        <f t="shared" si="71"/>
        <v>261.45494348</v>
      </c>
      <c r="G199" s="54">
        <f t="shared" si="67"/>
        <v>6.3889499999999995</v>
      </c>
      <c r="H199" s="54">
        <f t="shared" si="66"/>
        <v>0</v>
      </c>
      <c r="I199" s="54">
        <v>0</v>
      </c>
      <c r="J199" s="54">
        <v>0</v>
      </c>
      <c r="K199" s="54">
        <v>6.3889499999999995</v>
      </c>
      <c r="L199" s="54">
        <v>0</v>
      </c>
      <c r="M199" s="54">
        <v>0</v>
      </c>
      <c r="N199" s="54">
        <v>0</v>
      </c>
      <c r="O199" s="54">
        <v>0</v>
      </c>
      <c r="P199" s="54">
        <v>0</v>
      </c>
      <c r="Q199" s="54">
        <f t="shared" si="68"/>
        <v>261.45494348</v>
      </c>
      <c r="R199" s="54">
        <f t="shared" si="69"/>
        <v>-6.3889499999999995</v>
      </c>
      <c r="S199" s="48">
        <f t="shared" si="70"/>
        <v>-1</v>
      </c>
      <c r="T199" s="49" t="s">
        <v>445</v>
      </c>
      <c r="U199" s="7"/>
      <c r="V199" s="7"/>
      <c r="W199" s="7"/>
      <c r="X199" s="7"/>
      <c r="Y199" s="7"/>
      <c r="Z199" s="7"/>
      <c r="AA199" s="7"/>
      <c r="AB199" s="9"/>
      <c r="AC199" s="35"/>
      <c r="AD199" s="36"/>
      <c r="AF199" s="37"/>
      <c r="AH199" s="8"/>
      <c r="AI199" s="8"/>
      <c r="AJ199" s="8"/>
    </row>
    <row r="200" spans="1:36" s="1" customFormat="1" ht="127.5" customHeight="1" x14ac:dyDescent="0.25">
      <c r="A200" s="51" t="s">
        <v>253</v>
      </c>
      <c r="B200" s="52" t="s">
        <v>446</v>
      </c>
      <c r="C200" s="53" t="s">
        <v>447</v>
      </c>
      <c r="D200" s="54">
        <v>4.1886307299999999</v>
      </c>
      <c r="E200" s="54">
        <v>0.16619023000000002</v>
      </c>
      <c r="F200" s="54">
        <f t="shared" si="71"/>
        <v>4.0224405000000001</v>
      </c>
      <c r="G200" s="54">
        <f t="shared" si="67"/>
        <v>4.0224405000000001</v>
      </c>
      <c r="H200" s="54">
        <f t="shared" si="66"/>
        <v>0</v>
      </c>
      <c r="I200" s="54">
        <v>0</v>
      </c>
      <c r="J200" s="54">
        <v>0</v>
      </c>
      <c r="K200" s="54">
        <v>0</v>
      </c>
      <c r="L200" s="54">
        <v>0</v>
      </c>
      <c r="M200" s="54">
        <v>0</v>
      </c>
      <c r="N200" s="54">
        <v>0</v>
      </c>
      <c r="O200" s="54">
        <v>4.0224405000000001</v>
      </c>
      <c r="P200" s="54">
        <v>0</v>
      </c>
      <c r="Q200" s="54">
        <f t="shared" si="68"/>
        <v>4.0224405000000001</v>
      </c>
      <c r="R200" s="54">
        <f t="shared" si="69"/>
        <v>-4.0224405000000001</v>
      </c>
      <c r="S200" s="48">
        <f t="shared" si="70"/>
        <v>-1</v>
      </c>
      <c r="T200" s="49" t="s">
        <v>448</v>
      </c>
      <c r="U200" s="7"/>
      <c r="V200" s="7"/>
      <c r="W200" s="7"/>
      <c r="X200" s="7"/>
      <c r="Y200" s="7"/>
      <c r="Z200" s="7"/>
      <c r="AA200" s="7"/>
      <c r="AB200" s="9"/>
      <c r="AC200" s="35"/>
      <c r="AD200" s="36"/>
      <c r="AF200" s="37"/>
      <c r="AH200" s="8"/>
      <c r="AI200" s="8"/>
      <c r="AJ200" s="8"/>
    </row>
    <row r="201" spans="1:36" s="1" customFormat="1" ht="47.25" x14ac:dyDescent="0.25">
      <c r="A201" s="51" t="s">
        <v>253</v>
      </c>
      <c r="B201" s="52" t="s">
        <v>449</v>
      </c>
      <c r="C201" s="53" t="s">
        <v>450</v>
      </c>
      <c r="D201" s="54">
        <v>8.0045999999999999</v>
      </c>
      <c r="E201" s="54">
        <v>0</v>
      </c>
      <c r="F201" s="54">
        <f t="shared" si="71"/>
        <v>8.0045999999999999</v>
      </c>
      <c r="G201" s="54">
        <f t="shared" si="67"/>
        <v>1.5708</v>
      </c>
      <c r="H201" s="54">
        <f t="shared" si="66"/>
        <v>1.3088850000000001</v>
      </c>
      <c r="I201" s="54">
        <v>0</v>
      </c>
      <c r="J201" s="54">
        <v>0</v>
      </c>
      <c r="K201" s="54">
        <v>0</v>
      </c>
      <c r="L201" s="54">
        <v>0</v>
      </c>
      <c r="M201" s="54">
        <v>0</v>
      </c>
      <c r="N201" s="54">
        <v>0</v>
      </c>
      <c r="O201" s="54">
        <v>1.5708</v>
      </c>
      <c r="P201" s="54">
        <v>1.3088850000000001</v>
      </c>
      <c r="Q201" s="54">
        <f t="shared" si="68"/>
        <v>6.6957149999999999</v>
      </c>
      <c r="R201" s="54">
        <f t="shared" si="69"/>
        <v>-0.2619149999999999</v>
      </c>
      <c r="S201" s="48">
        <f t="shared" si="70"/>
        <v>-0.16673987776928947</v>
      </c>
      <c r="T201" s="49" t="s">
        <v>370</v>
      </c>
      <c r="U201" s="7"/>
      <c r="V201" s="7"/>
      <c r="W201" s="7"/>
      <c r="X201" s="7"/>
      <c r="Y201" s="7"/>
      <c r="Z201" s="7"/>
      <c r="AA201" s="7"/>
      <c r="AB201" s="9"/>
      <c r="AC201" s="35"/>
      <c r="AD201" s="36"/>
      <c r="AF201" s="37"/>
      <c r="AH201" s="8"/>
      <c r="AI201" s="8"/>
      <c r="AJ201" s="8"/>
    </row>
    <row r="202" spans="1:36" s="1" customFormat="1" ht="47.25" x14ac:dyDescent="0.25">
      <c r="A202" s="51" t="s">
        <v>253</v>
      </c>
      <c r="B202" s="52" t="s">
        <v>451</v>
      </c>
      <c r="C202" s="53" t="s">
        <v>452</v>
      </c>
      <c r="D202" s="54">
        <v>16.944655480000002</v>
      </c>
      <c r="E202" s="54">
        <v>3.4194494899999999</v>
      </c>
      <c r="F202" s="54">
        <f t="shared" si="71"/>
        <v>13.525205990000002</v>
      </c>
      <c r="G202" s="54">
        <f t="shared" si="67"/>
        <v>5.4606059900000004</v>
      </c>
      <c r="H202" s="54">
        <f t="shared" si="66"/>
        <v>4.4084912000000003</v>
      </c>
      <c r="I202" s="54">
        <v>2.5805990000000299E-2</v>
      </c>
      <c r="J202" s="54">
        <v>0</v>
      </c>
      <c r="K202" s="54">
        <v>0</v>
      </c>
      <c r="L202" s="54">
        <v>0</v>
      </c>
      <c r="M202" s="54">
        <v>0</v>
      </c>
      <c r="N202" s="54">
        <v>0.10588800000000001</v>
      </c>
      <c r="O202" s="54">
        <v>5.4348000000000001</v>
      </c>
      <c r="P202" s="54">
        <v>4.3026032000000001</v>
      </c>
      <c r="Q202" s="54">
        <f t="shared" si="68"/>
        <v>9.1167147900000014</v>
      </c>
      <c r="R202" s="54">
        <f t="shared" si="69"/>
        <v>-1.0521147900000001</v>
      </c>
      <c r="S202" s="48">
        <f t="shared" si="70"/>
        <v>-0.19267363218051922</v>
      </c>
      <c r="T202" s="49" t="s">
        <v>370</v>
      </c>
      <c r="U202" s="7"/>
      <c r="V202" s="7"/>
      <c r="W202" s="7"/>
      <c r="X202" s="7"/>
      <c r="Y202" s="7"/>
      <c r="Z202" s="7"/>
      <c r="AA202" s="7"/>
      <c r="AB202" s="9"/>
      <c r="AC202" s="35"/>
      <c r="AD202" s="36"/>
      <c r="AF202" s="37"/>
      <c r="AH202" s="8"/>
      <c r="AI202" s="8"/>
      <c r="AJ202" s="8"/>
    </row>
    <row r="203" spans="1:36" s="1" customFormat="1" ht="31.5" x14ac:dyDescent="0.25">
      <c r="A203" s="51" t="s">
        <v>253</v>
      </c>
      <c r="B203" s="52" t="s">
        <v>453</v>
      </c>
      <c r="C203" s="53" t="s">
        <v>454</v>
      </c>
      <c r="D203" s="54">
        <v>1940.7022933920002</v>
      </c>
      <c r="E203" s="54">
        <v>11.724873729999997</v>
      </c>
      <c r="F203" s="54">
        <f t="shared" si="71"/>
        <v>1928.9774196620003</v>
      </c>
      <c r="G203" s="54">
        <f t="shared" si="67"/>
        <v>5.8060846600000007</v>
      </c>
      <c r="H203" s="54">
        <f t="shared" si="66"/>
        <v>5.8173025599999999</v>
      </c>
      <c r="I203" s="54">
        <v>5.8060846600000007</v>
      </c>
      <c r="J203" s="54">
        <v>5.8173025599999999</v>
      </c>
      <c r="K203" s="54">
        <v>0</v>
      </c>
      <c r="L203" s="54">
        <v>0</v>
      </c>
      <c r="M203" s="54">
        <v>0</v>
      </c>
      <c r="N203" s="54">
        <v>0</v>
      </c>
      <c r="O203" s="54">
        <v>0</v>
      </c>
      <c r="P203" s="54">
        <v>0</v>
      </c>
      <c r="Q203" s="54">
        <f t="shared" si="68"/>
        <v>1923.1601171020004</v>
      </c>
      <c r="R203" s="54">
        <f t="shared" si="69"/>
        <v>1.1217899999999226E-2</v>
      </c>
      <c r="S203" s="48">
        <f t="shared" si="70"/>
        <v>1.9320937700552277E-3</v>
      </c>
      <c r="T203" s="49" t="s">
        <v>31</v>
      </c>
      <c r="U203" s="7"/>
      <c r="V203" s="7"/>
      <c r="W203" s="7"/>
      <c r="X203" s="7"/>
      <c r="Y203" s="7"/>
      <c r="Z203" s="7"/>
      <c r="AA203" s="7"/>
      <c r="AB203" s="9"/>
      <c r="AC203" s="35"/>
      <c r="AD203" s="36"/>
      <c r="AF203" s="37"/>
      <c r="AH203" s="8"/>
      <c r="AI203" s="8"/>
      <c r="AJ203" s="8"/>
    </row>
    <row r="204" spans="1:36" s="1" customFormat="1" ht="31.5" x14ac:dyDescent="0.25">
      <c r="A204" s="51" t="s">
        <v>253</v>
      </c>
      <c r="B204" s="52" t="s">
        <v>455</v>
      </c>
      <c r="C204" s="53" t="s">
        <v>456</v>
      </c>
      <c r="D204" s="54">
        <v>0.67542898799999995</v>
      </c>
      <c r="E204" s="54">
        <v>0</v>
      </c>
      <c r="F204" s="54">
        <f>D204-E204</f>
        <v>0.67542898799999995</v>
      </c>
      <c r="G204" s="54">
        <f t="shared" si="67"/>
        <v>0.67542898799999995</v>
      </c>
      <c r="H204" s="54">
        <f t="shared" si="66"/>
        <v>0.44980199999999998</v>
      </c>
      <c r="I204" s="54">
        <v>0</v>
      </c>
      <c r="J204" s="54">
        <v>0</v>
      </c>
      <c r="K204" s="54">
        <v>0</v>
      </c>
      <c r="L204" s="54">
        <v>4.4999999999999998E-2</v>
      </c>
      <c r="M204" s="54">
        <v>0</v>
      </c>
      <c r="N204" s="54">
        <v>0</v>
      </c>
      <c r="O204" s="54">
        <v>0.67542898799999995</v>
      </c>
      <c r="P204" s="54">
        <v>0.404802</v>
      </c>
      <c r="Q204" s="54">
        <f t="shared" si="68"/>
        <v>0.22562698799999997</v>
      </c>
      <c r="R204" s="54">
        <f t="shared" si="69"/>
        <v>-0.22562698799999997</v>
      </c>
      <c r="S204" s="48">
        <f t="shared" si="70"/>
        <v>-0.33404990311135413</v>
      </c>
      <c r="T204" s="49" t="s">
        <v>296</v>
      </c>
      <c r="U204" s="7"/>
      <c r="V204" s="7"/>
      <c r="W204" s="7"/>
      <c r="X204" s="7"/>
      <c r="Y204" s="7"/>
      <c r="Z204" s="7"/>
      <c r="AA204" s="7"/>
      <c r="AB204" s="9"/>
      <c r="AC204" s="35"/>
      <c r="AD204" s="36"/>
      <c r="AF204" s="37"/>
      <c r="AH204" s="8"/>
      <c r="AI204" s="8"/>
      <c r="AJ204" s="8"/>
    </row>
    <row r="205" spans="1:36" s="1" customFormat="1" ht="47.25" x14ac:dyDescent="0.25">
      <c r="A205" s="51" t="s">
        <v>253</v>
      </c>
      <c r="B205" s="52" t="s">
        <v>457</v>
      </c>
      <c r="C205" s="53" t="s">
        <v>458</v>
      </c>
      <c r="D205" s="54">
        <v>7.2226664519999995</v>
      </c>
      <c r="E205" s="54">
        <v>0</v>
      </c>
      <c r="F205" s="54">
        <f t="shared" si="71"/>
        <v>7.2226664519999995</v>
      </c>
      <c r="G205" s="54">
        <f t="shared" si="67"/>
        <v>7.2226664519999995</v>
      </c>
      <c r="H205" s="54">
        <f t="shared" si="66"/>
        <v>7.0980549900000005</v>
      </c>
      <c r="I205" s="54">
        <v>7.8516530000000001E-2</v>
      </c>
      <c r="J205" s="54">
        <v>0</v>
      </c>
      <c r="K205" s="54">
        <v>0.77895360719999995</v>
      </c>
      <c r="L205" s="54">
        <v>0</v>
      </c>
      <c r="M205" s="54">
        <v>0.73344567999999999</v>
      </c>
      <c r="N205" s="54">
        <v>0.9428458500000001</v>
      </c>
      <c r="O205" s="54">
        <v>5.6317506347999995</v>
      </c>
      <c r="P205" s="54">
        <v>6.1552091400000002</v>
      </c>
      <c r="Q205" s="54">
        <f t="shared" si="68"/>
        <v>0.12461146199999895</v>
      </c>
      <c r="R205" s="54">
        <f t="shared" si="69"/>
        <v>-0.12461146199999895</v>
      </c>
      <c r="S205" s="48">
        <f t="shared" si="70"/>
        <v>-1.7252833538435559E-2</v>
      </c>
      <c r="T205" s="49" t="s">
        <v>31</v>
      </c>
      <c r="U205" s="7"/>
      <c r="V205" s="7"/>
      <c r="W205" s="7"/>
      <c r="X205" s="7"/>
      <c r="Y205" s="7"/>
      <c r="Z205" s="7"/>
      <c r="AA205" s="7"/>
      <c r="AB205" s="9"/>
      <c r="AC205" s="35"/>
      <c r="AD205" s="36"/>
      <c r="AF205" s="37"/>
      <c r="AH205" s="8"/>
      <c r="AI205" s="8"/>
      <c r="AJ205" s="8"/>
    </row>
    <row r="206" spans="1:36" s="1" customFormat="1" ht="31.5" x14ac:dyDescent="0.25">
      <c r="A206" s="51" t="s">
        <v>253</v>
      </c>
      <c r="B206" s="52" t="s">
        <v>459</v>
      </c>
      <c r="C206" s="53" t="s">
        <v>460</v>
      </c>
      <c r="D206" s="54">
        <v>14.31440362</v>
      </c>
      <c r="E206" s="54">
        <v>0</v>
      </c>
      <c r="F206" s="54">
        <f t="shared" si="71"/>
        <v>14.31440362</v>
      </c>
      <c r="G206" s="54">
        <f t="shared" si="67"/>
        <v>2.7</v>
      </c>
      <c r="H206" s="54">
        <f t="shared" si="66"/>
        <v>0</v>
      </c>
      <c r="I206" s="54">
        <v>0</v>
      </c>
      <c r="J206" s="54">
        <v>0</v>
      </c>
      <c r="K206" s="54">
        <v>1.53</v>
      </c>
      <c r="L206" s="54">
        <v>0</v>
      </c>
      <c r="M206" s="54">
        <v>1.17</v>
      </c>
      <c r="N206" s="54">
        <v>0</v>
      </c>
      <c r="O206" s="54">
        <v>0</v>
      </c>
      <c r="P206" s="54">
        <v>0</v>
      </c>
      <c r="Q206" s="54">
        <f t="shared" si="68"/>
        <v>14.31440362</v>
      </c>
      <c r="R206" s="54">
        <f t="shared" si="69"/>
        <v>-2.7</v>
      </c>
      <c r="S206" s="48">
        <f t="shared" si="70"/>
        <v>-1</v>
      </c>
      <c r="T206" s="49" t="s">
        <v>270</v>
      </c>
      <c r="U206" s="7"/>
      <c r="V206" s="7"/>
      <c r="W206" s="7"/>
      <c r="X206" s="7"/>
      <c r="Y206" s="7"/>
      <c r="Z206" s="7"/>
      <c r="AA206" s="7"/>
      <c r="AB206" s="9"/>
      <c r="AC206" s="35"/>
      <c r="AD206" s="36"/>
      <c r="AF206" s="37"/>
      <c r="AH206" s="8"/>
      <c r="AI206" s="8"/>
      <c r="AJ206" s="8"/>
    </row>
    <row r="207" spans="1:36" s="1" customFormat="1" ht="31.5" x14ac:dyDescent="0.25">
      <c r="A207" s="51" t="s">
        <v>253</v>
      </c>
      <c r="B207" s="52" t="s">
        <v>461</v>
      </c>
      <c r="C207" s="53" t="s">
        <v>462</v>
      </c>
      <c r="D207" s="54">
        <v>12.637460376</v>
      </c>
      <c r="E207" s="54">
        <v>0</v>
      </c>
      <c r="F207" s="54">
        <f t="shared" si="71"/>
        <v>12.637460376</v>
      </c>
      <c r="G207" s="54">
        <f t="shared" si="67"/>
        <v>12.08113714469</v>
      </c>
      <c r="H207" s="54">
        <f t="shared" si="66"/>
        <v>10.943063480000001</v>
      </c>
      <c r="I207" s="54">
        <v>0</v>
      </c>
      <c r="J207" s="54">
        <v>0</v>
      </c>
      <c r="K207" s="54">
        <v>3.1202066808</v>
      </c>
      <c r="L207" s="54">
        <v>0</v>
      </c>
      <c r="M207" s="54">
        <v>7.9104190488900006</v>
      </c>
      <c r="N207" s="54">
        <v>0</v>
      </c>
      <c r="O207" s="54">
        <v>1.0505114149999999</v>
      </c>
      <c r="P207" s="54">
        <v>10.943063480000001</v>
      </c>
      <c r="Q207" s="54">
        <f t="shared" si="68"/>
        <v>1.6943968959999989</v>
      </c>
      <c r="R207" s="54">
        <f t="shared" si="69"/>
        <v>-1.1380736646899994</v>
      </c>
      <c r="S207" s="48">
        <f t="shared" si="70"/>
        <v>-9.4202528376247652E-2</v>
      </c>
      <c r="T207" s="49" t="s">
        <v>31</v>
      </c>
      <c r="U207" s="7"/>
      <c r="V207" s="7"/>
      <c r="W207" s="7"/>
      <c r="X207" s="7"/>
      <c r="Y207" s="7"/>
      <c r="Z207" s="7"/>
      <c r="AA207" s="7"/>
      <c r="AB207" s="9"/>
      <c r="AC207" s="35"/>
      <c r="AD207" s="36"/>
      <c r="AF207" s="37"/>
      <c r="AH207" s="8"/>
      <c r="AI207" s="8"/>
      <c r="AJ207" s="8"/>
    </row>
    <row r="208" spans="1:36" s="1" customFormat="1" ht="47.25" x14ac:dyDescent="0.25">
      <c r="A208" s="51" t="s">
        <v>253</v>
      </c>
      <c r="B208" s="52" t="s">
        <v>463</v>
      </c>
      <c r="C208" s="53" t="s">
        <v>464</v>
      </c>
      <c r="D208" s="54">
        <v>61.273235315999997</v>
      </c>
      <c r="E208" s="54">
        <v>0</v>
      </c>
      <c r="F208" s="54">
        <f t="shared" si="71"/>
        <v>61.273235315999997</v>
      </c>
      <c r="G208" s="54">
        <f t="shared" si="67"/>
        <v>3.2459757600000003</v>
      </c>
      <c r="H208" s="54">
        <f t="shared" si="66"/>
        <v>0.24408000000000002</v>
      </c>
      <c r="I208" s="54">
        <v>0</v>
      </c>
      <c r="J208" s="54">
        <v>0</v>
      </c>
      <c r="K208" s="54">
        <v>0</v>
      </c>
      <c r="L208" s="54">
        <v>0</v>
      </c>
      <c r="M208" s="54">
        <v>0.97379272800000005</v>
      </c>
      <c r="N208" s="54">
        <v>0</v>
      </c>
      <c r="O208" s="54">
        <v>2.272183032</v>
      </c>
      <c r="P208" s="54">
        <v>0.24408000000000002</v>
      </c>
      <c r="Q208" s="54">
        <f t="shared" si="68"/>
        <v>61.029155316000001</v>
      </c>
      <c r="R208" s="54">
        <f t="shared" si="69"/>
        <v>-3.0018957600000005</v>
      </c>
      <c r="S208" s="48">
        <f t="shared" si="70"/>
        <v>-0.92480535344478365</v>
      </c>
      <c r="T208" s="49" t="s">
        <v>270</v>
      </c>
      <c r="U208" s="7"/>
      <c r="V208" s="7"/>
      <c r="W208" s="7"/>
      <c r="X208" s="7"/>
      <c r="Y208" s="7"/>
      <c r="Z208" s="7"/>
      <c r="AA208" s="7"/>
      <c r="AB208" s="9"/>
      <c r="AC208" s="35"/>
      <c r="AD208" s="36"/>
      <c r="AF208" s="37"/>
      <c r="AH208" s="8"/>
      <c r="AI208" s="8"/>
      <c r="AJ208" s="8"/>
    </row>
    <row r="209" spans="1:36" s="1" customFormat="1" ht="31.5" x14ac:dyDescent="0.25">
      <c r="A209" s="51" t="s">
        <v>253</v>
      </c>
      <c r="B209" s="52" t="s">
        <v>465</v>
      </c>
      <c r="C209" s="53" t="s">
        <v>466</v>
      </c>
      <c r="D209" s="54">
        <v>1.5530769099999999</v>
      </c>
      <c r="E209" s="54">
        <v>0</v>
      </c>
      <c r="F209" s="54">
        <f t="shared" si="71"/>
        <v>1.5530769099999999</v>
      </c>
      <c r="G209" s="54">
        <f t="shared" si="67"/>
        <v>1.5530769099999999</v>
      </c>
      <c r="H209" s="54">
        <f t="shared" si="66"/>
        <v>1.2059500000000001</v>
      </c>
      <c r="I209" s="54">
        <v>0</v>
      </c>
      <c r="J209" s="54">
        <v>0</v>
      </c>
      <c r="K209" s="54">
        <v>1.5530769099999999</v>
      </c>
      <c r="L209" s="54">
        <v>0.47994999999999999</v>
      </c>
      <c r="M209" s="54">
        <v>0</v>
      </c>
      <c r="N209" s="54">
        <v>0</v>
      </c>
      <c r="O209" s="54">
        <v>0</v>
      </c>
      <c r="P209" s="54">
        <v>0.72599999999999998</v>
      </c>
      <c r="Q209" s="54">
        <f t="shared" si="68"/>
        <v>0.34712690999999984</v>
      </c>
      <c r="R209" s="54">
        <f t="shared" si="69"/>
        <v>-0.34712690999999984</v>
      </c>
      <c r="S209" s="48">
        <f t="shared" si="70"/>
        <v>-0.22350915641389574</v>
      </c>
      <c r="T209" s="49" t="s">
        <v>400</v>
      </c>
      <c r="U209" s="7"/>
      <c r="V209" s="7"/>
      <c r="W209" s="7"/>
      <c r="X209" s="7"/>
      <c r="Y209" s="7"/>
      <c r="Z209" s="7"/>
      <c r="AA209" s="7"/>
      <c r="AB209" s="9"/>
      <c r="AC209" s="35"/>
      <c r="AD209" s="36"/>
      <c r="AF209" s="37"/>
      <c r="AH209" s="8"/>
      <c r="AI209" s="8"/>
      <c r="AJ209" s="8"/>
    </row>
    <row r="210" spans="1:36" s="1" customFormat="1" ht="63" x14ac:dyDescent="0.25">
      <c r="A210" s="51" t="s">
        <v>253</v>
      </c>
      <c r="B210" s="52" t="s">
        <v>467</v>
      </c>
      <c r="C210" s="53" t="s">
        <v>468</v>
      </c>
      <c r="D210" s="54">
        <v>43.921287710000001</v>
      </c>
      <c r="E210" s="54">
        <v>20.324350079999999</v>
      </c>
      <c r="F210" s="54">
        <f t="shared" si="71"/>
        <v>23.596937630000003</v>
      </c>
      <c r="G210" s="54">
        <f t="shared" si="67"/>
        <v>23.596937630000006</v>
      </c>
      <c r="H210" s="54">
        <f t="shared" si="66"/>
        <v>20.764627440000002</v>
      </c>
      <c r="I210" s="54">
        <v>8.7646353500000007</v>
      </c>
      <c r="J210" s="54">
        <v>7.3559523799999997</v>
      </c>
      <c r="K210" s="54">
        <v>14.038007580000002</v>
      </c>
      <c r="L210" s="54">
        <v>13.928477279999999</v>
      </c>
      <c r="M210" s="54">
        <v>0.79429470000000002</v>
      </c>
      <c r="N210" s="54">
        <v>-0.51980221999999998</v>
      </c>
      <c r="O210" s="54">
        <v>0</v>
      </c>
      <c r="P210" s="54">
        <v>0</v>
      </c>
      <c r="Q210" s="54">
        <f t="shared" si="68"/>
        <v>2.8323101900000012</v>
      </c>
      <c r="R210" s="54">
        <f t="shared" si="69"/>
        <v>-2.8323101900000047</v>
      </c>
      <c r="S210" s="48">
        <f t="shared" si="70"/>
        <v>-0.12002871874353485</v>
      </c>
      <c r="T210" s="49" t="s">
        <v>469</v>
      </c>
      <c r="U210" s="7"/>
      <c r="V210" s="7"/>
      <c r="W210" s="7"/>
      <c r="X210" s="7"/>
      <c r="Y210" s="7"/>
      <c r="Z210" s="7"/>
      <c r="AA210" s="7"/>
      <c r="AB210" s="9"/>
      <c r="AC210" s="35"/>
      <c r="AD210" s="36"/>
      <c r="AF210" s="37"/>
      <c r="AH210" s="8"/>
      <c r="AI210" s="8"/>
      <c r="AJ210" s="8"/>
    </row>
    <row r="211" spans="1:36" s="1" customFormat="1" ht="78.75" x14ac:dyDescent="0.25">
      <c r="A211" s="51" t="s">
        <v>253</v>
      </c>
      <c r="B211" s="52" t="s">
        <v>470</v>
      </c>
      <c r="C211" s="53" t="s">
        <v>471</v>
      </c>
      <c r="D211" s="54">
        <v>88.06614385200001</v>
      </c>
      <c r="E211" s="54">
        <v>0</v>
      </c>
      <c r="F211" s="54">
        <f t="shared" si="71"/>
        <v>88.06614385200001</v>
      </c>
      <c r="G211" s="54">
        <f t="shared" si="67"/>
        <v>1.8</v>
      </c>
      <c r="H211" s="54">
        <f t="shared" si="66"/>
        <v>0.17897392000000001</v>
      </c>
      <c r="I211" s="54">
        <v>0</v>
      </c>
      <c r="J211" s="54">
        <v>0</v>
      </c>
      <c r="K211" s="54">
        <v>0</v>
      </c>
      <c r="L211" s="54">
        <v>0</v>
      </c>
      <c r="M211" s="54">
        <v>0.54</v>
      </c>
      <c r="N211" s="54">
        <v>1.7897390000000003E-2</v>
      </c>
      <c r="O211" s="54">
        <v>1.26</v>
      </c>
      <c r="P211" s="54">
        <v>0.16107653</v>
      </c>
      <c r="Q211" s="54">
        <f t="shared" si="68"/>
        <v>87.887169932000006</v>
      </c>
      <c r="R211" s="54">
        <f t="shared" si="69"/>
        <v>-1.62102608</v>
      </c>
      <c r="S211" s="48">
        <f t="shared" si="70"/>
        <v>-0.90057004444444444</v>
      </c>
      <c r="T211" s="49" t="s">
        <v>472</v>
      </c>
      <c r="U211" s="7"/>
      <c r="V211" s="7"/>
      <c r="W211" s="7"/>
      <c r="X211" s="7"/>
      <c r="Y211" s="7"/>
      <c r="Z211" s="7"/>
      <c r="AA211" s="7"/>
      <c r="AB211" s="9"/>
      <c r="AC211" s="35"/>
      <c r="AD211" s="36"/>
      <c r="AF211" s="37"/>
      <c r="AH211" s="8"/>
      <c r="AI211" s="8"/>
      <c r="AJ211" s="8"/>
    </row>
    <row r="212" spans="1:36" s="1" customFormat="1" ht="63" x14ac:dyDescent="0.25">
      <c r="A212" s="51" t="s">
        <v>253</v>
      </c>
      <c r="B212" s="52" t="s">
        <v>473</v>
      </c>
      <c r="C212" s="53" t="s">
        <v>474</v>
      </c>
      <c r="D212" s="54">
        <v>655.8230057630999</v>
      </c>
      <c r="E212" s="54">
        <v>0</v>
      </c>
      <c r="F212" s="54">
        <f t="shared" si="71"/>
        <v>655.8230057630999</v>
      </c>
      <c r="G212" s="54">
        <f t="shared" si="67"/>
        <v>48</v>
      </c>
      <c r="H212" s="54">
        <f t="shared" si="66"/>
        <v>31.133105020000002</v>
      </c>
      <c r="I212" s="54">
        <v>0</v>
      </c>
      <c r="J212" s="54">
        <v>0</v>
      </c>
      <c r="K212" s="54">
        <v>0</v>
      </c>
      <c r="L212" s="54">
        <v>19.917772060000001</v>
      </c>
      <c r="M212" s="54">
        <v>14.4</v>
      </c>
      <c r="N212" s="54">
        <v>0</v>
      </c>
      <c r="O212" s="54">
        <v>33.6</v>
      </c>
      <c r="P212" s="54">
        <v>11.21533296</v>
      </c>
      <c r="Q212" s="54">
        <f t="shared" si="68"/>
        <v>624.68990074309988</v>
      </c>
      <c r="R212" s="54">
        <f t="shared" si="69"/>
        <v>-16.866894979999998</v>
      </c>
      <c r="S212" s="48">
        <f t="shared" si="70"/>
        <v>-0.35139364541666662</v>
      </c>
      <c r="T212" s="49" t="s">
        <v>475</v>
      </c>
      <c r="U212" s="7"/>
      <c r="V212" s="7"/>
      <c r="W212" s="7"/>
      <c r="X212" s="7"/>
      <c r="Y212" s="7"/>
      <c r="Z212" s="7"/>
      <c r="AA212" s="7"/>
      <c r="AB212" s="9"/>
      <c r="AC212" s="35"/>
      <c r="AD212" s="36"/>
      <c r="AF212" s="37"/>
      <c r="AH212" s="8"/>
      <c r="AI212" s="8"/>
      <c r="AJ212" s="8"/>
    </row>
    <row r="213" spans="1:36" s="1" customFormat="1" ht="63" x14ac:dyDescent="0.25">
      <c r="A213" s="51" t="s">
        <v>253</v>
      </c>
      <c r="B213" s="52" t="s">
        <v>476</v>
      </c>
      <c r="C213" s="53" t="s">
        <v>477</v>
      </c>
      <c r="D213" s="54" t="s">
        <v>31</v>
      </c>
      <c r="E213" s="54" t="s">
        <v>31</v>
      </c>
      <c r="F213" s="54" t="s">
        <v>31</v>
      </c>
      <c r="G213" s="54" t="s">
        <v>31</v>
      </c>
      <c r="H213" s="54">
        <f t="shared" si="66"/>
        <v>11.26422</v>
      </c>
      <c r="I213" s="54" t="s">
        <v>31</v>
      </c>
      <c r="J213" s="54">
        <v>0</v>
      </c>
      <c r="K213" s="54" t="s">
        <v>31</v>
      </c>
      <c r="L213" s="54">
        <v>11.26422</v>
      </c>
      <c r="M213" s="54" t="s">
        <v>31</v>
      </c>
      <c r="N213" s="54">
        <v>0</v>
      </c>
      <c r="O213" s="54" t="s">
        <v>31</v>
      </c>
      <c r="P213" s="54">
        <v>0</v>
      </c>
      <c r="Q213" s="54" t="s">
        <v>31</v>
      </c>
      <c r="R213" s="54" t="s">
        <v>31</v>
      </c>
      <c r="S213" s="48" t="s">
        <v>31</v>
      </c>
      <c r="T213" s="49" t="s">
        <v>478</v>
      </c>
      <c r="U213" s="7"/>
      <c r="V213" s="7"/>
      <c r="W213" s="7"/>
      <c r="X213" s="7"/>
      <c r="Y213" s="7"/>
      <c r="Z213" s="7"/>
      <c r="AA213" s="7"/>
      <c r="AB213" s="9"/>
      <c r="AC213" s="35"/>
      <c r="AD213" s="36"/>
      <c r="AF213" s="37"/>
      <c r="AH213" s="8"/>
      <c r="AI213" s="8"/>
      <c r="AJ213" s="8"/>
    </row>
    <row r="214" spans="1:36" s="1" customFormat="1" ht="78.75" x14ac:dyDescent="0.25">
      <c r="A214" s="51" t="s">
        <v>253</v>
      </c>
      <c r="B214" s="52" t="s">
        <v>479</v>
      </c>
      <c r="C214" s="53" t="s">
        <v>480</v>
      </c>
      <c r="D214" s="54" t="s">
        <v>31</v>
      </c>
      <c r="E214" s="54" t="s">
        <v>31</v>
      </c>
      <c r="F214" s="54" t="s">
        <v>31</v>
      </c>
      <c r="G214" s="54" t="s">
        <v>31</v>
      </c>
      <c r="H214" s="54">
        <f t="shared" si="66"/>
        <v>15.0235833</v>
      </c>
      <c r="I214" s="54" t="s">
        <v>31</v>
      </c>
      <c r="J214" s="54">
        <v>0</v>
      </c>
      <c r="K214" s="54" t="s">
        <v>31</v>
      </c>
      <c r="L214" s="54">
        <v>15.0235833</v>
      </c>
      <c r="M214" s="54" t="s">
        <v>31</v>
      </c>
      <c r="N214" s="54">
        <v>0</v>
      </c>
      <c r="O214" s="54" t="s">
        <v>31</v>
      </c>
      <c r="P214" s="54">
        <v>0</v>
      </c>
      <c r="Q214" s="54" t="s">
        <v>31</v>
      </c>
      <c r="R214" s="54" t="s">
        <v>31</v>
      </c>
      <c r="S214" s="48" t="s">
        <v>31</v>
      </c>
      <c r="T214" s="49" t="s">
        <v>481</v>
      </c>
      <c r="U214" s="7"/>
      <c r="V214" s="7"/>
      <c r="W214" s="7"/>
      <c r="X214" s="7"/>
      <c r="Y214" s="7"/>
      <c r="Z214" s="7"/>
      <c r="AA214" s="7"/>
      <c r="AB214" s="9"/>
      <c r="AC214" s="35"/>
      <c r="AD214" s="36"/>
      <c r="AF214" s="37"/>
      <c r="AH214" s="8"/>
      <c r="AI214" s="8"/>
      <c r="AJ214" s="8"/>
    </row>
    <row r="215" spans="1:36" s="1" customFormat="1" ht="78.75" x14ac:dyDescent="0.25">
      <c r="A215" s="51" t="s">
        <v>253</v>
      </c>
      <c r="B215" s="52" t="s">
        <v>482</v>
      </c>
      <c r="C215" s="53" t="s">
        <v>483</v>
      </c>
      <c r="D215" s="54">
        <v>13700.862225911998</v>
      </c>
      <c r="E215" s="54">
        <v>0</v>
      </c>
      <c r="F215" s="54">
        <f>D215-E215</f>
        <v>13700.862225911998</v>
      </c>
      <c r="G215" s="54">
        <f t="shared" ref="G215:G217" si="72">I215+K215+M215+O215</f>
        <v>2881.7373810899999</v>
      </c>
      <c r="H215" s="54">
        <f t="shared" si="66"/>
        <v>5134.3566742599996</v>
      </c>
      <c r="I215" s="54">
        <v>2.7916200099999999</v>
      </c>
      <c r="J215" s="54">
        <v>483.27905148999992</v>
      </c>
      <c r="K215" s="54">
        <v>1532.2343797999999</v>
      </c>
      <c r="L215" s="54">
        <v>218.69722748999996</v>
      </c>
      <c r="M215" s="54">
        <v>587.33321291999982</v>
      </c>
      <c r="N215" s="54">
        <v>1591.4394744999997</v>
      </c>
      <c r="O215" s="54">
        <v>759.37816836000002</v>
      </c>
      <c r="P215" s="54">
        <v>2840.9409207799999</v>
      </c>
      <c r="Q215" s="54">
        <f>F215-H215</f>
        <v>8566.5055516519988</v>
      </c>
      <c r="R215" s="54">
        <f>H215-G215</f>
        <v>2252.6192931699998</v>
      </c>
      <c r="S215" s="48">
        <f>R215/G215</f>
        <v>0.78168791783446967</v>
      </c>
      <c r="T215" s="49" t="s">
        <v>484</v>
      </c>
      <c r="U215" s="7"/>
      <c r="V215" s="7"/>
      <c r="W215" s="7"/>
      <c r="X215" s="7"/>
      <c r="Y215" s="7"/>
      <c r="Z215" s="7"/>
      <c r="AA215" s="7"/>
      <c r="AB215" s="9"/>
      <c r="AC215" s="35"/>
      <c r="AD215" s="36"/>
      <c r="AF215" s="37"/>
      <c r="AH215" s="8"/>
      <c r="AI215" s="8"/>
      <c r="AJ215" s="8"/>
    </row>
    <row r="216" spans="1:36" s="1" customFormat="1" ht="31.5" x14ac:dyDescent="0.25">
      <c r="A216" s="51" t="s">
        <v>253</v>
      </c>
      <c r="B216" s="52" t="s">
        <v>485</v>
      </c>
      <c r="C216" s="53" t="s">
        <v>486</v>
      </c>
      <c r="D216" s="54">
        <v>2020.5369548619997</v>
      </c>
      <c r="E216" s="54">
        <v>80.725269190000006</v>
      </c>
      <c r="F216" s="54">
        <f t="shared" si="71"/>
        <v>1939.8116856719996</v>
      </c>
      <c r="G216" s="54">
        <f t="shared" si="72"/>
        <v>264.68025855999997</v>
      </c>
      <c r="H216" s="54">
        <f t="shared" si="66"/>
        <v>242.7048916</v>
      </c>
      <c r="I216" s="54">
        <v>39.020251029999997</v>
      </c>
      <c r="J216" s="54">
        <v>37.367979179999999</v>
      </c>
      <c r="K216" s="54">
        <v>0</v>
      </c>
      <c r="L216" s="54">
        <v>7.4761280700000006</v>
      </c>
      <c r="M216" s="54">
        <v>90.264003009999996</v>
      </c>
      <c r="N216" s="54">
        <v>84.71024577</v>
      </c>
      <c r="O216" s="54">
        <v>135.39600451999999</v>
      </c>
      <c r="P216" s="54">
        <v>113.15053858</v>
      </c>
      <c r="Q216" s="54">
        <f>F216-H216</f>
        <v>1697.1067940719995</v>
      </c>
      <c r="R216" s="54">
        <f>H216-G216</f>
        <v>-21.975366959999974</v>
      </c>
      <c r="S216" s="48">
        <f>R216/G216</f>
        <v>-8.302608996816592E-2</v>
      </c>
      <c r="T216" s="49" t="s">
        <v>31</v>
      </c>
      <c r="U216" s="7"/>
      <c r="V216" s="7"/>
      <c r="W216" s="7"/>
      <c r="X216" s="7"/>
      <c r="Y216" s="7"/>
      <c r="Z216" s="7"/>
      <c r="AA216" s="7"/>
      <c r="AB216" s="9"/>
      <c r="AC216" s="35"/>
      <c r="AD216" s="36"/>
      <c r="AF216" s="37"/>
      <c r="AH216" s="8"/>
      <c r="AI216" s="8"/>
      <c r="AJ216" s="8"/>
    </row>
    <row r="217" spans="1:36" s="1" customFormat="1" ht="63" x14ac:dyDescent="0.25">
      <c r="A217" s="51" t="s">
        <v>253</v>
      </c>
      <c r="B217" s="52" t="s">
        <v>487</v>
      </c>
      <c r="C217" s="53" t="s">
        <v>488</v>
      </c>
      <c r="D217" s="54">
        <v>329.45787141199997</v>
      </c>
      <c r="E217" s="54">
        <v>317.25941259999996</v>
      </c>
      <c r="F217" s="54">
        <f t="shared" si="71"/>
        <v>12.198458812000013</v>
      </c>
      <c r="G217" s="54">
        <f t="shared" si="72"/>
        <v>12.198458811999998</v>
      </c>
      <c r="H217" s="54">
        <f t="shared" si="66"/>
        <v>6.0949999999999998</v>
      </c>
      <c r="I217" s="54">
        <v>6.0949999999999998</v>
      </c>
      <c r="J217" s="54">
        <v>6.0949999999999998</v>
      </c>
      <c r="K217" s="54">
        <v>6.1034588119999995</v>
      </c>
      <c r="L217" s="54">
        <v>0</v>
      </c>
      <c r="M217" s="54">
        <v>0</v>
      </c>
      <c r="N217" s="54">
        <v>0</v>
      </c>
      <c r="O217" s="54">
        <v>0</v>
      </c>
      <c r="P217" s="54">
        <v>0</v>
      </c>
      <c r="Q217" s="54">
        <f>F217-H217</f>
        <v>6.1034588120000128</v>
      </c>
      <c r="R217" s="54">
        <f>H217-G217</f>
        <v>-6.1034588119999986</v>
      </c>
      <c r="S217" s="48">
        <f>R217/G217</f>
        <v>-0.50034671642255646</v>
      </c>
      <c r="T217" s="49" t="s">
        <v>489</v>
      </c>
      <c r="U217" s="7"/>
      <c r="V217" s="7"/>
      <c r="W217" s="7"/>
      <c r="X217" s="7"/>
      <c r="Y217" s="7"/>
      <c r="Z217" s="7"/>
      <c r="AA217" s="7"/>
      <c r="AB217" s="9"/>
      <c r="AC217" s="35"/>
      <c r="AD217" s="36"/>
      <c r="AF217" s="37"/>
      <c r="AH217" s="8"/>
      <c r="AI217" s="8"/>
      <c r="AJ217" s="8"/>
    </row>
    <row r="218" spans="1:36" s="1" customFormat="1" ht="63" x14ac:dyDescent="0.25">
      <c r="A218" s="51" t="s">
        <v>253</v>
      </c>
      <c r="B218" s="52" t="s">
        <v>490</v>
      </c>
      <c r="C218" s="62" t="s">
        <v>491</v>
      </c>
      <c r="D218" s="54">
        <v>6.4080000000000004</v>
      </c>
      <c r="E218" s="54">
        <v>0</v>
      </c>
      <c r="F218" s="54">
        <f>D218-E218</f>
        <v>6.4080000000000004</v>
      </c>
      <c r="G218" s="54" t="s">
        <v>31</v>
      </c>
      <c r="H218" s="54">
        <f t="shared" si="66"/>
        <v>9.36</v>
      </c>
      <c r="I218" s="54" t="s">
        <v>31</v>
      </c>
      <c r="J218" s="54">
        <v>0</v>
      </c>
      <c r="K218" s="54" t="s">
        <v>31</v>
      </c>
      <c r="L218" s="54">
        <v>0</v>
      </c>
      <c r="M218" s="54" t="s">
        <v>31</v>
      </c>
      <c r="N218" s="54">
        <v>0</v>
      </c>
      <c r="O218" s="54" t="s">
        <v>31</v>
      </c>
      <c r="P218" s="54">
        <v>9.36</v>
      </c>
      <c r="Q218" s="54">
        <f>F218-H218</f>
        <v>-2.9519999999999991</v>
      </c>
      <c r="R218" s="54" t="s">
        <v>31</v>
      </c>
      <c r="S218" s="54" t="s">
        <v>31</v>
      </c>
      <c r="T218" s="49" t="s">
        <v>492</v>
      </c>
      <c r="U218" s="7"/>
      <c r="V218" s="7"/>
      <c r="W218" s="7"/>
      <c r="X218" s="7"/>
      <c r="Y218" s="7"/>
      <c r="Z218" s="7"/>
      <c r="AA218" s="7"/>
      <c r="AB218" s="9"/>
      <c r="AC218" s="35"/>
      <c r="AD218" s="36"/>
      <c r="AF218" s="37"/>
      <c r="AH218" s="8"/>
      <c r="AI218" s="8"/>
      <c r="AJ218" s="8"/>
    </row>
    <row r="219" spans="1:36" s="1" customFormat="1" ht="47.25" x14ac:dyDescent="0.25">
      <c r="A219" s="44" t="s">
        <v>493</v>
      </c>
      <c r="B219" s="45" t="s">
        <v>494</v>
      </c>
      <c r="C219" s="45" t="s">
        <v>30</v>
      </c>
      <c r="D219" s="46">
        <f t="shared" ref="D219:P219" si="73">D220</f>
        <v>0</v>
      </c>
      <c r="E219" s="46">
        <f t="shared" si="73"/>
        <v>0</v>
      </c>
      <c r="F219" s="46">
        <f t="shared" si="73"/>
        <v>0</v>
      </c>
      <c r="G219" s="46">
        <f t="shared" si="73"/>
        <v>0</v>
      </c>
      <c r="H219" s="46">
        <f t="shared" si="66"/>
        <v>0</v>
      </c>
      <c r="I219" s="46">
        <f t="shared" si="73"/>
        <v>0</v>
      </c>
      <c r="J219" s="47">
        <f t="shared" si="73"/>
        <v>0</v>
      </c>
      <c r="K219" s="46">
        <f t="shared" si="73"/>
        <v>0</v>
      </c>
      <c r="L219" s="47">
        <f t="shared" si="73"/>
        <v>0</v>
      </c>
      <c r="M219" s="46">
        <f t="shared" si="73"/>
        <v>0</v>
      </c>
      <c r="N219" s="46">
        <f t="shared" si="73"/>
        <v>0</v>
      </c>
      <c r="O219" s="46">
        <f t="shared" si="73"/>
        <v>0</v>
      </c>
      <c r="P219" s="46">
        <f t="shared" si="73"/>
        <v>0</v>
      </c>
      <c r="Q219" s="46" t="s">
        <v>31</v>
      </c>
      <c r="R219" s="46" t="s">
        <v>31</v>
      </c>
      <c r="S219" s="50" t="s">
        <v>31</v>
      </c>
      <c r="T219" s="40" t="s">
        <v>31</v>
      </c>
      <c r="U219" s="7"/>
      <c r="V219" s="7"/>
      <c r="W219" s="7"/>
      <c r="X219" s="7"/>
      <c r="Y219" s="7"/>
      <c r="Z219" s="7"/>
      <c r="AA219" s="7"/>
      <c r="AB219" s="9"/>
      <c r="AC219" s="35"/>
      <c r="AD219" s="36"/>
      <c r="AF219" s="37"/>
      <c r="AH219" s="8"/>
      <c r="AI219" s="8"/>
      <c r="AJ219" s="8"/>
    </row>
    <row r="220" spans="1:36" s="1" customFormat="1" x14ac:dyDescent="0.25">
      <c r="A220" s="44" t="s">
        <v>495</v>
      </c>
      <c r="B220" s="45" t="s">
        <v>496</v>
      </c>
      <c r="C220" s="45" t="s">
        <v>30</v>
      </c>
      <c r="D220" s="46">
        <f t="shared" ref="D220:G220" si="74">D221+D222</f>
        <v>0</v>
      </c>
      <c r="E220" s="46">
        <f t="shared" si="74"/>
        <v>0</v>
      </c>
      <c r="F220" s="46">
        <f t="shared" si="74"/>
        <v>0</v>
      </c>
      <c r="G220" s="46">
        <f t="shared" si="74"/>
        <v>0</v>
      </c>
      <c r="H220" s="46">
        <f t="shared" si="66"/>
        <v>0</v>
      </c>
      <c r="I220" s="46">
        <f t="shared" ref="I220:P220" si="75">I221+I222</f>
        <v>0</v>
      </c>
      <c r="J220" s="47">
        <f t="shared" si="75"/>
        <v>0</v>
      </c>
      <c r="K220" s="46">
        <f t="shared" si="75"/>
        <v>0</v>
      </c>
      <c r="L220" s="47">
        <f t="shared" si="75"/>
        <v>0</v>
      </c>
      <c r="M220" s="46">
        <f t="shared" si="75"/>
        <v>0</v>
      </c>
      <c r="N220" s="46">
        <f t="shared" si="75"/>
        <v>0</v>
      </c>
      <c r="O220" s="46">
        <f t="shared" si="75"/>
        <v>0</v>
      </c>
      <c r="P220" s="46">
        <f t="shared" si="75"/>
        <v>0</v>
      </c>
      <c r="Q220" s="46" t="s">
        <v>31</v>
      </c>
      <c r="R220" s="46" t="s">
        <v>31</v>
      </c>
      <c r="S220" s="50" t="s">
        <v>31</v>
      </c>
      <c r="T220" s="40" t="s">
        <v>31</v>
      </c>
      <c r="U220" s="7"/>
      <c r="V220" s="7"/>
      <c r="W220" s="7"/>
      <c r="X220" s="7"/>
      <c r="Y220" s="7"/>
      <c r="Z220" s="7"/>
      <c r="AA220" s="7"/>
      <c r="AB220" s="9"/>
      <c r="AC220" s="35"/>
      <c r="AD220" s="36"/>
      <c r="AF220" s="37"/>
      <c r="AH220" s="8"/>
      <c r="AI220" s="8"/>
      <c r="AJ220" s="8"/>
    </row>
    <row r="221" spans="1:36" s="1" customFormat="1" ht="47.25" x14ac:dyDescent="0.25">
      <c r="A221" s="44" t="s">
        <v>497</v>
      </c>
      <c r="B221" s="45" t="s">
        <v>498</v>
      </c>
      <c r="C221" s="45" t="s">
        <v>30</v>
      </c>
      <c r="D221" s="46">
        <v>0</v>
      </c>
      <c r="E221" s="46">
        <v>0</v>
      </c>
      <c r="F221" s="46">
        <v>0</v>
      </c>
      <c r="G221" s="46">
        <v>0</v>
      </c>
      <c r="H221" s="46">
        <f t="shared" si="66"/>
        <v>0</v>
      </c>
      <c r="I221" s="46">
        <v>0</v>
      </c>
      <c r="J221" s="47">
        <v>0</v>
      </c>
      <c r="K221" s="46">
        <v>0</v>
      </c>
      <c r="L221" s="47">
        <v>0</v>
      </c>
      <c r="M221" s="46">
        <v>0</v>
      </c>
      <c r="N221" s="46">
        <v>0</v>
      </c>
      <c r="O221" s="46">
        <v>0</v>
      </c>
      <c r="P221" s="46">
        <v>0</v>
      </c>
      <c r="Q221" s="46" t="s">
        <v>31</v>
      </c>
      <c r="R221" s="46" t="s">
        <v>31</v>
      </c>
      <c r="S221" s="50" t="s">
        <v>31</v>
      </c>
      <c r="T221" s="40" t="s">
        <v>31</v>
      </c>
      <c r="U221" s="7"/>
      <c r="V221" s="7"/>
      <c r="W221" s="7"/>
      <c r="X221" s="7"/>
      <c r="Y221" s="7"/>
      <c r="Z221" s="7"/>
      <c r="AA221" s="7"/>
      <c r="AB221" s="9"/>
      <c r="AC221" s="35"/>
      <c r="AD221" s="36"/>
      <c r="AF221" s="37"/>
      <c r="AH221" s="8"/>
      <c r="AI221" s="8"/>
      <c r="AJ221" s="8"/>
    </row>
    <row r="222" spans="1:36" s="1" customFormat="1" ht="47.25" x14ac:dyDescent="0.25">
      <c r="A222" s="44" t="s">
        <v>499</v>
      </c>
      <c r="B222" s="45" t="s">
        <v>500</v>
      </c>
      <c r="C222" s="45" t="s">
        <v>30</v>
      </c>
      <c r="D222" s="46">
        <v>0</v>
      </c>
      <c r="E222" s="46">
        <v>0</v>
      </c>
      <c r="F222" s="46">
        <v>0</v>
      </c>
      <c r="G222" s="46">
        <v>0</v>
      </c>
      <c r="H222" s="46">
        <f t="shared" si="66"/>
        <v>0</v>
      </c>
      <c r="I222" s="46">
        <v>0</v>
      </c>
      <c r="J222" s="47">
        <v>0</v>
      </c>
      <c r="K222" s="46">
        <v>0</v>
      </c>
      <c r="L222" s="47">
        <v>0</v>
      </c>
      <c r="M222" s="46">
        <v>0</v>
      </c>
      <c r="N222" s="46">
        <v>0</v>
      </c>
      <c r="O222" s="46">
        <v>0</v>
      </c>
      <c r="P222" s="46">
        <v>0</v>
      </c>
      <c r="Q222" s="46" t="s">
        <v>31</v>
      </c>
      <c r="R222" s="46" t="s">
        <v>31</v>
      </c>
      <c r="S222" s="50" t="s">
        <v>31</v>
      </c>
      <c r="T222" s="40" t="s">
        <v>31</v>
      </c>
      <c r="U222" s="7"/>
      <c r="V222" s="7"/>
      <c r="W222" s="7"/>
      <c r="X222" s="7"/>
      <c r="Y222" s="7"/>
      <c r="Z222" s="7"/>
      <c r="AA222" s="7"/>
      <c r="AB222" s="9"/>
      <c r="AC222" s="35"/>
      <c r="AD222" s="36"/>
      <c r="AF222" s="37"/>
      <c r="AH222" s="8"/>
      <c r="AI222" s="8"/>
      <c r="AJ222" s="8"/>
    </row>
    <row r="223" spans="1:36" s="1" customFormat="1" x14ac:dyDescent="0.25">
      <c r="A223" s="44" t="s">
        <v>501</v>
      </c>
      <c r="B223" s="45" t="s">
        <v>502</v>
      </c>
      <c r="C223" s="45" t="s">
        <v>30</v>
      </c>
      <c r="D223" s="46">
        <v>0</v>
      </c>
      <c r="E223" s="46">
        <v>0</v>
      </c>
      <c r="F223" s="46">
        <v>0</v>
      </c>
      <c r="G223" s="46">
        <v>0</v>
      </c>
      <c r="H223" s="46">
        <f t="shared" si="66"/>
        <v>0</v>
      </c>
      <c r="I223" s="46">
        <v>0</v>
      </c>
      <c r="J223" s="47">
        <v>0</v>
      </c>
      <c r="K223" s="46">
        <v>0</v>
      </c>
      <c r="L223" s="47">
        <v>0</v>
      </c>
      <c r="M223" s="46">
        <v>0</v>
      </c>
      <c r="N223" s="46">
        <v>0</v>
      </c>
      <c r="O223" s="46">
        <v>0</v>
      </c>
      <c r="P223" s="46">
        <v>0</v>
      </c>
      <c r="Q223" s="46" t="s">
        <v>31</v>
      </c>
      <c r="R223" s="46" t="s">
        <v>31</v>
      </c>
      <c r="S223" s="50" t="s">
        <v>31</v>
      </c>
      <c r="T223" s="40" t="s">
        <v>31</v>
      </c>
      <c r="U223" s="7"/>
      <c r="V223" s="7"/>
      <c r="W223" s="7"/>
      <c r="X223" s="7"/>
      <c r="Y223" s="7"/>
      <c r="Z223" s="7"/>
      <c r="AA223" s="7"/>
      <c r="AB223" s="9"/>
      <c r="AC223" s="35"/>
      <c r="AD223" s="36"/>
      <c r="AF223" s="37"/>
      <c r="AH223" s="8"/>
      <c r="AI223" s="8"/>
      <c r="AJ223" s="8"/>
    </row>
    <row r="224" spans="1:36" s="1" customFormat="1" ht="47.25" x14ac:dyDescent="0.25">
      <c r="A224" s="44" t="s">
        <v>503</v>
      </c>
      <c r="B224" s="45" t="s">
        <v>498</v>
      </c>
      <c r="C224" s="45" t="s">
        <v>30</v>
      </c>
      <c r="D224" s="46">
        <v>0</v>
      </c>
      <c r="E224" s="46">
        <v>0</v>
      </c>
      <c r="F224" s="46">
        <v>0</v>
      </c>
      <c r="G224" s="46">
        <v>0</v>
      </c>
      <c r="H224" s="46">
        <f t="shared" si="66"/>
        <v>0</v>
      </c>
      <c r="I224" s="46">
        <v>0</v>
      </c>
      <c r="J224" s="47">
        <v>0</v>
      </c>
      <c r="K224" s="46">
        <v>0</v>
      </c>
      <c r="L224" s="47">
        <v>0</v>
      </c>
      <c r="M224" s="46">
        <v>0</v>
      </c>
      <c r="N224" s="46">
        <v>0</v>
      </c>
      <c r="O224" s="46">
        <v>0</v>
      </c>
      <c r="P224" s="46">
        <v>0</v>
      </c>
      <c r="Q224" s="46" t="s">
        <v>31</v>
      </c>
      <c r="R224" s="46" t="s">
        <v>31</v>
      </c>
      <c r="S224" s="50" t="s">
        <v>31</v>
      </c>
      <c r="T224" s="40" t="s">
        <v>31</v>
      </c>
      <c r="U224" s="7"/>
      <c r="V224" s="7"/>
      <c r="W224" s="7"/>
      <c r="X224" s="7"/>
      <c r="Y224" s="7"/>
      <c r="Z224" s="7"/>
      <c r="AA224" s="7"/>
      <c r="AB224" s="9"/>
      <c r="AC224" s="35"/>
      <c r="AD224" s="36"/>
      <c r="AF224" s="37"/>
      <c r="AH224" s="8"/>
      <c r="AI224" s="8"/>
      <c r="AJ224" s="8"/>
    </row>
    <row r="225" spans="1:39" s="1" customFormat="1" ht="47.25" x14ac:dyDescent="0.25">
      <c r="A225" s="44" t="s">
        <v>504</v>
      </c>
      <c r="B225" s="45" t="s">
        <v>500</v>
      </c>
      <c r="C225" s="45" t="s">
        <v>30</v>
      </c>
      <c r="D225" s="46">
        <v>0</v>
      </c>
      <c r="E225" s="46">
        <v>0</v>
      </c>
      <c r="F225" s="46">
        <v>0</v>
      </c>
      <c r="G225" s="46">
        <v>0</v>
      </c>
      <c r="H225" s="46">
        <f t="shared" si="66"/>
        <v>0</v>
      </c>
      <c r="I225" s="46">
        <v>0</v>
      </c>
      <c r="J225" s="47">
        <v>0</v>
      </c>
      <c r="K225" s="46">
        <v>0</v>
      </c>
      <c r="L225" s="47">
        <v>0</v>
      </c>
      <c r="M225" s="46">
        <v>0</v>
      </c>
      <c r="N225" s="46">
        <v>0</v>
      </c>
      <c r="O225" s="46">
        <v>0</v>
      </c>
      <c r="P225" s="46">
        <v>0</v>
      </c>
      <c r="Q225" s="46" t="s">
        <v>31</v>
      </c>
      <c r="R225" s="46" t="s">
        <v>31</v>
      </c>
      <c r="S225" s="50" t="s">
        <v>31</v>
      </c>
      <c r="T225" s="40" t="s">
        <v>31</v>
      </c>
      <c r="U225" s="7"/>
      <c r="V225" s="7"/>
      <c r="W225" s="7"/>
      <c r="X225" s="7"/>
      <c r="Y225" s="7"/>
      <c r="Z225" s="7"/>
      <c r="AA225" s="7"/>
      <c r="AB225" s="9"/>
      <c r="AC225" s="35"/>
      <c r="AD225" s="36"/>
      <c r="AF225" s="37"/>
      <c r="AH225" s="8"/>
      <c r="AI225" s="8"/>
      <c r="AJ225" s="8"/>
    </row>
    <row r="226" spans="1:39" s="1" customFormat="1" x14ac:dyDescent="0.25">
      <c r="A226" s="44" t="s">
        <v>505</v>
      </c>
      <c r="B226" s="45" t="s">
        <v>506</v>
      </c>
      <c r="C226" s="45" t="s">
        <v>30</v>
      </c>
      <c r="D226" s="46">
        <f t="shared" ref="D226:G226" si="76">D227+D228+D230+D234</f>
        <v>5223.0976581518953</v>
      </c>
      <c r="E226" s="46">
        <f t="shared" si="76"/>
        <v>2466.3423812600004</v>
      </c>
      <c r="F226" s="46">
        <f t="shared" si="76"/>
        <v>2756.755276891894</v>
      </c>
      <c r="G226" s="46">
        <f t="shared" si="76"/>
        <v>111.57709070109425</v>
      </c>
      <c r="H226" s="46">
        <f t="shared" si="66"/>
        <v>57.952914010000001</v>
      </c>
      <c r="I226" s="46">
        <f t="shared" ref="I226:P226" si="77">I227+I228+I230+I234</f>
        <v>23.558203519999999</v>
      </c>
      <c r="J226" s="47">
        <f t="shared" si="77"/>
        <v>23.888094599999999</v>
      </c>
      <c r="K226" s="46">
        <f t="shared" si="77"/>
        <v>14.219027480000001</v>
      </c>
      <c r="L226" s="47">
        <f t="shared" si="77"/>
        <v>6.5756102900000002</v>
      </c>
      <c r="M226" s="46">
        <f t="shared" si="77"/>
        <v>31.805175609999999</v>
      </c>
      <c r="N226" s="46">
        <f t="shared" si="77"/>
        <v>4.66851211</v>
      </c>
      <c r="O226" s="46">
        <f t="shared" si="77"/>
        <v>41.99468409109425</v>
      </c>
      <c r="P226" s="46">
        <f t="shared" si="77"/>
        <v>22.82069701</v>
      </c>
      <c r="Q226" s="46" t="s">
        <v>31</v>
      </c>
      <c r="R226" s="46" t="s">
        <v>31</v>
      </c>
      <c r="S226" s="50" t="s">
        <v>31</v>
      </c>
      <c r="T226" s="40" t="s">
        <v>31</v>
      </c>
      <c r="U226" s="7"/>
      <c r="V226" s="7"/>
      <c r="W226" s="7"/>
      <c r="X226" s="7"/>
      <c r="Y226" s="7"/>
      <c r="Z226" s="7"/>
      <c r="AA226" s="7"/>
      <c r="AB226" s="9"/>
      <c r="AC226" s="35"/>
      <c r="AD226" s="36"/>
      <c r="AF226" s="37"/>
      <c r="AG226" s="36"/>
      <c r="AH226" s="8"/>
      <c r="AI226" s="8"/>
      <c r="AJ226" s="8"/>
    </row>
    <row r="227" spans="1:39" s="1" customFormat="1" ht="31.5" x14ac:dyDescent="0.25">
      <c r="A227" s="44" t="s">
        <v>507</v>
      </c>
      <c r="B227" s="45" t="s">
        <v>508</v>
      </c>
      <c r="C227" s="45" t="s">
        <v>30</v>
      </c>
      <c r="D227" s="46">
        <v>0</v>
      </c>
      <c r="E227" s="46">
        <v>0</v>
      </c>
      <c r="F227" s="46">
        <v>0</v>
      </c>
      <c r="G227" s="46">
        <v>0</v>
      </c>
      <c r="H227" s="46">
        <f t="shared" si="66"/>
        <v>0</v>
      </c>
      <c r="I227" s="46">
        <v>0</v>
      </c>
      <c r="J227" s="47">
        <v>0</v>
      </c>
      <c r="K227" s="46">
        <v>0</v>
      </c>
      <c r="L227" s="47">
        <v>0</v>
      </c>
      <c r="M227" s="46">
        <v>0</v>
      </c>
      <c r="N227" s="46">
        <v>0</v>
      </c>
      <c r="O227" s="46">
        <v>0</v>
      </c>
      <c r="P227" s="46">
        <v>0</v>
      </c>
      <c r="Q227" s="46" t="s">
        <v>31</v>
      </c>
      <c r="R227" s="46" t="s">
        <v>31</v>
      </c>
      <c r="S227" s="50" t="s">
        <v>31</v>
      </c>
      <c r="T227" s="40" t="s">
        <v>31</v>
      </c>
      <c r="U227" s="7"/>
      <c r="V227" s="7"/>
      <c r="W227" s="7"/>
      <c r="X227" s="7"/>
      <c r="Y227" s="7"/>
      <c r="Z227" s="7"/>
      <c r="AA227" s="7"/>
      <c r="AB227" s="9"/>
      <c r="AC227" s="35"/>
      <c r="AD227" s="36"/>
      <c r="AF227" s="37"/>
      <c r="AH227" s="8"/>
      <c r="AI227" s="8"/>
      <c r="AJ227" s="8"/>
    </row>
    <row r="228" spans="1:39" s="1" customFormat="1" x14ac:dyDescent="0.25">
      <c r="A228" s="44" t="s">
        <v>509</v>
      </c>
      <c r="B228" s="45" t="s">
        <v>510</v>
      </c>
      <c r="C228" s="45" t="s">
        <v>30</v>
      </c>
      <c r="D228" s="46">
        <f t="shared" ref="D228:P228" si="78">SUM(D229)</f>
        <v>925.64174208999998</v>
      </c>
      <c r="E228" s="46">
        <f t="shared" si="78"/>
        <v>923.35694430000001</v>
      </c>
      <c r="F228" s="46">
        <f t="shared" si="78"/>
        <v>2.2847977899999705</v>
      </c>
      <c r="G228" s="46">
        <f t="shared" si="78"/>
        <v>2.2847977900000003</v>
      </c>
      <c r="H228" s="46">
        <f t="shared" si="66"/>
        <v>2.2847977900000003</v>
      </c>
      <c r="I228" s="46">
        <f t="shared" si="78"/>
        <v>0</v>
      </c>
      <c r="J228" s="47">
        <f t="shared" si="78"/>
        <v>0</v>
      </c>
      <c r="K228" s="46">
        <f t="shared" si="78"/>
        <v>0</v>
      </c>
      <c r="L228" s="47">
        <f t="shared" si="78"/>
        <v>2.2847977900000003</v>
      </c>
      <c r="M228" s="46">
        <f t="shared" si="78"/>
        <v>0</v>
      </c>
      <c r="N228" s="46">
        <f t="shared" si="78"/>
        <v>0</v>
      </c>
      <c r="O228" s="46">
        <f t="shared" si="78"/>
        <v>2.2847977900000003</v>
      </c>
      <c r="P228" s="46">
        <f t="shared" si="78"/>
        <v>0</v>
      </c>
      <c r="Q228" s="46" t="s">
        <v>31</v>
      </c>
      <c r="R228" s="46" t="s">
        <v>31</v>
      </c>
      <c r="S228" s="50" t="s">
        <v>31</v>
      </c>
      <c r="T228" s="40" t="s">
        <v>31</v>
      </c>
      <c r="U228" s="7"/>
      <c r="V228" s="7"/>
      <c r="W228" s="7"/>
      <c r="X228" s="7"/>
      <c r="Y228" s="7"/>
      <c r="Z228" s="7"/>
      <c r="AA228" s="7"/>
      <c r="AB228" s="9"/>
      <c r="AC228" s="35"/>
      <c r="AD228" s="36"/>
      <c r="AF228" s="37"/>
      <c r="AH228" s="8"/>
      <c r="AI228" s="8"/>
      <c r="AJ228" s="8"/>
    </row>
    <row r="229" spans="1:39" s="1" customFormat="1" ht="47.25" x14ac:dyDescent="0.25">
      <c r="A229" s="51" t="s">
        <v>509</v>
      </c>
      <c r="B229" s="52" t="s">
        <v>511</v>
      </c>
      <c r="C229" s="53" t="s">
        <v>512</v>
      </c>
      <c r="D229" s="54">
        <v>925.64174208999998</v>
      </c>
      <c r="E229" s="54">
        <v>923.35694430000001</v>
      </c>
      <c r="F229" s="54">
        <f>D229-E229</f>
        <v>2.2847977899999705</v>
      </c>
      <c r="G229" s="54">
        <f>I229+K229+M229+O229</f>
        <v>2.2847977900000003</v>
      </c>
      <c r="H229" s="54">
        <f t="shared" si="66"/>
        <v>2.2847977900000003</v>
      </c>
      <c r="I229" s="54">
        <v>0</v>
      </c>
      <c r="J229" s="54">
        <v>0</v>
      </c>
      <c r="K229" s="54">
        <v>0</v>
      </c>
      <c r="L229" s="54">
        <v>2.2847977900000003</v>
      </c>
      <c r="M229" s="54">
        <v>0</v>
      </c>
      <c r="N229" s="54">
        <v>0</v>
      </c>
      <c r="O229" s="54">
        <v>2.2847977900000003</v>
      </c>
      <c r="P229" s="54">
        <v>0</v>
      </c>
      <c r="Q229" s="54">
        <f t="shared" ref="Q229:Q256" si="79">F229-H229</f>
        <v>-2.9753977059954195E-14</v>
      </c>
      <c r="R229" s="54">
        <f t="shared" ref="R229:R236" si="80">H229-G229</f>
        <v>0</v>
      </c>
      <c r="S229" s="48">
        <f t="shared" ref="S229:S236" si="81">R229/G229</f>
        <v>0</v>
      </c>
      <c r="T229" s="49" t="s">
        <v>31</v>
      </c>
      <c r="U229" s="7"/>
      <c r="V229" s="7"/>
      <c r="W229" s="7"/>
      <c r="X229" s="7"/>
      <c r="Y229" s="7"/>
      <c r="Z229" s="7"/>
      <c r="AA229" s="7"/>
      <c r="AB229" s="9"/>
      <c r="AC229" s="35"/>
      <c r="AD229" s="36"/>
      <c r="AF229" s="37"/>
      <c r="AH229" s="8"/>
      <c r="AI229" s="8"/>
      <c r="AJ229" s="8"/>
    </row>
    <row r="230" spans="1:39" s="1" customFormat="1" ht="31.5" x14ac:dyDescent="0.25">
      <c r="A230" s="44" t="s">
        <v>513</v>
      </c>
      <c r="B230" s="45" t="s">
        <v>514</v>
      </c>
      <c r="C230" s="45" t="s">
        <v>30</v>
      </c>
      <c r="D230" s="46">
        <f t="shared" ref="D230:G230" si="82">SUM(D231:D233)</f>
        <v>1477.9390710399998</v>
      </c>
      <c r="E230" s="46">
        <f t="shared" si="82"/>
        <v>873.09441779000008</v>
      </c>
      <c r="F230" s="46">
        <f t="shared" si="82"/>
        <v>604.84465324999996</v>
      </c>
      <c r="G230" s="46">
        <f t="shared" si="82"/>
        <v>39.871838889999999</v>
      </c>
      <c r="H230" s="46">
        <f t="shared" si="66"/>
        <v>39.989918199999998</v>
      </c>
      <c r="I230" s="46">
        <f t="shared" ref="I230:P230" si="83">SUM(I231:I233)</f>
        <v>23.533800509999999</v>
      </c>
      <c r="J230" s="47">
        <f t="shared" si="83"/>
        <v>23.009339629999999</v>
      </c>
      <c r="K230" s="46">
        <f t="shared" si="83"/>
        <v>8.0227441600000002</v>
      </c>
      <c r="L230" s="47">
        <f t="shared" si="83"/>
        <v>5.3916556799999995</v>
      </c>
      <c r="M230" s="46">
        <f t="shared" si="83"/>
        <v>4.5342456100000001</v>
      </c>
      <c r="N230" s="46">
        <f t="shared" si="83"/>
        <v>1.9476053500000001</v>
      </c>
      <c r="O230" s="46">
        <f t="shared" si="83"/>
        <v>3.78104861</v>
      </c>
      <c r="P230" s="46">
        <f t="shared" si="83"/>
        <v>9.6413175399999993</v>
      </c>
      <c r="Q230" s="46">
        <f t="shared" si="79"/>
        <v>564.85473504999993</v>
      </c>
      <c r="R230" s="46">
        <f t="shared" si="80"/>
        <v>0.11807930999999883</v>
      </c>
      <c r="S230" s="50">
        <f t="shared" si="81"/>
        <v>2.9614713865031578E-3</v>
      </c>
      <c r="T230" s="40" t="s">
        <v>31</v>
      </c>
      <c r="U230" s="7"/>
      <c r="V230" s="7"/>
      <c r="W230" s="7"/>
      <c r="X230" s="7"/>
      <c r="Y230" s="7"/>
      <c r="Z230" s="7"/>
      <c r="AA230" s="7"/>
      <c r="AB230" s="9"/>
      <c r="AC230" s="35"/>
      <c r="AD230" s="36"/>
      <c r="AF230" s="37"/>
      <c r="AH230" s="8"/>
      <c r="AI230" s="8"/>
      <c r="AJ230" s="8"/>
    </row>
    <row r="231" spans="1:39" s="1" customFormat="1" ht="63" x14ac:dyDescent="0.25">
      <c r="A231" s="51" t="s">
        <v>513</v>
      </c>
      <c r="B231" s="52" t="s">
        <v>515</v>
      </c>
      <c r="C231" s="53" t="s">
        <v>516</v>
      </c>
      <c r="D231" s="54">
        <v>745.64925657000003</v>
      </c>
      <c r="E231" s="54">
        <v>717.47883968000008</v>
      </c>
      <c r="F231" s="54">
        <f t="shared" ref="F231:F233" si="84">D231-E231</f>
        <v>28.170416889999956</v>
      </c>
      <c r="G231" s="54">
        <f t="shared" ref="G231:G233" si="85">I231+K231+M231+O231</f>
        <v>23.009339619999999</v>
      </c>
      <c r="H231" s="54">
        <f t="shared" si="66"/>
        <v>23.009339629999999</v>
      </c>
      <c r="I231" s="54">
        <v>23.009339619999999</v>
      </c>
      <c r="J231" s="54">
        <v>23.009339629999999</v>
      </c>
      <c r="K231" s="54">
        <v>0</v>
      </c>
      <c r="L231" s="54">
        <v>0</v>
      </c>
      <c r="M231" s="54">
        <v>0</v>
      </c>
      <c r="N231" s="54">
        <v>0</v>
      </c>
      <c r="O231" s="54">
        <v>0</v>
      </c>
      <c r="P231" s="54">
        <v>0</v>
      </c>
      <c r="Q231" s="54">
        <f t="shared" si="79"/>
        <v>5.1610772599999564</v>
      </c>
      <c r="R231" s="54">
        <f t="shared" si="80"/>
        <v>1.000000082740371E-8</v>
      </c>
      <c r="S231" s="48">
        <f t="shared" si="81"/>
        <v>4.3460616395576982E-10</v>
      </c>
      <c r="T231" s="49" t="s">
        <v>31</v>
      </c>
      <c r="U231" s="7"/>
      <c r="V231" s="7"/>
      <c r="W231" s="7"/>
      <c r="X231" s="7"/>
      <c r="Y231" s="7"/>
      <c r="Z231" s="7"/>
      <c r="AA231" s="7"/>
      <c r="AB231" s="9"/>
      <c r="AC231" s="35"/>
      <c r="AD231" s="36"/>
      <c r="AF231" s="37"/>
      <c r="AH231" s="8"/>
      <c r="AI231" s="8"/>
      <c r="AJ231" s="8"/>
    </row>
    <row r="232" spans="1:39" s="1" customFormat="1" ht="31.5" x14ac:dyDescent="0.25">
      <c r="A232" s="51" t="s">
        <v>513</v>
      </c>
      <c r="B232" s="52" t="s">
        <v>517</v>
      </c>
      <c r="C232" s="53" t="s">
        <v>518</v>
      </c>
      <c r="D232" s="54">
        <v>583.83383508999998</v>
      </c>
      <c r="E232" s="54">
        <v>7.6840596200000002</v>
      </c>
      <c r="F232" s="54">
        <f t="shared" si="84"/>
        <v>576.14977547000001</v>
      </c>
      <c r="G232" s="54">
        <f t="shared" si="85"/>
        <v>16.33803838</v>
      </c>
      <c r="H232" s="54">
        <f t="shared" si="66"/>
        <v>16.980578569999999</v>
      </c>
      <c r="I232" s="54">
        <v>0</v>
      </c>
      <c r="J232" s="54">
        <v>0</v>
      </c>
      <c r="K232" s="54">
        <v>8.0227441600000002</v>
      </c>
      <c r="L232" s="54">
        <v>5.3916556799999995</v>
      </c>
      <c r="M232" s="54">
        <v>4.5342456100000001</v>
      </c>
      <c r="N232" s="54">
        <v>1.9476053500000001</v>
      </c>
      <c r="O232" s="54">
        <v>3.78104861</v>
      </c>
      <c r="P232" s="54">
        <v>9.6413175399999993</v>
      </c>
      <c r="Q232" s="54">
        <f t="shared" si="79"/>
        <v>559.16919689999997</v>
      </c>
      <c r="R232" s="54">
        <f t="shared" si="80"/>
        <v>0.64254018999999829</v>
      </c>
      <c r="S232" s="48">
        <f t="shared" si="81"/>
        <v>3.9327866360416658E-2</v>
      </c>
      <c r="T232" s="49" t="s">
        <v>31</v>
      </c>
      <c r="U232" s="7"/>
      <c r="V232" s="7"/>
      <c r="W232" s="7"/>
      <c r="X232" s="7"/>
      <c r="Y232" s="7"/>
      <c r="Z232" s="7"/>
      <c r="AA232" s="7"/>
      <c r="AB232" s="9"/>
      <c r="AC232" s="35"/>
      <c r="AD232" s="36"/>
      <c r="AF232" s="37"/>
      <c r="AH232" s="8"/>
      <c r="AI232" s="8"/>
      <c r="AJ232" s="8"/>
    </row>
    <row r="233" spans="1:39" s="1" customFormat="1" ht="47.25" x14ac:dyDescent="0.25">
      <c r="A233" s="51" t="s">
        <v>513</v>
      </c>
      <c r="B233" s="52" t="s">
        <v>519</v>
      </c>
      <c r="C233" s="53" t="s">
        <v>520</v>
      </c>
      <c r="D233" s="54">
        <v>148.45597938</v>
      </c>
      <c r="E233" s="54">
        <v>147.93151849</v>
      </c>
      <c r="F233" s="54">
        <f t="shared" si="84"/>
        <v>0.52446089000000029</v>
      </c>
      <c r="G233" s="54">
        <f t="shared" si="85"/>
        <v>0.52446088999999907</v>
      </c>
      <c r="H233" s="54">
        <f t="shared" si="66"/>
        <v>0</v>
      </c>
      <c r="I233" s="54">
        <v>0.52446088999999907</v>
      </c>
      <c r="J233" s="54">
        <v>0</v>
      </c>
      <c r="K233" s="54">
        <v>0</v>
      </c>
      <c r="L233" s="54">
        <v>0</v>
      </c>
      <c r="M233" s="54">
        <v>0</v>
      </c>
      <c r="N233" s="54">
        <v>0</v>
      </c>
      <c r="O233" s="54">
        <v>0</v>
      </c>
      <c r="P233" s="54">
        <v>0</v>
      </c>
      <c r="Q233" s="54">
        <f t="shared" si="79"/>
        <v>0.52446089000000029</v>
      </c>
      <c r="R233" s="54">
        <f t="shared" si="80"/>
        <v>-0.52446088999999907</v>
      </c>
      <c r="S233" s="48">
        <f t="shared" si="81"/>
        <v>-1</v>
      </c>
      <c r="T233" s="49" t="s">
        <v>206</v>
      </c>
      <c r="U233" s="7"/>
      <c r="V233" s="7"/>
      <c r="W233" s="7"/>
      <c r="X233" s="7"/>
      <c r="Y233" s="7"/>
      <c r="Z233" s="7"/>
      <c r="AA233" s="7"/>
      <c r="AB233" s="9"/>
      <c r="AC233" s="35"/>
      <c r="AD233" s="36"/>
      <c r="AF233" s="37"/>
      <c r="AH233" s="8"/>
      <c r="AI233" s="8"/>
      <c r="AJ233" s="8"/>
    </row>
    <row r="234" spans="1:39" s="1" customFormat="1" x14ac:dyDescent="0.25">
      <c r="A234" s="44" t="s">
        <v>521</v>
      </c>
      <c r="B234" s="45" t="s">
        <v>522</v>
      </c>
      <c r="C234" s="45" t="s">
        <v>30</v>
      </c>
      <c r="D234" s="46">
        <f>SUM(D235:D241)</f>
        <v>2819.5168450218948</v>
      </c>
      <c r="E234" s="46">
        <f>SUM(E235:E241)</f>
        <v>669.89101916999994</v>
      </c>
      <c r="F234" s="46">
        <f>SUM(F235:F241)</f>
        <v>2149.6258258518942</v>
      </c>
      <c r="G234" s="46">
        <f>SUM(G235:G241)</f>
        <v>69.420454021094258</v>
      </c>
      <c r="H234" s="46">
        <f t="shared" si="66"/>
        <v>15.67819802</v>
      </c>
      <c r="I234" s="46">
        <f t="shared" ref="I234:P234" si="86">SUM(I235:I241)</f>
        <v>2.4403009999999999E-2</v>
      </c>
      <c r="J234" s="47">
        <f t="shared" si="86"/>
        <v>0.87875496999999991</v>
      </c>
      <c r="K234" s="46">
        <f t="shared" si="86"/>
        <v>6.19628332</v>
      </c>
      <c r="L234" s="47">
        <f t="shared" si="86"/>
        <v>-1.10084318</v>
      </c>
      <c r="M234" s="46">
        <f t="shared" si="86"/>
        <v>27.27093</v>
      </c>
      <c r="N234" s="46">
        <f t="shared" si="86"/>
        <v>2.7209067600000001</v>
      </c>
      <c r="O234" s="46">
        <f t="shared" si="86"/>
        <v>35.928837691094252</v>
      </c>
      <c r="P234" s="46">
        <f t="shared" si="86"/>
        <v>13.179379470000001</v>
      </c>
      <c r="Q234" s="46">
        <f t="shared" si="79"/>
        <v>2133.9476278318944</v>
      </c>
      <c r="R234" s="46">
        <f t="shared" si="80"/>
        <v>-53.742256001094262</v>
      </c>
      <c r="S234" s="50">
        <f t="shared" si="81"/>
        <v>-0.77415592794544408</v>
      </c>
      <c r="T234" s="40" t="s">
        <v>31</v>
      </c>
      <c r="U234" s="7"/>
      <c r="V234" s="7"/>
      <c r="W234" s="7"/>
      <c r="X234" s="7"/>
      <c r="Y234" s="7"/>
      <c r="Z234" s="7"/>
      <c r="AA234" s="7"/>
      <c r="AB234" s="9"/>
      <c r="AC234" s="35"/>
      <c r="AD234" s="36"/>
      <c r="AF234" s="37"/>
      <c r="AH234" s="8"/>
      <c r="AI234" s="8"/>
      <c r="AJ234" s="8"/>
    </row>
    <row r="235" spans="1:39" s="1" customFormat="1" ht="134.25" customHeight="1" x14ac:dyDescent="0.25">
      <c r="A235" s="51" t="s">
        <v>521</v>
      </c>
      <c r="B235" s="52" t="s">
        <v>523</v>
      </c>
      <c r="C235" s="53" t="s">
        <v>524</v>
      </c>
      <c r="D235" s="54">
        <v>447.17500173199994</v>
      </c>
      <c r="E235" s="54">
        <v>451.92884830999992</v>
      </c>
      <c r="F235" s="54">
        <f>D235-E235</f>
        <v>-4.7538465779999797</v>
      </c>
      <c r="G235" s="54">
        <f t="shared" ref="G235:G236" si="87">I235+K235+M235+O235</f>
        <v>3.0746466899999998</v>
      </c>
      <c r="H235" s="54">
        <f t="shared" si="66"/>
        <v>6.78830987</v>
      </c>
      <c r="I235" s="54">
        <v>0</v>
      </c>
      <c r="J235" s="54">
        <v>0</v>
      </c>
      <c r="K235" s="54">
        <v>0</v>
      </c>
      <c r="L235" s="54">
        <v>0</v>
      </c>
      <c r="M235" s="54">
        <v>3.0746466899999998</v>
      </c>
      <c r="N235" s="54">
        <v>1.5412865</v>
      </c>
      <c r="O235" s="54">
        <v>0</v>
      </c>
      <c r="P235" s="54">
        <v>5.24702337</v>
      </c>
      <c r="Q235" s="54">
        <f t="shared" si="79"/>
        <v>-11.542156447999979</v>
      </c>
      <c r="R235" s="54">
        <f t="shared" si="80"/>
        <v>3.7136631800000002</v>
      </c>
      <c r="S235" s="48">
        <f t="shared" si="81"/>
        <v>1.2078341202839147</v>
      </c>
      <c r="T235" s="49" t="s">
        <v>525</v>
      </c>
      <c r="U235" s="7"/>
      <c r="V235" s="7"/>
      <c r="W235" s="7"/>
      <c r="X235" s="7"/>
      <c r="Y235" s="7"/>
      <c r="Z235" s="7"/>
      <c r="AA235" s="7"/>
      <c r="AB235" s="9"/>
      <c r="AC235" s="35"/>
      <c r="AD235" s="36"/>
      <c r="AF235" s="37"/>
      <c r="AH235" s="8"/>
      <c r="AI235" s="8"/>
      <c r="AJ235" s="8"/>
    </row>
    <row r="236" spans="1:39" s="1" customFormat="1" ht="47.25" x14ac:dyDescent="0.25">
      <c r="A236" s="51" t="s">
        <v>521</v>
      </c>
      <c r="B236" s="52" t="s">
        <v>526</v>
      </c>
      <c r="C236" s="53" t="s">
        <v>527</v>
      </c>
      <c r="D236" s="54">
        <v>276.1959566868</v>
      </c>
      <c r="E236" s="54">
        <v>59.580552949999998</v>
      </c>
      <c r="F236" s="54">
        <f t="shared" ref="F236:F241" si="88">D236-E236</f>
        <v>216.6154037368</v>
      </c>
      <c r="G236" s="54">
        <f t="shared" si="87"/>
        <v>9.7612069999999995E-2</v>
      </c>
      <c r="H236" s="54">
        <f t="shared" si="66"/>
        <v>0.10447576</v>
      </c>
      <c r="I236" s="54">
        <v>2.4403009999999999E-2</v>
      </c>
      <c r="J236" s="54">
        <v>2.5868940000000003E-2</v>
      </c>
      <c r="K236" s="54">
        <v>2.4403020000000001E-2</v>
      </c>
      <c r="L236" s="54">
        <v>2.586894E-2</v>
      </c>
      <c r="M236" s="54">
        <v>2.4403020000000001E-2</v>
      </c>
      <c r="N236" s="54">
        <v>2.6868940000000001E-2</v>
      </c>
      <c r="O236" s="54">
        <v>2.4403020000000001E-2</v>
      </c>
      <c r="P236" s="54">
        <v>2.586894E-2</v>
      </c>
      <c r="Q236" s="54">
        <f t="shared" si="79"/>
        <v>216.51092797679999</v>
      </c>
      <c r="R236" s="54">
        <f t="shared" si="80"/>
        <v>6.8636900000000056E-3</v>
      </c>
      <c r="S236" s="48">
        <f t="shared" si="81"/>
        <v>7.0315996781955409E-2</v>
      </c>
      <c r="T236" s="49" t="s">
        <v>31</v>
      </c>
      <c r="U236" s="7"/>
      <c r="V236" s="7"/>
      <c r="W236" s="7"/>
      <c r="X236" s="7"/>
      <c r="Y236" s="7"/>
      <c r="Z236" s="7"/>
      <c r="AA236" s="7"/>
      <c r="AB236" s="9"/>
      <c r="AC236" s="35"/>
      <c r="AD236" s="36"/>
      <c r="AF236" s="37"/>
      <c r="AH236" s="8"/>
      <c r="AI236" s="8"/>
      <c r="AJ236" s="8"/>
    </row>
    <row r="237" spans="1:39" s="1" customFormat="1" ht="94.5" x14ac:dyDescent="0.25">
      <c r="A237" s="51" t="s">
        <v>521</v>
      </c>
      <c r="B237" s="52" t="s">
        <v>528</v>
      </c>
      <c r="C237" s="53" t="s">
        <v>529</v>
      </c>
      <c r="D237" s="54">
        <v>156.56903261999997</v>
      </c>
      <c r="E237" s="54">
        <v>156.56903261999997</v>
      </c>
      <c r="F237" s="54">
        <f t="shared" si="88"/>
        <v>0</v>
      </c>
      <c r="G237" s="54" t="s">
        <v>31</v>
      </c>
      <c r="H237" s="54">
        <f t="shared" si="66"/>
        <v>2.0425189999999999E-2</v>
      </c>
      <c r="I237" s="54" t="s">
        <v>31</v>
      </c>
      <c r="J237" s="54">
        <v>5.1063000000000002E-3</v>
      </c>
      <c r="K237" s="54" t="s">
        <v>31</v>
      </c>
      <c r="L237" s="54">
        <v>5.1063000000000002E-3</v>
      </c>
      <c r="M237" s="54" t="s">
        <v>31</v>
      </c>
      <c r="N237" s="54">
        <v>5.1062999999999994E-3</v>
      </c>
      <c r="O237" s="54" t="s">
        <v>31</v>
      </c>
      <c r="P237" s="54">
        <v>5.1062900000000003E-3</v>
      </c>
      <c r="Q237" s="54">
        <f t="shared" si="79"/>
        <v>-2.0425189999999999E-2</v>
      </c>
      <c r="R237" s="54" t="s">
        <v>31</v>
      </c>
      <c r="S237" s="48" t="s">
        <v>31</v>
      </c>
      <c r="T237" s="49" t="s">
        <v>530</v>
      </c>
      <c r="U237" s="7"/>
      <c r="V237" s="7"/>
      <c r="W237" s="7"/>
      <c r="X237" s="7"/>
      <c r="Y237" s="7"/>
      <c r="Z237" s="7"/>
      <c r="AA237" s="7"/>
      <c r="AB237" s="9"/>
      <c r="AC237" s="35"/>
      <c r="AD237" s="36"/>
      <c r="AF237" s="37"/>
      <c r="AH237" s="8"/>
      <c r="AI237" s="8"/>
      <c r="AJ237" s="8"/>
    </row>
    <row r="238" spans="1:39" s="1" customFormat="1" ht="94.5" x14ac:dyDescent="0.25">
      <c r="A238" s="51" t="s">
        <v>521</v>
      </c>
      <c r="B238" s="52" t="s">
        <v>531</v>
      </c>
      <c r="C238" s="53" t="s">
        <v>532</v>
      </c>
      <c r="D238" s="54">
        <v>22.938729456000001</v>
      </c>
      <c r="E238" s="54">
        <v>1.8125852900000001</v>
      </c>
      <c r="F238" s="54">
        <f t="shared" si="88"/>
        <v>21.126144166</v>
      </c>
      <c r="G238" s="54" t="s">
        <v>31</v>
      </c>
      <c r="H238" s="54">
        <f t="shared" ref="H238:H302" si="89">J238+L238+N238+P238</f>
        <v>-0.28403869000000015</v>
      </c>
      <c r="I238" s="54" t="s">
        <v>31</v>
      </c>
      <c r="J238" s="54">
        <v>0.84777972999999995</v>
      </c>
      <c r="K238" s="54" t="s">
        <v>31</v>
      </c>
      <c r="L238" s="54">
        <v>-1.1318184200000001</v>
      </c>
      <c r="M238" s="54" t="s">
        <v>31</v>
      </c>
      <c r="N238" s="54">
        <v>0</v>
      </c>
      <c r="O238" s="54" t="s">
        <v>31</v>
      </c>
      <c r="P238" s="54">
        <v>0</v>
      </c>
      <c r="Q238" s="54">
        <f t="shared" si="79"/>
        <v>21.410182855999999</v>
      </c>
      <c r="R238" s="54" t="s">
        <v>31</v>
      </c>
      <c r="S238" s="48" t="s">
        <v>31</v>
      </c>
      <c r="T238" s="49" t="s">
        <v>384</v>
      </c>
      <c r="U238" s="7"/>
      <c r="V238" s="7"/>
      <c r="W238" s="7"/>
      <c r="X238" s="7"/>
      <c r="Y238" s="7"/>
      <c r="Z238" s="7"/>
      <c r="AA238" s="7"/>
      <c r="AB238" s="9"/>
      <c r="AC238" s="35"/>
      <c r="AD238" s="36"/>
      <c r="AF238" s="37"/>
      <c r="AH238" s="8"/>
      <c r="AI238" s="8"/>
      <c r="AJ238" s="8"/>
      <c r="AM238" s="63"/>
    </row>
    <row r="239" spans="1:39" s="1" customFormat="1" ht="31.5" x14ac:dyDescent="0.25">
      <c r="A239" s="51" t="s">
        <v>521</v>
      </c>
      <c r="B239" s="52" t="s">
        <v>533</v>
      </c>
      <c r="C239" s="53" t="s">
        <v>534</v>
      </c>
      <c r="D239" s="54">
        <v>1705.8659849620001</v>
      </c>
      <c r="E239" s="54">
        <v>0</v>
      </c>
      <c r="F239" s="54">
        <f t="shared" si="88"/>
        <v>1705.8659849620001</v>
      </c>
      <c r="G239" s="54">
        <f t="shared" ref="G239:G241" si="90">I239+K239+M239+O239</f>
        <v>54.515640888000007</v>
      </c>
      <c r="H239" s="54">
        <f t="shared" si="89"/>
        <v>2.8951648400000001</v>
      </c>
      <c r="I239" s="54">
        <v>0</v>
      </c>
      <c r="J239" s="54">
        <v>0</v>
      </c>
      <c r="K239" s="54">
        <v>6.1718802999999998</v>
      </c>
      <c r="L239" s="54">
        <v>0</v>
      </c>
      <c r="M239" s="54">
        <v>24.171880290000001</v>
      </c>
      <c r="N239" s="54">
        <v>0</v>
      </c>
      <c r="O239" s="54">
        <v>24.171880298000001</v>
      </c>
      <c r="P239" s="54">
        <v>2.8951648400000001</v>
      </c>
      <c r="Q239" s="54">
        <f t="shared" si="79"/>
        <v>1702.9708201220001</v>
      </c>
      <c r="R239" s="54">
        <f t="shared" ref="R239:R256" si="91">H239-G239</f>
        <v>-51.620476048000008</v>
      </c>
      <c r="S239" s="48">
        <f>R239/G239</f>
        <v>-0.94689295048465105</v>
      </c>
      <c r="T239" s="49" t="s">
        <v>535</v>
      </c>
      <c r="U239" s="7"/>
      <c r="V239" s="7"/>
      <c r="W239" s="7"/>
      <c r="X239" s="7"/>
      <c r="Y239" s="7"/>
      <c r="Z239" s="7"/>
      <c r="AA239" s="7"/>
      <c r="AB239" s="9"/>
      <c r="AC239" s="35"/>
      <c r="AD239" s="36"/>
      <c r="AF239" s="37"/>
      <c r="AH239" s="8"/>
      <c r="AI239" s="8"/>
      <c r="AJ239" s="8"/>
    </row>
    <row r="240" spans="1:39" s="1" customFormat="1" ht="31.5" x14ac:dyDescent="0.25">
      <c r="A240" s="51" t="s">
        <v>521</v>
      </c>
      <c r="B240" s="52" t="s">
        <v>536</v>
      </c>
      <c r="C240" s="53" t="s">
        <v>537</v>
      </c>
      <c r="D240" s="54">
        <v>56.197665713094246</v>
      </c>
      <c r="E240" s="54">
        <v>0</v>
      </c>
      <c r="F240" s="54">
        <f t="shared" si="88"/>
        <v>56.197665713094246</v>
      </c>
      <c r="G240" s="54">
        <f t="shared" si="90"/>
        <v>4.7245543730942501</v>
      </c>
      <c r="H240" s="54">
        <f t="shared" si="89"/>
        <v>3.7079999999999997</v>
      </c>
      <c r="I240" s="54">
        <v>0</v>
      </c>
      <c r="J240" s="54">
        <v>0</v>
      </c>
      <c r="K240" s="54">
        <v>0</v>
      </c>
      <c r="L240" s="54">
        <v>0</v>
      </c>
      <c r="M240" s="54">
        <v>0</v>
      </c>
      <c r="N240" s="54">
        <v>9.9418859999999998E-2</v>
      </c>
      <c r="O240" s="54">
        <v>4.7245543730942501</v>
      </c>
      <c r="P240" s="54">
        <v>3.6085811399999996</v>
      </c>
      <c r="Q240" s="54">
        <f t="shared" si="79"/>
        <v>52.489665713094247</v>
      </c>
      <c r="R240" s="54">
        <f t="shared" si="91"/>
        <v>-1.0165543730942503</v>
      </c>
      <c r="S240" s="48">
        <f>R240/G240</f>
        <v>-0.2151640753429363</v>
      </c>
      <c r="T240" s="49" t="s">
        <v>400</v>
      </c>
      <c r="U240" s="7"/>
      <c r="V240" s="7"/>
      <c r="W240" s="7"/>
      <c r="X240" s="7"/>
      <c r="Y240" s="7"/>
      <c r="Z240" s="7"/>
      <c r="AA240" s="7"/>
      <c r="AB240" s="9"/>
      <c r="AC240" s="35"/>
      <c r="AD240" s="36"/>
      <c r="AF240" s="37"/>
      <c r="AH240" s="8"/>
      <c r="AI240" s="8"/>
      <c r="AJ240" s="8"/>
    </row>
    <row r="241" spans="1:36" s="1" customFormat="1" ht="47.25" x14ac:dyDescent="0.25">
      <c r="A241" s="51" t="s">
        <v>521</v>
      </c>
      <c r="B241" s="52" t="s">
        <v>538</v>
      </c>
      <c r="C241" s="53" t="s">
        <v>539</v>
      </c>
      <c r="D241" s="54">
        <v>154.57447385200001</v>
      </c>
      <c r="E241" s="54">
        <v>0</v>
      </c>
      <c r="F241" s="54">
        <f t="shared" si="88"/>
        <v>154.57447385200001</v>
      </c>
      <c r="G241" s="54">
        <f t="shared" si="90"/>
        <v>7.008</v>
      </c>
      <c r="H241" s="54">
        <f t="shared" si="89"/>
        <v>2.44586105</v>
      </c>
      <c r="I241" s="54">
        <v>0</v>
      </c>
      <c r="J241" s="54">
        <v>0</v>
      </c>
      <c r="K241" s="54">
        <v>0</v>
      </c>
      <c r="L241" s="54">
        <v>0</v>
      </c>
      <c r="M241" s="54">
        <v>0</v>
      </c>
      <c r="N241" s="54">
        <v>1.04822616</v>
      </c>
      <c r="O241" s="54">
        <v>7.008</v>
      </c>
      <c r="P241" s="54">
        <v>1.39763489</v>
      </c>
      <c r="Q241" s="54">
        <f t="shared" si="79"/>
        <v>152.12861280200002</v>
      </c>
      <c r="R241" s="54">
        <f t="shared" si="91"/>
        <v>-4.5621389499999996</v>
      </c>
      <c r="S241" s="48">
        <f>R241/G241</f>
        <v>-0.65099014697488577</v>
      </c>
      <c r="T241" s="49" t="s">
        <v>540</v>
      </c>
      <c r="U241" s="7"/>
      <c r="V241" s="7"/>
      <c r="W241" s="7"/>
      <c r="X241" s="7"/>
      <c r="Y241" s="7"/>
      <c r="Z241" s="7"/>
      <c r="AA241" s="7"/>
      <c r="AB241" s="9"/>
      <c r="AC241" s="35"/>
      <c r="AD241" s="36"/>
      <c r="AF241" s="37"/>
      <c r="AH241" s="8"/>
      <c r="AI241" s="8"/>
      <c r="AJ241" s="8"/>
    </row>
    <row r="242" spans="1:36" s="1" customFormat="1" ht="31.5" x14ac:dyDescent="0.25">
      <c r="A242" s="44" t="s">
        <v>541</v>
      </c>
      <c r="B242" s="45" t="s">
        <v>542</v>
      </c>
      <c r="C242" s="45" t="s">
        <v>30</v>
      </c>
      <c r="D242" s="46">
        <v>0</v>
      </c>
      <c r="E242" s="46">
        <v>0</v>
      </c>
      <c r="F242" s="46">
        <v>0</v>
      </c>
      <c r="G242" s="46">
        <v>0</v>
      </c>
      <c r="H242" s="46">
        <f t="shared" si="89"/>
        <v>0</v>
      </c>
      <c r="I242" s="46">
        <v>0</v>
      </c>
      <c r="J242" s="47">
        <v>0</v>
      </c>
      <c r="K242" s="46">
        <v>0</v>
      </c>
      <c r="L242" s="47">
        <v>0</v>
      </c>
      <c r="M242" s="46">
        <v>0</v>
      </c>
      <c r="N242" s="46">
        <v>0</v>
      </c>
      <c r="O242" s="46">
        <v>0</v>
      </c>
      <c r="P242" s="46">
        <v>0</v>
      </c>
      <c r="Q242" s="46">
        <f t="shared" si="79"/>
        <v>0</v>
      </c>
      <c r="R242" s="46">
        <f t="shared" si="91"/>
        <v>0</v>
      </c>
      <c r="S242" s="50">
        <v>0</v>
      </c>
      <c r="T242" s="40" t="s">
        <v>31</v>
      </c>
      <c r="U242" s="7"/>
      <c r="V242" s="7"/>
      <c r="W242" s="7"/>
      <c r="X242" s="7"/>
      <c r="Y242" s="7"/>
      <c r="Z242" s="7"/>
      <c r="AA242" s="7"/>
      <c r="AB242" s="9"/>
      <c r="AC242" s="35"/>
      <c r="AD242" s="36"/>
      <c r="AF242" s="37"/>
      <c r="AH242" s="8"/>
      <c r="AI242" s="8"/>
      <c r="AJ242" s="8"/>
    </row>
    <row r="243" spans="1:36" s="1" customFormat="1" x14ac:dyDescent="0.25">
      <c r="A243" s="44" t="s">
        <v>543</v>
      </c>
      <c r="B243" s="45" t="s">
        <v>544</v>
      </c>
      <c r="C243" s="45" t="s">
        <v>30</v>
      </c>
      <c r="D243" s="46">
        <f>SUM(D244:D507)</f>
        <v>3246.924515807229</v>
      </c>
      <c r="E243" s="46">
        <f>SUM(E244:E507)</f>
        <v>893.78451605999999</v>
      </c>
      <c r="F243" s="46">
        <f>SUM(F244:F507)</f>
        <v>2353.139999747229</v>
      </c>
      <c r="G243" s="46">
        <f>SUM(G244:G508)</f>
        <v>994.44876599399959</v>
      </c>
      <c r="H243" s="46">
        <f t="shared" ref="H243:P243" si="92">SUM(H244:H508)</f>
        <v>1197.5531073199998</v>
      </c>
      <c r="I243" s="46">
        <f t="shared" si="92"/>
        <v>128.46514614800003</v>
      </c>
      <c r="J243" s="46">
        <f t="shared" si="92"/>
        <v>142.82278726000001</v>
      </c>
      <c r="K243" s="46">
        <f t="shared" si="92"/>
        <v>176.28688921400001</v>
      </c>
      <c r="L243" s="46">
        <f t="shared" si="92"/>
        <v>163.35174191999999</v>
      </c>
      <c r="M243" s="46">
        <f t="shared" si="92"/>
        <v>117.518960562</v>
      </c>
      <c r="N243" s="46">
        <f t="shared" si="92"/>
        <v>214.00242318999994</v>
      </c>
      <c r="O243" s="46">
        <f t="shared" si="92"/>
        <v>572.17777006999995</v>
      </c>
      <c r="P243" s="46">
        <f t="shared" si="92"/>
        <v>677.37615495000011</v>
      </c>
      <c r="Q243" s="46">
        <f t="shared" si="79"/>
        <v>1155.5868924272293</v>
      </c>
      <c r="R243" s="46">
        <f t="shared" si="91"/>
        <v>203.10434132600017</v>
      </c>
      <c r="S243" s="50">
        <f t="shared" ref="S243:S256" si="93">R243/G243</f>
        <v>0.20423811489472518</v>
      </c>
      <c r="T243" s="40" t="s">
        <v>31</v>
      </c>
      <c r="U243" s="7"/>
      <c r="V243" s="7"/>
      <c r="W243" s="7"/>
      <c r="X243" s="7"/>
      <c r="Y243" s="7"/>
      <c r="Z243" s="7"/>
      <c r="AA243" s="7"/>
      <c r="AB243" s="9"/>
      <c r="AC243" s="35"/>
      <c r="AD243" s="36"/>
      <c r="AF243" s="37"/>
      <c r="AH243" s="8"/>
      <c r="AI243" s="8"/>
      <c r="AJ243" s="8"/>
    </row>
    <row r="244" spans="1:36" s="1" customFormat="1" ht="63" x14ac:dyDescent="0.25">
      <c r="A244" s="51" t="s">
        <v>543</v>
      </c>
      <c r="B244" s="52" t="s">
        <v>545</v>
      </c>
      <c r="C244" s="53" t="s">
        <v>546</v>
      </c>
      <c r="D244" s="54">
        <v>6.3148800039999999</v>
      </c>
      <c r="E244" s="54">
        <v>1.2629760000000001</v>
      </c>
      <c r="F244" s="54">
        <f>D244-E244</f>
        <v>5.0519040039999998</v>
      </c>
      <c r="G244" s="54">
        <f t="shared" ref="G244:G256" si="94">I244+K244+M244+O244</f>
        <v>5.0519040039999998</v>
      </c>
      <c r="H244" s="54">
        <f t="shared" si="89"/>
        <v>1.5928858400000001</v>
      </c>
      <c r="I244" s="54">
        <v>2.2846894799999999</v>
      </c>
      <c r="J244" s="54">
        <v>2.2846894799999999</v>
      </c>
      <c r="K244" s="54">
        <v>2.7672145239999999</v>
      </c>
      <c r="L244" s="54">
        <v>0</v>
      </c>
      <c r="M244" s="54">
        <v>0</v>
      </c>
      <c r="N244" s="54">
        <v>-0.69180363999999994</v>
      </c>
      <c r="O244" s="54">
        <v>0</v>
      </c>
      <c r="P244" s="54">
        <v>0</v>
      </c>
      <c r="Q244" s="54">
        <f t="shared" si="79"/>
        <v>3.4590181639999997</v>
      </c>
      <c r="R244" s="54">
        <f t="shared" si="91"/>
        <v>-3.4590181639999997</v>
      </c>
      <c r="S244" s="48">
        <f t="shared" si="93"/>
        <v>-0.68469594063173334</v>
      </c>
      <c r="T244" s="49" t="s">
        <v>547</v>
      </c>
      <c r="U244" s="7"/>
      <c r="V244" s="7"/>
      <c r="W244" s="7"/>
      <c r="X244" s="7"/>
      <c r="Y244" s="7"/>
      <c r="Z244" s="7"/>
      <c r="AA244" s="7"/>
      <c r="AB244" s="9"/>
      <c r="AC244" s="35"/>
      <c r="AD244" s="36"/>
      <c r="AF244" s="37"/>
      <c r="AH244" s="8"/>
      <c r="AI244" s="8"/>
      <c r="AJ244" s="8"/>
    </row>
    <row r="245" spans="1:36" s="1" customFormat="1" ht="47.25" x14ac:dyDescent="0.25">
      <c r="A245" s="51" t="s">
        <v>543</v>
      </c>
      <c r="B245" s="52" t="s">
        <v>548</v>
      </c>
      <c r="C245" s="53" t="s">
        <v>549</v>
      </c>
      <c r="D245" s="54">
        <v>0.704186808</v>
      </c>
      <c r="E245" s="54">
        <v>0</v>
      </c>
      <c r="F245" s="54">
        <f t="shared" ref="F245:F310" si="95">D245-E245</f>
        <v>0.704186808</v>
      </c>
      <c r="G245" s="54">
        <f t="shared" si="94"/>
        <v>0.704186808</v>
      </c>
      <c r="H245" s="54">
        <f t="shared" si="89"/>
        <v>0.70418681000000005</v>
      </c>
      <c r="I245" s="54">
        <v>0</v>
      </c>
      <c r="J245" s="54">
        <v>0</v>
      </c>
      <c r="K245" s="54">
        <v>0</v>
      </c>
      <c r="L245" s="54">
        <v>0</v>
      </c>
      <c r="M245" s="54">
        <v>0.704186808</v>
      </c>
      <c r="N245" s="54">
        <v>0</v>
      </c>
      <c r="O245" s="54">
        <v>0</v>
      </c>
      <c r="P245" s="54">
        <v>0.70418681000000005</v>
      </c>
      <c r="Q245" s="54">
        <f t="shared" si="79"/>
        <v>-2.0000000544584395E-9</v>
      </c>
      <c r="R245" s="54">
        <f t="shared" si="91"/>
        <v>2.0000000544584395E-9</v>
      </c>
      <c r="S245" s="48">
        <f t="shared" si="93"/>
        <v>2.8401555265409623E-9</v>
      </c>
      <c r="T245" s="49" t="s">
        <v>31</v>
      </c>
      <c r="U245" s="7"/>
      <c r="V245" s="7"/>
      <c r="W245" s="7"/>
      <c r="X245" s="7"/>
      <c r="Y245" s="7"/>
      <c r="Z245" s="7"/>
      <c r="AA245" s="7"/>
      <c r="AB245" s="9"/>
      <c r="AC245" s="35"/>
      <c r="AD245" s="36"/>
      <c r="AF245" s="37"/>
      <c r="AH245" s="8"/>
      <c r="AI245" s="8"/>
      <c r="AJ245" s="8"/>
    </row>
    <row r="246" spans="1:36" s="1" customFormat="1" ht="63" x14ac:dyDescent="0.25">
      <c r="A246" s="51" t="s">
        <v>543</v>
      </c>
      <c r="B246" s="52" t="s">
        <v>550</v>
      </c>
      <c r="C246" s="53" t="s">
        <v>551</v>
      </c>
      <c r="D246" s="54">
        <v>45.5184</v>
      </c>
      <c r="E246" s="54">
        <v>16.540514399999999</v>
      </c>
      <c r="F246" s="54">
        <f t="shared" si="95"/>
        <v>28.9778856</v>
      </c>
      <c r="G246" s="54">
        <f t="shared" si="94"/>
        <v>28.9778856</v>
      </c>
      <c r="H246" s="54">
        <f t="shared" si="89"/>
        <v>28.9778856</v>
      </c>
      <c r="I246" s="54">
        <v>28.9778856</v>
      </c>
      <c r="J246" s="54">
        <v>28.9778856</v>
      </c>
      <c r="K246" s="54">
        <v>0</v>
      </c>
      <c r="L246" s="54">
        <v>0</v>
      </c>
      <c r="M246" s="54">
        <v>0</v>
      </c>
      <c r="N246" s="54">
        <v>0</v>
      </c>
      <c r="O246" s="54">
        <v>0</v>
      </c>
      <c r="P246" s="54">
        <v>0</v>
      </c>
      <c r="Q246" s="54">
        <f t="shared" si="79"/>
        <v>0</v>
      </c>
      <c r="R246" s="54">
        <f t="shared" si="91"/>
        <v>0</v>
      </c>
      <c r="S246" s="48">
        <f t="shared" si="93"/>
        <v>0</v>
      </c>
      <c r="T246" s="49" t="s">
        <v>31</v>
      </c>
      <c r="U246" s="7"/>
      <c r="V246" s="7"/>
      <c r="W246" s="7"/>
      <c r="X246" s="7"/>
      <c r="Y246" s="7"/>
      <c r="Z246" s="7"/>
      <c r="AA246" s="7"/>
      <c r="AB246" s="9"/>
      <c r="AC246" s="35"/>
      <c r="AD246" s="36"/>
      <c r="AF246" s="37"/>
      <c r="AH246" s="8"/>
      <c r="AI246" s="8"/>
      <c r="AJ246" s="8"/>
    </row>
    <row r="247" spans="1:36" s="1" customFormat="1" ht="47.25" x14ac:dyDescent="0.25">
      <c r="A247" s="51" t="s">
        <v>543</v>
      </c>
      <c r="B247" s="52" t="s">
        <v>552</v>
      </c>
      <c r="C247" s="53" t="s">
        <v>553</v>
      </c>
      <c r="D247" s="54">
        <v>51.016144112000006</v>
      </c>
      <c r="E247" s="54">
        <v>2.1837696000000002</v>
      </c>
      <c r="F247" s="54">
        <f t="shared" si="95"/>
        <v>48.832374512000008</v>
      </c>
      <c r="G247" s="54">
        <f t="shared" si="94"/>
        <v>7.2049070000000004</v>
      </c>
      <c r="H247" s="54">
        <f t="shared" si="89"/>
        <v>21.6662304</v>
      </c>
      <c r="I247" s="54">
        <v>7.2049070000000004</v>
      </c>
      <c r="J247" s="54">
        <v>7.2049070000000004</v>
      </c>
      <c r="K247" s="54">
        <v>0</v>
      </c>
      <c r="L247" s="54">
        <v>0</v>
      </c>
      <c r="M247" s="54">
        <v>0</v>
      </c>
      <c r="N247" s="54">
        <v>0</v>
      </c>
      <c r="O247" s="54">
        <v>0</v>
      </c>
      <c r="P247" s="54">
        <v>14.461323399999999</v>
      </c>
      <c r="Q247" s="54">
        <f t="shared" si="79"/>
        <v>27.166144112000008</v>
      </c>
      <c r="R247" s="54">
        <f t="shared" si="91"/>
        <v>14.461323399999999</v>
      </c>
      <c r="S247" s="48">
        <f t="shared" si="93"/>
        <v>2.0071492109474831</v>
      </c>
      <c r="T247" s="49" t="s">
        <v>130</v>
      </c>
      <c r="U247" s="7"/>
      <c r="V247" s="7"/>
      <c r="W247" s="7"/>
      <c r="X247" s="7"/>
      <c r="Y247" s="7"/>
      <c r="Z247" s="7"/>
      <c r="AA247" s="7"/>
      <c r="AB247" s="9"/>
      <c r="AC247" s="35"/>
      <c r="AD247" s="36"/>
      <c r="AF247" s="37"/>
      <c r="AH247" s="8"/>
      <c r="AI247" s="8"/>
      <c r="AJ247" s="8"/>
    </row>
    <row r="248" spans="1:36" s="1" customFormat="1" ht="209.25" customHeight="1" x14ac:dyDescent="0.25">
      <c r="A248" s="51" t="s">
        <v>543</v>
      </c>
      <c r="B248" s="52" t="s">
        <v>554</v>
      </c>
      <c r="C248" s="53" t="s">
        <v>555</v>
      </c>
      <c r="D248" s="54">
        <v>6.359999996</v>
      </c>
      <c r="E248" s="54">
        <v>2.6501072300000001</v>
      </c>
      <c r="F248" s="54">
        <f t="shared" si="95"/>
        <v>3.7098927659999998</v>
      </c>
      <c r="G248" s="54">
        <f t="shared" si="94"/>
        <v>3.7098927659999998</v>
      </c>
      <c r="H248" s="54">
        <f t="shared" si="89"/>
        <v>-0.91615576999999992</v>
      </c>
      <c r="I248" s="54">
        <v>8.1030599999999987E-3</v>
      </c>
      <c r="J248" s="54">
        <v>9.0539399999999999E-3</v>
      </c>
      <c r="K248" s="54">
        <v>3.701789706</v>
      </c>
      <c r="L248" s="54">
        <v>0</v>
      </c>
      <c r="M248" s="54">
        <v>0</v>
      </c>
      <c r="N248" s="54">
        <v>-0.92520970999999996</v>
      </c>
      <c r="O248" s="54">
        <v>0</v>
      </c>
      <c r="P248" s="54">
        <v>0</v>
      </c>
      <c r="Q248" s="54">
        <f t="shared" si="79"/>
        <v>4.6260485359999999</v>
      </c>
      <c r="R248" s="54">
        <f t="shared" si="91"/>
        <v>-4.6260485359999999</v>
      </c>
      <c r="S248" s="48">
        <f t="shared" si="93"/>
        <v>-1.2469493939006215</v>
      </c>
      <c r="T248" s="49" t="s">
        <v>556</v>
      </c>
      <c r="U248" s="7"/>
      <c r="V248" s="7"/>
      <c r="W248" s="7"/>
      <c r="X248" s="7"/>
      <c r="Y248" s="7"/>
      <c r="Z248" s="7"/>
      <c r="AA248" s="7"/>
      <c r="AB248" s="9"/>
      <c r="AC248" s="35"/>
      <c r="AD248" s="36"/>
      <c r="AF248" s="37"/>
      <c r="AH248" s="8"/>
      <c r="AI248" s="8"/>
      <c r="AJ248" s="8"/>
    </row>
    <row r="249" spans="1:36" s="1" customFormat="1" ht="78.75" x14ac:dyDescent="0.25">
      <c r="A249" s="51" t="s">
        <v>543</v>
      </c>
      <c r="B249" s="52" t="s">
        <v>557</v>
      </c>
      <c r="C249" s="53" t="s">
        <v>558</v>
      </c>
      <c r="D249" s="54">
        <v>3.5892924000000002</v>
      </c>
      <c r="E249" s="54">
        <v>0</v>
      </c>
      <c r="F249" s="54">
        <f t="shared" si="95"/>
        <v>3.5892924000000002</v>
      </c>
      <c r="G249" s="54">
        <f t="shared" si="94"/>
        <v>3.5892923999999997</v>
      </c>
      <c r="H249" s="54">
        <f t="shared" si="89"/>
        <v>2.98</v>
      </c>
      <c r="I249" s="54">
        <v>0</v>
      </c>
      <c r="J249" s="54">
        <v>0</v>
      </c>
      <c r="K249" s="54">
        <v>1.2847221600000001</v>
      </c>
      <c r="L249" s="54">
        <v>0</v>
      </c>
      <c r="M249" s="54">
        <v>0.28296744000000001</v>
      </c>
      <c r="N249" s="54">
        <v>0.14466770000000004</v>
      </c>
      <c r="O249" s="54">
        <v>2.0216027999999997</v>
      </c>
      <c r="P249" s="54">
        <v>2.8353323000000001</v>
      </c>
      <c r="Q249" s="54">
        <f t="shared" si="79"/>
        <v>0.60929240000000018</v>
      </c>
      <c r="R249" s="54">
        <f t="shared" si="91"/>
        <v>-0.60929239999999973</v>
      </c>
      <c r="S249" s="48">
        <f t="shared" si="93"/>
        <v>-0.16975279027141946</v>
      </c>
      <c r="T249" s="49" t="s">
        <v>296</v>
      </c>
      <c r="U249" s="7"/>
      <c r="V249" s="7"/>
      <c r="W249" s="7"/>
      <c r="X249" s="7"/>
      <c r="Y249" s="7"/>
      <c r="Z249" s="7"/>
      <c r="AA249" s="7"/>
      <c r="AB249" s="9"/>
      <c r="AC249" s="35"/>
      <c r="AD249" s="36"/>
      <c r="AF249" s="37"/>
      <c r="AH249" s="8"/>
      <c r="AI249" s="8"/>
      <c r="AJ249" s="8"/>
    </row>
    <row r="250" spans="1:36" s="1" customFormat="1" ht="47.25" x14ac:dyDescent="0.25">
      <c r="A250" s="51" t="s">
        <v>543</v>
      </c>
      <c r="B250" s="52" t="s">
        <v>559</v>
      </c>
      <c r="C250" s="53" t="s">
        <v>560</v>
      </c>
      <c r="D250" s="54">
        <v>31.8</v>
      </c>
      <c r="E250" s="54">
        <v>30.376889340000002</v>
      </c>
      <c r="F250" s="54">
        <f t="shared" si="95"/>
        <v>1.423110659999999</v>
      </c>
      <c r="G250" s="54">
        <f t="shared" si="94"/>
        <v>1.4231106600000001</v>
      </c>
      <c r="H250" s="54">
        <f t="shared" si="89"/>
        <v>1.4231106600000001</v>
      </c>
      <c r="I250" s="54">
        <v>1.4231106600000001</v>
      </c>
      <c r="J250" s="54">
        <v>1.4231106600000001</v>
      </c>
      <c r="K250" s="54">
        <v>0</v>
      </c>
      <c r="L250" s="54">
        <v>0</v>
      </c>
      <c r="M250" s="54">
        <v>0</v>
      </c>
      <c r="N250" s="54">
        <v>0</v>
      </c>
      <c r="O250" s="54">
        <v>0</v>
      </c>
      <c r="P250" s="54">
        <v>0</v>
      </c>
      <c r="Q250" s="54">
        <f t="shared" si="79"/>
        <v>0</v>
      </c>
      <c r="R250" s="54">
        <f t="shared" si="91"/>
        <v>0</v>
      </c>
      <c r="S250" s="48">
        <f t="shared" si="93"/>
        <v>0</v>
      </c>
      <c r="T250" s="49" t="s">
        <v>31</v>
      </c>
      <c r="U250" s="7"/>
      <c r="V250" s="7"/>
      <c r="W250" s="7"/>
      <c r="X250" s="7"/>
      <c r="Y250" s="7"/>
      <c r="Z250" s="7"/>
      <c r="AA250" s="7"/>
      <c r="AB250" s="9"/>
      <c r="AC250" s="35"/>
      <c r="AD250" s="36"/>
      <c r="AF250" s="37"/>
      <c r="AH250" s="8"/>
      <c r="AI250" s="8"/>
      <c r="AJ250" s="8"/>
    </row>
    <row r="251" spans="1:36" s="1" customFormat="1" x14ac:dyDescent="0.25">
      <c r="A251" s="51" t="s">
        <v>543</v>
      </c>
      <c r="B251" s="52" t="s">
        <v>561</v>
      </c>
      <c r="C251" s="53" t="s">
        <v>562</v>
      </c>
      <c r="D251" s="54">
        <v>0.70807162800000001</v>
      </c>
      <c r="E251" s="54">
        <v>0</v>
      </c>
      <c r="F251" s="54">
        <f t="shared" si="95"/>
        <v>0.70807162800000001</v>
      </c>
      <c r="G251" s="54">
        <f t="shared" si="94"/>
        <v>0.70807162800000001</v>
      </c>
      <c r="H251" s="54">
        <f t="shared" si="89"/>
        <v>0.68858520000000001</v>
      </c>
      <c r="I251" s="54">
        <v>0</v>
      </c>
      <c r="J251" s="54">
        <v>0</v>
      </c>
      <c r="K251" s="54">
        <v>0</v>
      </c>
      <c r="L251" s="54">
        <v>0.68858520000000001</v>
      </c>
      <c r="M251" s="54">
        <v>0</v>
      </c>
      <c r="N251" s="54">
        <v>0</v>
      </c>
      <c r="O251" s="54">
        <v>0.70807162800000001</v>
      </c>
      <c r="P251" s="54">
        <v>0</v>
      </c>
      <c r="Q251" s="54">
        <f t="shared" si="79"/>
        <v>1.9486428E-2</v>
      </c>
      <c r="R251" s="54">
        <f t="shared" si="91"/>
        <v>-1.9486428E-2</v>
      </c>
      <c r="S251" s="48">
        <f t="shared" si="93"/>
        <v>-2.7520419163017219E-2</v>
      </c>
      <c r="T251" s="49" t="s">
        <v>31</v>
      </c>
      <c r="U251" s="7"/>
      <c r="V251" s="7"/>
      <c r="W251" s="7"/>
      <c r="X251" s="7"/>
      <c r="Y251" s="7"/>
      <c r="Z251" s="7"/>
      <c r="AA251" s="7"/>
      <c r="AB251" s="9"/>
      <c r="AC251" s="35"/>
      <c r="AD251" s="36"/>
      <c r="AF251" s="37"/>
      <c r="AH251" s="8"/>
      <c r="AI251" s="8"/>
      <c r="AJ251" s="8"/>
    </row>
    <row r="252" spans="1:36" s="1" customFormat="1" ht="31.5" x14ac:dyDescent="0.25">
      <c r="A252" s="51" t="s">
        <v>543</v>
      </c>
      <c r="B252" s="52" t="s">
        <v>563</v>
      </c>
      <c r="C252" s="53" t="s">
        <v>564</v>
      </c>
      <c r="D252" s="54">
        <v>1.33076119</v>
      </c>
      <c r="E252" s="54">
        <v>0</v>
      </c>
      <c r="F252" s="54">
        <f t="shared" si="95"/>
        <v>1.33076119</v>
      </c>
      <c r="G252" s="54">
        <f t="shared" si="94"/>
        <v>1.33076119</v>
      </c>
      <c r="H252" s="54">
        <f t="shared" si="89"/>
        <v>1.29350359</v>
      </c>
      <c r="I252" s="54">
        <v>0</v>
      </c>
      <c r="J252" s="54">
        <v>0</v>
      </c>
      <c r="K252" s="54">
        <v>0</v>
      </c>
      <c r="L252" s="54">
        <v>1.29350359</v>
      </c>
      <c r="M252" s="54">
        <v>0</v>
      </c>
      <c r="N252" s="54">
        <v>0</v>
      </c>
      <c r="O252" s="54">
        <v>1.33076119</v>
      </c>
      <c r="P252" s="54">
        <v>0</v>
      </c>
      <c r="Q252" s="54">
        <f t="shared" si="79"/>
        <v>3.7257600000000002E-2</v>
      </c>
      <c r="R252" s="54">
        <f t="shared" si="91"/>
        <v>-3.7257600000000002E-2</v>
      </c>
      <c r="S252" s="48">
        <f t="shared" si="93"/>
        <v>-2.7997209627070654E-2</v>
      </c>
      <c r="T252" s="49" t="s">
        <v>31</v>
      </c>
      <c r="U252" s="7"/>
      <c r="V252" s="7"/>
      <c r="W252" s="7"/>
      <c r="X252" s="7"/>
      <c r="Y252" s="7"/>
      <c r="Z252" s="7"/>
      <c r="AA252" s="7"/>
      <c r="AB252" s="9"/>
      <c r="AC252" s="35"/>
      <c r="AD252" s="36"/>
      <c r="AF252" s="37"/>
      <c r="AH252" s="8"/>
      <c r="AI252" s="8"/>
      <c r="AJ252" s="8"/>
    </row>
    <row r="253" spans="1:36" s="1" customFormat="1" x14ac:dyDescent="0.25">
      <c r="A253" s="51" t="s">
        <v>543</v>
      </c>
      <c r="B253" s="52" t="s">
        <v>565</v>
      </c>
      <c r="C253" s="53" t="s">
        <v>566</v>
      </c>
      <c r="D253" s="54">
        <v>0.68440160000000005</v>
      </c>
      <c r="E253" s="54">
        <v>0</v>
      </c>
      <c r="F253" s="54">
        <f>D253-E253</f>
        <v>0.68440160000000005</v>
      </c>
      <c r="G253" s="54">
        <f t="shared" si="94"/>
        <v>0.68440160000000005</v>
      </c>
      <c r="H253" s="54">
        <f t="shared" si="89"/>
        <v>0.66637276000000001</v>
      </c>
      <c r="I253" s="54">
        <v>0</v>
      </c>
      <c r="J253" s="54">
        <v>0</v>
      </c>
      <c r="K253" s="54">
        <v>0</v>
      </c>
      <c r="L253" s="54">
        <v>0.66637276000000001</v>
      </c>
      <c r="M253" s="54">
        <v>0</v>
      </c>
      <c r="N253" s="54">
        <v>0</v>
      </c>
      <c r="O253" s="54">
        <v>0.68440160000000005</v>
      </c>
      <c r="P253" s="54">
        <v>0</v>
      </c>
      <c r="Q253" s="54">
        <f t="shared" si="79"/>
        <v>1.8028840000000046E-2</v>
      </c>
      <c r="R253" s="54">
        <f t="shared" si="91"/>
        <v>-1.8028840000000046E-2</v>
      </c>
      <c r="S253" s="48">
        <f t="shared" si="93"/>
        <v>-2.6342486633578945E-2</v>
      </c>
      <c r="T253" s="49" t="s">
        <v>31</v>
      </c>
      <c r="U253" s="7"/>
      <c r="V253" s="7"/>
      <c r="W253" s="7"/>
      <c r="X253" s="7"/>
      <c r="Y253" s="7"/>
      <c r="Z253" s="7"/>
      <c r="AA253" s="7"/>
      <c r="AB253" s="9"/>
      <c r="AC253" s="35"/>
      <c r="AD253" s="36"/>
      <c r="AF253" s="37"/>
      <c r="AH253" s="8"/>
      <c r="AI253" s="8"/>
      <c r="AJ253" s="8"/>
    </row>
    <row r="254" spans="1:36" s="1" customFormat="1" x14ac:dyDescent="0.25">
      <c r="A254" s="51" t="s">
        <v>543</v>
      </c>
      <c r="B254" s="52" t="s">
        <v>567</v>
      </c>
      <c r="C254" s="53" t="s">
        <v>568</v>
      </c>
      <c r="D254" s="54">
        <v>0.55796911999999999</v>
      </c>
      <c r="E254" s="54">
        <v>0</v>
      </c>
      <c r="F254" s="54">
        <f t="shared" si="95"/>
        <v>0.55796911999999999</v>
      </c>
      <c r="G254" s="54">
        <f t="shared" si="94"/>
        <v>0.55796911999999999</v>
      </c>
      <c r="H254" s="54">
        <f t="shared" si="89"/>
        <v>0.53657867000000004</v>
      </c>
      <c r="I254" s="54">
        <v>0</v>
      </c>
      <c r="J254" s="54">
        <v>0</v>
      </c>
      <c r="K254" s="54">
        <v>0</v>
      </c>
      <c r="L254" s="54">
        <v>0</v>
      </c>
      <c r="M254" s="54">
        <v>0</v>
      </c>
      <c r="N254" s="54">
        <v>0</v>
      </c>
      <c r="O254" s="54">
        <v>0.55796911999999999</v>
      </c>
      <c r="P254" s="54">
        <v>0.53657867000000004</v>
      </c>
      <c r="Q254" s="54">
        <f t="shared" si="79"/>
        <v>2.139044999999995E-2</v>
      </c>
      <c r="R254" s="54">
        <f t="shared" si="91"/>
        <v>-2.139044999999995E-2</v>
      </c>
      <c r="S254" s="48">
        <f t="shared" si="93"/>
        <v>-3.8336261332885146E-2</v>
      </c>
      <c r="T254" s="49" t="s">
        <v>31</v>
      </c>
      <c r="U254" s="7"/>
      <c r="V254" s="7"/>
      <c r="W254" s="7"/>
      <c r="X254" s="7"/>
      <c r="Y254" s="7"/>
      <c r="Z254" s="7"/>
      <c r="AA254" s="7"/>
      <c r="AB254" s="9"/>
      <c r="AC254" s="35"/>
      <c r="AD254" s="36"/>
      <c r="AF254" s="37"/>
      <c r="AH254" s="8"/>
      <c r="AI254" s="8"/>
      <c r="AJ254" s="8"/>
    </row>
    <row r="255" spans="1:36" s="1" customFormat="1" ht="31.5" x14ac:dyDescent="0.25">
      <c r="A255" s="51" t="s">
        <v>543</v>
      </c>
      <c r="B255" s="52" t="s">
        <v>569</v>
      </c>
      <c r="C255" s="53" t="s">
        <v>570</v>
      </c>
      <c r="D255" s="54">
        <v>2.404050936</v>
      </c>
      <c r="E255" s="54">
        <v>0</v>
      </c>
      <c r="F255" s="54">
        <f t="shared" si="95"/>
        <v>2.404050936</v>
      </c>
      <c r="G255" s="54">
        <f t="shared" si="94"/>
        <v>2.404050936</v>
      </c>
      <c r="H255" s="54">
        <f t="shared" si="89"/>
        <v>2.7360000000000002</v>
      </c>
      <c r="I255" s="54">
        <v>0</v>
      </c>
      <c r="J255" s="54">
        <v>0</v>
      </c>
      <c r="K255" s="54">
        <v>0</v>
      </c>
      <c r="L255" s="54">
        <v>0</v>
      </c>
      <c r="M255" s="54">
        <v>0</v>
      </c>
      <c r="N255" s="54">
        <v>0</v>
      </c>
      <c r="O255" s="54">
        <v>2.404050936</v>
      </c>
      <c r="P255" s="54">
        <v>2.7360000000000002</v>
      </c>
      <c r="Q255" s="54">
        <f t="shared" si="79"/>
        <v>-0.33194906400000024</v>
      </c>
      <c r="R255" s="54">
        <f t="shared" si="91"/>
        <v>0.33194906400000024</v>
      </c>
      <c r="S255" s="48">
        <f t="shared" si="93"/>
        <v>0.1380790477560831</v>
      </c>
      <c r="T255" s="49" t="s">
        <v>571</v>
      </c>
      <c r="U255" s="7"/>
      <c r="V255" s="7"/>
      <c r="W255" s="7"/>
      <c r="X255" s="7"/>
      <c r="Y255" s="7"/>
      <c r="Z255" s="7"/>
      <c r="AA255" s="7"/>
      <c r="AB255" s="9"/>
      <c r="AC255" s="35"/>
      <c r="AD255" s="36"/>
      <c r="AF255" s="37"/>
      <c r="AH255" s="8"/>
      <c r="AI255" s="8"/>
      <c r="AJ255" s="8"/>
    </row>
    <row r="256" spans="1:36" s="1" customFormat="1" ht="31.5" x14ac:dyDescent="0.25">
      <c r="A256" s="51" t="s">
        <v>543</v>
      </c>
      <c r="B256" s="52" t="s">
        <v>572</v>
      </c>
      <c r="C256" s="53" t="s">
        <v>573</v>
      </c>
      <c r="D256" s="54">
        <v>11.400675</v>
      </c>
      <c r="E256" s="54">
        <v>0</v>
      </c>
      <c r="F256" s="54">
        <f t="shared" si="95"/>
        <v>11.400675</v>
      </c>
      <c r="G256" s="54">
        <f t="shared" si="94"/>
        <v>11.400675</v>
      </c>
      <c r="H256" s="54">
        <f t="shared" si="89"/>
        <v>11.400675</v>
      </c>
      <c r="I256" s="54">
        <v>11.400675</v>
      </c>
      <c r="J256" s="54">
        <v>11.400675</v>
      </c>
      <c r="K256" s="54">
        <v>0</v>
      </c>
      <c r="L256" s="54">
        <v>0</v>
      </c>
      <c r="M256" s="54">
        <v>0</v>
      </c>
      <c r="N256" s="54">
        <v>0</v>
      </c>
      <c r="O256" s="54">
        <v>0</v>
      </c>
      <c r="P256" s="54">
        <v>0</v>
      </c>
      <c r="Q256" s="54">
        <f t="shared" si="79"/>
        <v>0</v>
      </c>
      <c r="R256" s="54">
        <f t="shared" si="91"/>
        <v>0</v>
      </c>
      <c r="S256" s="48">
        <f t="shared" si="93"/>
        <v>0</v>
      </c>
      <c r="T256" s="49" t="s">
        <v>31</v>
      </c>
      <c r="U256" s="7"/>
      <c r="V256" s="7"/>
      <c r="W256" s="7"/>
      <c r="X256" s="7"/>
      <c r="Y256" s="7"/>
      <c r="Z256" s="7"/>
      <c r="AA256" s="7"/>
      <c r="AB256" s="9"/>
      <c r="AC256" s="35"/>
      <c r="AD256" s="36"/>
      <c r="AF256" s="37"/>
      <c r="AH256" s="8"/>
      <c r="AI256" s="8"/>
      <c r="AJ256" s="8"/>
    </row>
    <row r="257" spans="1:39" s="1" customFormat="1" ht="47.25" x14ac:dyDescent="0.25">
      <c r="A257" s="51" t="s">
        <v>543</v>
      </c>
      <c r="B257" s="52" t="s">
        <v>574</v>
      </c>
      <c r="C257" s="53" t="s">
        <v>575</v>
      </c>
      <c r="D257" s="54" t="s">
        <v>31</v>
      </c>
      <c r="E257" s="54" t="s">
        <v>31</v>
      </c>
      <c r="F257" s="54" t="s">
        <v>31</v>
      </c>
      <c r="G257" s="54" t="s">
        <v>31</v>
      </c>
      <c r="H257" s="54">
        <f t="shared" si="89"/>
        <v>4.8239999999999998</v>
      </c>
      <c r="I257" s="54" t="s">
        <v>31</v>
      </c>
      <c r="J257" s="54">
        <v>4.8239999999999998</v>
      </c>
      <c r="K257" s="54" t="s">
        <v>31</v>
      </c>
      <c r="L257" s="54">
        <v>0</v>
      </c>
      <c r="M257" s="54" t="s">
        <v>31</v>
      </c>
      <c r="N257" s="54">
        <v>0</v>
      </c>
      <c r="O257" s="54" t="s">
        <v>31</v>
      </c>
      <c r="P257" s="54">
        <v>0</v>
      </c>
      <c r="Q257" s="54" t="s">
        <v>31</v>
      </c>
      <c r="R257" s="54" t="s">
        <v>31</v>
      </c>
      <c r="S257" s="48" t="s">
        <v>31</v>
      </c>
      <c r="T257" s="49" t="s">
        <v>576</v>
      </c>
      <c r="U257" s="7"/>
      <c r="V257" s="7"/>
      <c r="W257" s="7"/>
      <c r="X257" s="7"/>
      <c r="Y257" s="7"/>
      <c r="Z257" s="7"/>
      <c r="AA257" s="7"/>
      <c r="AB257" s="9"/>
      <c r="AC257" s="35"/>
      <c r="AD257" s="36"/>
      <c r="AF257" s="37"/>
      <c r="AH257" s="8"/>
      <c r="AI257" s="8"/>
      <c r="AJ257" s="8"/>
      <c r="AM257" s="63"/>
    </row>
    <row r="258" spans="1:39" s="1" customFormat="1" ht="31.5" x14ac:dyDescent="0.25">
      <c r="A258" s="51" t="s">
        <v>543</v>
      </c>
      <c r="B258" s="52" t="s">
        <v>577</v>
      </c>
      <c r="C258" s="53" t="s">
        <v>578</v>
      </c>
      <c r="D258" s="54">
        <v>15.17180658</v>
      </c>
      <c r="E258" s="54">
        <v>0</v>
      </c>
      <c r="F258" s="54">
        <f t="shared" si="95"/>
        <v>15.17180658</v>
      </c>
      <c r="G258" s="54">
        <f t="shared" ref="G258:G268" si="96">I258+K258+M258+O258</f>
        <v>15.17180658</v>
      </c>
      <c r="H258" s="54">
        <f t="shared" si="89"/>
        <v>13.761000789999999</v>
      </c>
      <c r="I258" s="54">
        <v>0</v>
      </c>
      <c r="J258" s="54">
        <v>0</v>
      </c>
      <c r="K258" s="54">
        <v>0</v>
      </c>
      <c r="L258" s="54">
        <v>0</v>
      </c>
      <c r="M258" s="54">
        <v>0</v>
      </c>
      <c r="N258" s="54">
        <v>13.761000789999999</v>
      </c>
      <c r="O258" s="54">
        <v>15.17180658</v>
      </c>
      <c r="P258" s="54">
        <v>0</v>
      </c>
      <c r="Q258" s="54">
        <f t="shared" ref="Q258:Q268" si="97">F258-H258</f>
        <v>1.4108057900000013</v>
      </c>
      <c r="R258" s="54">
        <f t="shared" ref="R258:R268" si="98">H258-G258</f>
        <v>-1.4108057900000013</v>
      </c>
      <c r="S258" s="48">
        <f t="shared" ref="S258:S268" si="99">R258/G258</f>
        <v>-9.2988648554205425E-2</v>
      </c>
      <c r="T258" s="49" t="s">
        <v>31</v>
      </c>
      <c r="U258" s="7"/>
      <c r="V258" s="7"/>
      <c r="W258" s="7"/>
      <c r="X258" s="7"/>
      <c r="Y258" s="7"/>
      <c r="Z258" s="7"/>
      <c r="AA258" s="7"/>
      <c r="AB258" s="9"/>
      <c r="AC258" s="35"/>
      <c r="AD258" s="36"/>
      <c r="AF258" s="37"/>
      <c r="AH258" s="8"/>
      <c r="AI258" s="8"/>
      <c r="AJ258" s="8"/>
    </row>
    <row r="259" spans="1:39" s="1" customFormat="1" x14ac:dyDescent="0.25">
      <c r="A259" s="51" t="s">
        <v>543</v>
      </c>
      <c r="B259" s="52" t="s">
        <v>579</v>
      </c>
      <c r="C259" s="53" t="s">
        <v>580</v>
      </c>
      <c r="D259" s="54">
        <v>7.34</v>
      </c>
      <c r="E259" s="54">
        <v>7.04</v>
      </c>
      <c r="F259" s="54">
        <f t="shared" si="95"/>
        <v>0.29999999999999982</v>
      </c>
      <c r="G259" s="54">
        <f t="shared" si="96"/>
        <v>0.3</v>
      </c>
      <c r="H259" s="54">
        <f t="shared" si="89"/>
        <v>0.3</v>
      </c>
      <c r="I259" s="54">
        <v>0.3</v>
      </c>
      <c r="J259" s="54">
        <v>0</v>
      </c>
      <c r="K259" s="54">
        <v>0</v>
      </c>
      <c r="L259" s="54">
        <v>0</v>
      </c>
      <c r="M259" s="54">
        <v>0</v>
      </c>
      <c r="N259" s="54">
        <v>0</v>
      </c>
      <c r="O259" s="54">
        <v>0</v>
      </c>
      <c r="P259" s="54">
        <v>0.3</v>
      </c>
      <c r="Q259" s="54">
        <f t="shared" si="97"/>
        <v>0</v>
      </c>
      <c r="R259" s="54">
        <f t="shared" si="98"/>
        <v>0</v>
      </c>
      <c r="S259" s="48">
        <f t="shared" si="99"/>
        <v>0</v>
      </c>
      <c r="T259" s="49" t="s">
        <v>31</v>
      </c>
      <c r="U259" s="7"/>
      <c r="V259" s="7"/>
      <c r="W259" s="7"/>
      <c r="X259" s="7"/>
      <c r="Y259" s="7"/>
      <c r="Z259" s="7"/>
      <c r="AA259" s="7"/>
      <c r="AB259" s="9"/>
      <c r="AC259" s="35"/>
      <c r="AD259" s="36"/>
      <c r="AF259" s="37"/>
      <c r="AH259" s="8"/>
      <c r="AI259" s="8"/>
      <c r="AJ259" s="8"/>
    </row>
    <row r="260" spans="1:39" s="1" customFormat="1" ht="31.5" x14ac:dyDescent="0.25">
      <c r="A260" s="51" t="s">
        <v>543</v>
      </c>
      <c r="B260" s="52" t="s">
        <v>581</v>
      </c>
      <c r="C260" s="53" t="s">
        <v>582</v>
      </c>
      <c r="D260" s="54">
        <v>16.853999999999999</v>
      </c>
      <c r="E260" s="54">
        <v>0</v>
      </c>
      <c r="F260" s="54">
        <f t="shared" si="95"/>
        <v>16.853999999999999</v>
      </c>
      <c r="G260" s="54">
        <f t="shared" si="96"/>
        <v>16.853999999999999</v>
      </c>
      <c r="H260" s="54">
        <f t="shared" si="89"/>
        <v>10.64663062</v>
      </c>
      <c r="I260" s="54">
        <v>0</v>
      </c>
      <c r="J260" s="54">
        <v>0</v>
      </c>
      <c r="K260" s="54">
        <v>0</v>
      </c>
      <c r="L260" s="54">
        <v>10.64663062</v>
      </c>
      <c r="M260" s="54">
        <v>0</v>
      </c>
      <c r="N260" s="54">
        <v>0</v>
      </c>
      <c r="O260" s="54">
        <v>16.853999999999999</v>
      </c>
      <c r="P260" s="54">
        <v>0</v>
      </c>
      <c r="Q260" s="54">
        <f t="shared" si="97"/>
        <v>6.2073693799999994</v>
      </c>
      <c r="R260" s="54">
        <f t="shared" si="98"/>
        <v>-6.2073693799999994</v>
      </c>
      <c r="S260" s="48">
        <f t="shared" si="99"/>
        <v>-0.36830244333689333</v>
      </c>
      <c r="T260" s="49" t="s">
        <v>400</v>
      </c>
      <c r="U260" s="7"/>
      <c r="V260" s="7"/>
      <c r="W260" s="7"/>
      <c r="X260" s="7"/>
      <c r="Y260" s="7"/>
      <c r="Z260" s="7"/>
      <c r="AA260" s="7"/>
      <c r="AB260" s="9"/>
      <c r="AC260" s="35"/>
      <c r="AD260" s="36"/>
      <c r="AF260" s="37"/>
      <c r="AH260" s="8"/>
      <c r="AI260" s="8"/>
      <c r="AJ260" s="8"/>
    </row>
    <row r="261" spans="1:39" s="1" customFormat="1" ht="31.5" x14ac:dyDescent="0.25">
      <c r="A261" s="51" t="s">
        <v>543</v>
      </c>
      <c r="B261" s="52" t="s">
        <v>583</v>
      </c>
      <c r="C261" s="53" t="s">
        <v>584</v>
      </c>
      <c r="D261" s="54">
        <v>9.6</v>
      </c>
      <c r="E261" s="54">
        <v>0</v>
      </c>
      <c r="F261" s="54">
        <f t="shared" si="95"/>
        <v>9.6</v>
      </c>
      <c r="G261" s="54">
        <f t="shared" si="96"/>
        <v>9.6</v>
      </c>
      <c r="H261" s="54">
        <f t="shared" si="89"/>
        <v>0</v>
      </c>
      <c r="I261" s="54">
        <v>0</v>
      </c>
      <c r="J261" s="54">
        <v>0</v>
      </c>
      <c r="K261" s="54">
        <v>0</v>
      </c>
      <c r="L261" s="54">
        <v>0</v>
      </c>
      <c r="M261" s="54">
        <v>0</v>
      </c>
      <c r="N261" s="54">
        <v>0</v>
      </c>
      <c r="O261" s="54">
        <v>9.6</v>
      </c>
      <c r="P261" s="54">
        <v>0</v>
      </c>
      <c r="Q261" s="54">
        <f t="shared" si="97"/>
        <v>9.6</v>
      </c>
      <c r="R261" s="54">
        <f t="shared" si="98"/>
        <v>-9.6</v>
      </c>
      <c r="S261" s="48">
        <f t="shared" si="99"/>
        <v>-1</v>
      </c>
      <c r="T261" s="49" t="s">
        <v>585</v>
      </c>
      <c r="U261" s="7"/>
      <c r="V261" s="7"/>
      <c r="W261" s="7"/>
      <c r="X261" s="7"/>
      <c r="Y261" s="7"/>
      <c r="Z261" s="7"/>
      <c r="AA261" s="7"/>
      <c r="AB261" s="9"/>
      <c r="AC261" s="35"/>
      <c r="AD261" s="36"/>
      <c r="AF261" s="37"/>
      <c r="AH261" s="8"/>
      <c r="AI261" s="8"/>
      <c r="AJ261" s="8"/>
    </row>
    <row r="262" spans="1:39" s="1" customFormat="1" ht="31.5" x14ac:dyDescent="0.25">
      <c r="A262" s="51" t="s">
        <v>543</v>
      </c>
      <c r="B262" s="52" t="s">
        <v>586</v>
      </c>
      <c r="C262" s="53" t="s">
        <v>587</v>
      </c>
      <c r="D262" s="54">
        <v>14.433299999999999</v>
      </c>
      <c r="E262" s="54">
        <v>0</v>
      </c>
      <c r="F262" s="54">
        <f t="shared" si="95"/>
        <v>14.433299999999999</v>
      </c>
      <c r="G262" s="54">
        <f t="shared" si="96"/>
        <v>14.433299999999999</v>
      </c>
      <c r="H262" s="54">
        <f t="shared" si="89"/>
        <v>14.36034166</v>
      </c>
      <c r="I262" s="54">
        <v>0</v>
      </c>
      <c r="J262" s="54">
        <v>0</v>
      </c>
      <c r="K262" s="54">
        <v>0</v>
      </c>
      <c r="L262" s="54">
        <v>0</v>
      </c>
      <c r="M262" s="54">
        <v>0</v>
      </c>
      <c r="N262" s="54">
        <v>0</v>
      </c>
      <c r="O262" s="54">
        <v>14.433299999999999</v>
      </c>
      <c r="P262" s="54">
        <v>14.36034166</v>
      </c>
      <c r="Q262" s="54">
        <f t="shared" si="97"/>
        <v>7.2958339999999566E-2</v>
      </c>
      <c r="R262" s="54">
        <f t="shared" si="98"/>
        <v>-7.2958339999999566E-2</v>
      </c>
      <c r="S262" s="48">
        <f t="shared" si="99"/>
        <v>-5.0548620204665306E-3</v>
      </c>
      <c r="T262" s="49" t="s">
        <v>31</v>
      </c>
      <c r="U262" s="7"/>
      <c r="V262" s="7"/>
      <c r="W262" s="7"/>
      <c r="X262" s="7"/>
      <c r="Y262" s="7"/>
      <c r="Z262" s="7"/>
      <c r="AA262" s="7"/>
      <c r="AB262" s="9"/>
      <c r="AC262" s="35"/>
      <c r="AD262" s="36"/>
      <c r="AF262" s="37"/>
      <c r="AH262" s="8"/>
      <c r="AI262" s="8"/>
      <c r="AJ262" s="8"/>
    </row>
    <row r="263" spans="1:39" s="1" customFormat="1" ht="31.5" x14ac:dyDescent="0.25">
      <c r="A263" s="51" t="s">
        <v>543</v>
      </c>
      <c r="B263" s="52" t="s">
        <v>588</v>
      </c>
      <c r="C263" s="53" t="s">
        <v>589</v>
      </c>
      <c r="D263" s="54">
        <v>2.2900079999999998</v>
      </c>
      <c r="E263" s="54">
        <v>0</v>
      </c>
      <c r="F263" s="54">
        <f t="shared" si="95"/>
        <v>2.2900079999999998</v>
      </c>
      <c r="G263" s="54">
        <f t="shared" si="96"/>
        <v>2.2900079999999998</v>
      </c>
      <c r="H263" s="54">
        <f t="shared" si="89"/>
        <v>2.3402424000000002</v>
      </c>
      <c r="I263" s="54">
        <v>0</v>
      </c>
      <c r="J263" s="54">
        <v>0</v>
      </c>
      <c r="K263" s="54">
        <v>0</v>
      </c>
      <c r="L263" s="54">
        <v>0</v>
      </c>
      <c r="M263" s="54">
        <v>0</v>
      </c>
      <c r="N263" s="54">
        <v>0</v>
      </c>
      <c r="O263" s="54">
        <v>2.2900079999999998</v>
      </c>
      <c r="P263" s="54">
        <v>2.3402424000000002</v>
      </c>
      <c r="Q263" s="54">
        <f t="shared" si="97"/>
        <v>-5.0234400000000345E-2</v>
      </c>
      <c r="R263" s="54">
        <f t="shared" si="98"/>
        <v>5.0234400000000345E-2</v>
      </c>
      <c r="S263" s="48">
        <f t="shared" si="99"/>
        <v>2.1936342580462755E-2</v>
      </c>
      <c r="T263" s="49" t="s">
        <v>31</v>
      </c>
      <c r="U263" s="7"/>
      <c r="V263" s="7"/>
      <c r="W263" s="7"/>
      <c r="X263" s="7"/>
      <c r="Y263" s="7"/>
      <c r="Z263" s="7"/>
      <c r="AA263" s="7"/>
      <c r="AB263" s="9"/>
      <c r="AC263" s="35"/>
      <c r="AD263" s="36"/>
      <c r="AF263" s="37"/>
      <c r="AH263" s="8"/>
      <c r="AI263" s="8"/>
      <c r="AJ263" s="8"/>
    </row>
    <row r="264" spans="1:39" s="1" customFormat="1" ht="31.5" x14ac:dyDescent="0.25">
      <c r="A264" s="51" t="s">
        <v>543</v>
      </c>
      <c r="B264" s="52" t="s">
        <v>590</v>
      </c>
      <c r="C264" s="53" t="s">
        <v>591</v>
      </c>
      <c r="D264" s="54">
        <v>3.5808</v>
      </c>
      <c r="E264" s="54">
        <v>0</v>
      </c>
      <c r="F264" s="54">
        <f t="shared" si="95"/>
        <v>3.5808</v>
      </c>
      <c r="G264" s="54">
        <f t="shared" si="96"/>
        <v>3.5808</v>
      </c>
      <c r="H264" s="54">
        <f t="shared" si="89"/>
        <v>1.8000780000000001</v>
      </c>
      <c r="I264" s="54">
        <v>0</v>
      </c>
      <c r="J264" s="54">
        <v>0</v>
      </c>
      <c r="K264" s="54">
        <v>0</v>
      </c>
      <c r="L264" s="54">
        <v>0</v>
      </c>
      <c r="M264" s="54">
        <v>0</v>
      </c>
      <c r="N264" s="54">
        <v>0</v>
      </c>
      <c r="O264" s="54">
        <v>3.5808</v>
      </c>
      <c r="P264" s="54">
        <v>1.8000780000000001</v>
      </c>
      <c r="Q264" s="54">
        <f t="shared" si="97"/>
        <v>1.7807219999999999</v>
      </c>
      <c r="R264" s="54">
        <f t="shared" si="98"/>
        <v>-1.7807219999999999</v>
      </c>
      <c r="S264" s="48">
        <f t="shared" si="99"/>
        <v>-0.49729725201072383</v>
      </c>
      <c r="T264" s="49" t="s">
        <v>592</v>
      </c>
      <c r="U264" s="7"/>
      <c r="V264" s="7"/>
      <c r="W264" s="7"/>
      <c r="X264" s="7"/>
      <c r="Y264" s="7"/>
      <c r="Z264" s="7"/>
      <c r="AA264" s="7"/>
      <c r="AB264" s="9"/>
      <c r="AC264" s="35"/>
      <c r="AD264" s="36"/>
      <c r="AF264" s="37"/>
      <c r="AH264" s="8"/>
      <c r="AI264" s="8"/>
      <c r="AJ264" s="8"/>
    </row>
    <row r="265" spans="1:39" s="1" customFormat="1" ht="31.5" x14ac:dyDescent="0.25">
      <c r="A265" s="51" t="s">
        <v>543</v>
      </c>
      <c r="B265" s="52" t="s">
        <v>593</v>
      </c>
      <c r="C265" s="53" t="s">
        <v>594</v>
      </c>
      <c r="D265" s="54">
        <v>10.54</v>
      </c>
      <c r="E265" s="54">
        <v>0</v>
      </c>
      <c r="F265" s="54">
        <f t="shared" si="95"/>
        <v>10.54</v>
      </c>
      <c r="G265" s="54">
        <f t="shared" si="96"/>
        <v>10.54</v>
      </c>
      <c r="H265" s="54">
        <f t="shared" si="89"/>
        <v>0</v>
      </c>
      <c r="I265" s="54">
        <v>0</v>
      </c>
      <c r="J265" s="54">
        <v>0</v>
      </c>
      <c r="K265" s="54">
        <v>0</v>
      </c>
      <c r="L265" s="54">
        <v>0</v>
      </c>
      <c r="M265" s="54">
        <v>0</v>
      </c>
      <c r="N265" s="54">
        <v>0</v>
      </c>
      <c r="O265" s="54">
        <v>10.54</v>
      </c>
      <c r="P265" s="54">
        <v>0</v>
      </c>
      <c r="Q265" s="54">
        <f t="shared" si="97"/>
        <v>10.54</v>
      </c>
      <c r="R265" s="54">
        <f t="shared" si="98"/>
        <v>-10.54</v>
      </c>
      <c r="S265" s="48">
        <f t="shared" si="99"/>
        <v>-1</v>
      </c>
      <c r="T265" s="49" t="s">
        <v>595</v>
      </c>
      <c r="U265" s="7"/>
      <c r="V265" s="7"/>
      <c r="W265" s="7"/>
      <c r="X265" s="7"/>
      <c r="Y265" s="7"/>
      <c r="Z265" s="7"/>
      <c r="AA265" s="7"/>
      <c r="AB265" s="9"/>
      <c r="AC265" s="35"/>
      <c r="AD265" s="36"/>
      <c r="AF265" s="37"/>
      <c r="AH265" s="8"/>
      <c r="AI265" s="8"/>
      <c r="AJ265" s="8"/>
    </row>
    <row r="266" spans="1:39" s="1" customFormat="1" ht="47.25" x14ac:dyDescent="0.25">
      <c r="A266" s="51" t="s">
        <v>543</v>
      </c>
      <c r="B266" s="52" t="s">
        <v>596</v>
      </c>
      <c r="C266" s="53" t="s">
        <v>597</v>
      </c>
      <c r="D266" s="54">
        <v>13.8072</v>
      </c>
      <c r="E266" s="54">
        <v>0</v>
      </c>
      <c r="F266" s="54">
        <f t="shared" si="95"/>
        <v>13.8072</v>
      </c>
      <c r="G266" s="54">
        <f t="shared" si="96"/>
        <v>13.8072</v>
      </c>
      <c r="H266" s="54">
        <f t="shared" si="89"/>
        <v>14.199601599999999</v>
      </c>
      <c r="I266" s="54">
        <v>0</v>
      </c>
      <c r="J266" s="54">
        <v>0</v>
      </c>
      <c r="K266" s="54">
        <v>0</v>
      </c>
      <c r="L266" s="54">
        <v>0</v>
      </c>
      <c r="M266" s="54">
        <v>0</v>
      </c>
      <c r="N266" s="54">
        <v>0</v>
      </c>
      <c r="O266" s="54">
        <v>13.8072</v>
      </c>
      <c r="P266" s="54">
        <v>14.199601599999999</v>
      </c>
      <c r="Q266" s="54">
        <f t="shared" si="97"/>
        <v>-0.39240159999999946</v>
      </c>
      <c r="R266" s="54">
        <f t="shared" si="98"/>
        <v>0.39240159999999946</v>
      </c>
      <c r="S266" s="48">
        <f t="shared" si="99"/>
        <v>2.8420070687757072E-2</v>
      </c>
      <c r="T266" s="49" t="s">
        <v>31</v>
      </c>
      <c r="U266" s="7"/>
      <c r="V266" s="7"/>
      <c r="W266" s="7"/>
      <c r="X266" s="7"/>
      <c r="Y266" s="7"/>
      <c r="Z266" s="7"/>
      <c r="AA266" s="7"/>
      <c r="AB266" s="9"/>
      <c r="AC266" s="35"/>
      <c r="AD266" s="36"/>
      <c r="AF266" s="37"/>
      <c r="AH266" s="8"/>
      <c r="AI266" s="8"/>
      <c r="AJ266" s="8"/>
    </row>
    <row r="267" spans="1:39" s="1" customFormat="1" ht="31.5" x14ac:dyDescent="0.25">
      <c r="A267" s="51" t="s">
        <v>543</v>
      </c>
      <c r="B267" s="52" t="s">
        <v>598</v>
      </c>
      <c r="C267" s="53" t="s">
        <v>599</v>
      </c>
      <c r="D267" s="54">
        <v>4.2382860000000004</v>
      </c>
      <c r="E267" s="54">
        <v>0</v>
      </c>
      <c r="F267" s="54">
        <f t="shared" si="95"/>
        <v>4.2382860000000004</v>
      </c>
      <c r="G267" s="54">
        <f t="shared" si="96"/>
        <v>4.2382860000000004</v>
      </c>
      <c r="H267" s="54">
        <f t="shared" si="89"/>
        <v>4.2382860000000004</v>
      </c>
      <c r="I267" s="54">
        <v>1.2714858</v>
      </c>
      <c r="J267" s="54">
        <v>1.2714858</v>
      </c>
      <c r="K267" s="54">
        <v>2.9668002000000002</v>
      </c>
      <c r="L267" s="54">
        <v>0</v>
      </c>
      <c r="M267" s="54">
        <v>0</v>
      </c>
      <c r="N267" s="54">
        <v>0</v>
      </c>
      <c r="O267" s="54">
        <v>0</v>
      </c>
      <c r="P267" s="54">
        <v>2.9668002000000002</v>
      </c>
      <c r="Q267" s="54">
        <f t="shared" si="97"/>
        <v>0</v>
      </c>
      <c r="R267" s="54">
        <f t="shared" si="98"/>
        <v>0</v>
      </c>
      <c r="S267" s="48">
        <f t="shared" si="99"/>
        <v>0</v>
      </c>
      <c r="T267" s="49" t="s">
        <v>31</v>
      </c>
      <c r="U267" s="7"/>
      <c r="V267" s="7"/>
      <c r="W267" s="7"/>
      <c r="X267" s="7"/>
      <c r="Y267" s="7"/>
      <c r="Z267" s="7"/>
      <c r="AA267" s="7"/>
      <c r="AB267" s="9"/>
      <c r="AC267" s="35"/>
      <c r="AD267" s="36"/>
      <c r="AF267" s="37"/>
      <c r="AH267" s="8"/>
      <c r="AI267" s="8"/>
      <c r="AJ267" s="8"/>
    </row>
    <row r="268" spans="1:39" s="1" customFormat="1" ht="31.5" x14ac:dyDescent="0.25">
      <c r="A268" s="51" t="s">
        <v>543</v>
      </c>
      <c r="B268" s="52" t="s">
        <v>600</v>
      </c>
      <c r="C268" s="53" t="s">
        <v>601</v>
      </c>
      <c r="D268" s="54">
        <v>2.4488879999999997</v>
      </c>
      <c r="E268" s="54">
        <v>0</v>
      </c>
      <c r="F268" s="54">
        <f t="shared" si="95"/>
        <v>2.4488879999999997</v>
      </c>
      <c r="G268" s="54">
        <f t="shared" si="96"/>
        <v>2.4488879999999997</v>
      </c>
      <c r="H268" s="54">
        <f t="shared" si="89"/>
        <v>2.4488879999999997</v>
      </c>
      <c r="I268" s="54">
        <v>0</v>
      </c>
      <c r="J268" s="54">
        <v>0</v>
      </c>
      <c r="K268" s="54">
        <v>2.4488879999999997</v>
      </c>
      <c r="L268" s="54">
        <v>2.4488879999999997</v>
      </c>
      <c r="M268" s="54">
        <v>0</v>
      </c>
      <c r="N268" s="54">
        <v>0</v>
      </c>
      <c r="O268" s="54">
        <v>0</v>
      </c>
      <c r="P268" s="54">
        <v>0</v>
      </c>
      <c r="Q268" s="54">
        <f t="shared" si="97"/>
        <v>0</v>
      </c>
      <c r="R268" s="54">
        <f t="shared" si="98"/>
        <v>0</v>
      </c>
      <c r="S268" s="48">
        <f t="shared" si="99"/>
        <v>0</v>
      </c>
      <c r="T268" s="49" t="s">
        <v>31</v>
      </c>
      <c r="U268" s="7"/>
      <c r="V268" s="7"/>
      <c r="W268" s="7"/>
      <c r="X268" s="7"/>
      <c r="Y268" s="7"/>
      <c r="Z268" s="7"/>
      <c r="AA268" s="7"/>
      <c r="AB268" s="9"/>
      <c r="AC268" s="35"/>
      <c r="AD268" s="36"/>
      <c r="AF268" s="37"/>
      <c r="AH268" s="8"/>
      <c r="AI268" s="8"/>
      <c r="AJ268" s="8"/>
    </row>
    <row r="269" spans="1:39" s="1" customFormat="1" ht="79.5" customHeight="1" x14ac:dyDescent="0.25">
      <c r="A269" s="51" t="s">
        <v>543</v>
      </c>
      <c r="B269" s="52" t="s">
        <v>602</v>
      </c>
      <c r="C269" s="53" t="s">
        <v>603</v>
      </c>
      <c r="D269" s="54" t="s">
        <v>31</v>
      </c>
      <c r="E269" s="54" t="s">
        <v>31</v>
      </c>
      <c r="F269" s="54" t="s">
        <v>31</v>
      </c>
      <c r="G269" s="54" t="s">
        <v>31</v>
      </c>
      <c r="H269" s="54">
        <f t="shared" si="89"/>
        <v>0.74850000000000005</v>
      </c>
      <c r="I269" s="54" t="s">
        <v>31</v>
      </c>
      <c r="J269" s="54">
        <v>0</v>
      </c>
      <c r="K269" s="54" t="s">
        <v>31</v>
      </c>
      <c r="L269" s="54">
        <v>0.74850000000000005</v>
      </c>
      <c r="M269" s="54" t="s">
        <v>31</v>
      </c>
      <c r="N269" s="54">
        <v>0</v>
      </c>
      <c r="O269" s="54" t="s">
        <v>31</v>
      </c>
      <c r="P269" s="54">
        <v>0</v>
      </c>
      <c r="Q269" s="54" t="s">
        <v>31</v>
      </c>
      <c r="R269" s="54" t="s">
        <v>31</v>
      </c>
      <c r="S269" s="48" t="s">
        <v>31</v>
      </c>
      <c r="T269" s="49" t="s">
        <v>604</v>
      </c>
      <c r="U269" s="7"/>
      <c r="V269" s="7"/>
      <c r="W269" s="7"/>
      <c r="X269" s="7"/>
      <c r="Y269" s="7"/>
      <c r="Z269" s="7"/>
      <c r="AA269" s="7"/>
      <c r="AB269" s="9"/>
      <c r="AC269" s="35"/>
      <c r="AD269" s="36"/>
      <c r="AF269" s="37"/>
      <c r="AH269" s="8"/>
      <c r="AI269" s="8"/>
      <c r="AJ269" s="8"/>
      <c r="AM269" s="63"/>
    </row>
    <row r="270" spans="1:39" s="1" customFormat="1" ht="31.5" x14ac:dyDescent="0.25">
      <c r="A270" s="51" t="s">
        <v>543</v>
      </c>
      <c r="B270" s="52" t="s">
        <v>605</v>
      </c>
      <c r="C270" s="53" t="s">
        <v>606</v>
      </c>
      <c r="D270" s="54">
        <v>14.4</v>
      </c>
      <c r="E270" s="54">
        <v>0</v>
      </c>
      <c r="F270" s="54">
        <f>D270-E270</f>
        <v>14.4</v>
      </c>
      <c r="G270" s="54">
        <f t="shared" ref="G270:G290" si="100">I270+K270+M270+O270</f>
        <v>14.4</v>
      </c>
      <c r="H270" s="54">
        <f t="shared" si="89"/>
        <v>14.4</v>
      </c>
      <c r="I270" s="54">
        <v>0</v>
      </c>
      <c r="J270" s="54">
        <v>0</v>
      </c>
      <c r="K270" s="54">
        <v>14.4</v>
      </c>
      <c r="L270" s="54">
        <v>0</v>
      </c>
      <c r="M270" s="54">
        <v>0</v>
      </c>
      <c r="N270" s="54">
        <v>14.4</v>
      </c>
      <c r="O270" s="54">
        <v>0</v>
      </c>
      <c r="P270" s="54">
        <v>0</v>
      </c>
      <c r="Q270" s="54">
        <f t="shared" ref="Q270:Q290" si="101">F270-H270</f>
        <v>0</v>
      </c>
      <c r="R270" s="54">
        <f t="shared" ref="R270:R290" si="102">H270-G270</f>
        <v>0</v>
      </c>
      <c r="S270" s="48">
        <f t="shared" ref="S270:S290" si="103">R270/G270</f>
        <v>0</v>
      </c>
      <c r="T270" s="49" t="s">
        <v>31</v>
      </c>
      <c r="U270" s="7"/>
      <c r="V270" s="7"/>
      <c r="W270" s="7"/>
      <c r="X270" s="7"/>
      <c r="Y270" s="7"/>
      <c r="Z270" s="7"/>
      <c r="AA270" s="7"/>
      <c r="AB270" s="9"/>
      <c r="AC270" s="35"/>
      <c r="AD270" s="36"/>
      <c r="AF270" s="37"/>
      <c r="AH270" s="8"/>
      <c r="AI270" s="8"/>
      <c r="AJ270" s="8"/>
    </row>
    <row r="271" spans="1:39" s="1" customFormat="1" ht="31.5" x14ac:dyDescent="0.25">
      <c r="A271" s="51" t="s">
        <v>543</v>
      </c>
      <c r="B271" s="52" t="s">
        <v>607</v>
      </c>
      <c r="C271" s="53" t="s">
        <v>608</v>
      </c>
      <c r="D271" s="54">
        <v>31.769099999999998</v>
      </c>
      <c r="E271" s="54">
        <v>0</v>
      </c>
      <c r="F271" s="54">
        <f t="shared" si="95"/>
        <v>31.769099999999998</v>
      </c>
      <c r="G271" s="54">
        <f t="shared" si="100"/>
        <v>31.769099999999998</v>
      </c>
      <c r="H271" s="54">
        <f t="shared" si="89"/>
        <v>31.769099989999997</v>
      </c>
      <c r="I271" s="54">
        <v>0</v>
      </c>
      <c r="J271" s="54">
        <v>0</v>
      </c>
      <c r="K271" s="54">
        <v>31.769099999999998</v>
      </c>
      <c r="L271" s="54">
        <v>31.769099989999997</v>
      </c>
      <c r="M271" s="54">
        <v>0</v>
      </c>
      <c r="N271" s="54">
        <v>0</v>
      </c>
      <c r="O271" s="54">
        <v>0</v>
      </c>
      <c r="P271" s="54">
        <v>0</v>
      </c>
      <c r="Q271" s="54">
        <f t="shared" si="101"/>
        <v>1.000000082740371E-8</v>
      </c>
      <c r="R271" s="54">
        <f t="shared" si="102"/>
        <v>-1.000000082740371E-8</v>
      </c>
      <c r="S271" s="48">
        <f t="shared" si="103"/>
        <v>-3.1477129749988857E-10</v>
      </c>
      <c r="T271" s="49" t="s">
        <v>31</v>
      </c>
      <c r="U271" s="7"/>
      <c r="V271" s="7"/>
      <c r="W271" s="7"/>
      <c r="X271" s="7"/>
      <c r="Y271" s="7"/>
      <c r="Z271" s="7"/>
      <c r="AA271" s="7"/>
      <c r="AB271" s="9"/>
      <c r="AC271" s="35"/>
      <c r="AD271" s="36"/>
      <c r="AF271" s="37"/>
      <c r="AH271" s="8"/>
      <c r="AI271" s="8"/>
      <c r="AJ271" s="8"/>
    </row>
    <row r="272" spans="1:39" s="1" customFormat="1" ht="31.5" x14ac:dyDescent="0.25">
      <c r="A272" s="51" t="s">
        <v>543</v>
      </c>
      <c r="B272" s="52" t="s">
        <v>609</v>
      </c>
      <c r="C272" s="53" t="s">
        <v>610</v>
      </c>
      <c r="D272" s="54">
        <v>3.5748287999999997</v>
      </c>
      <c r="E272" s="54">
        <v>0</v>
      </c>
      <c r="F272" s="54">
        <f t="shared" si="95"/>
        <v>3.5748287999999997</v>
      </c>
      <c r="G272" s="54">
        <f t="shared" si="100"/>
        <v>3.5748287999999997</v>
      </c>
      <c r="H272" s="54">
        <f t="shared" si="89"/>
        <v>3.5748287999999997</v>
      </c>
      <c r="I272" s="54">
        <v>3.5748287999999997</v>
      </c>
      <c r="J272" s="54">
        <v>0</v>
      </c>
      <c r="K272" s="54">
        <v>0</v>
      </c>
      <c r="L272" s="54">
        <v>0</v>
      </c>
      <c r="M272" s="54">
        <v>0</v>
      </c>
      <c r="N272" s="54">
        <v>3.5748287999999997</v>
      </c>
      <c r="O272" s="54">
        <v>0</v>
      </c>
      <c r="P272" s="54">
        <v>0</v>
      </c>
      <c r="Q272" s="54">
        <f t="shared" si="101"/>
        <v>0</v>
      </c>
      <c r="R272" s="54">
        <f t="shared" si="102"/>
        <v>0</v>
      </c>
      <c r="S272" s="48">
        <f t="shared" si="103"/>
        <v>0</v>
      </c>
      <c r="T272" s="49" t="s">
        <v>31</v>
      </c>
      <c r="U272" s="7"/>
      <c r="V272" s="7"/>
      <c r="W272" s="7"/>
      <c r="X272" s="7"/>
      <c r="Y272" s="7"/>
      <c r="Z272" s="7"/>
      <c r="AA272" s="7"/>
      <c r="AB272" s="9"/>
      <c r="AC272" s="35"/>
      <c r="AD272" s="36"/>
      <c r="AF272" s="37"/>
      <c r="AH272" s="8"/>
      <c r="AI272" s="8"/>
      <c r="AJ272" s="8"/>
    </row>
    <row r="273" spans="1:36" s="1" customFormat="1" ht="31.5" x14ac:dyDescent="0.25">
      <c r="A273" s="51" t="s">
        <v>543</v>
      </c>
      <c r="B273" s="52" t="s">
        <v>611</v>
      </c>
      <c r="C273" s="53" t="s">
        <v>612</v>
      </c>
      <c r="D273" s="54">
        <v>0.171017328</v>
      </c>
      <c r="E273" s="54">
        <v>0</v>
      </c>
      <c r="F273" s="54">
        <f t="shared" si="95"/>
        <v>0.171017328</v>
      </c>
      <c r="G273" s="54">
        <f t="shared" si="100"/>
        <v>0.171017328</v>
      </c>
      <c r="H273" s="54">
        <f t="shared" si="89"/>
        <v>0.37695719999999999</v>
      </c>
      <c r="I273" s="54">
        <v>0.171017328</v>
      </c>
      <c r="J273" s="54">
        <v>0</v>
      </c>
      <c r="K273" s="54">
        <v>0</v>
      </c>
      <c r="L273" s="54">
        <v>0.37695719999999999</v>
      </c>
      <c r="M273" s="54">
        <v>0</v>
      </c>
      <c r="N273" s="54">
        <v>0</v>
      </c>
      <c r="O273" s="54">
        <v>0</v>
      </c>
      <c r="P273" s="54">
        <v>0</v>
      </c>
      <c r="Q273" s="54">
        <f t="shared" si="101"/>
        <v>-0.205939872</v>
      </c>
      <c r="R273" s="54">
        <f t="shared" si="102"/>
        <v>0.205939872</v>
      </c>
      <c r="S273" s="48">
        <f t="shared" si="103"/>
        <v>1.2042047107647478</v>
      </c>
      <c r="T273" s="49" t="s">
        <v>571</v>
      </c>
      <c r="U273" s="7"/>
      <c r="V273" s="7"/>
      <c r="W273" s="7"/>
      <c r="X273" s="7"/>
      <c r="Y273" s="7"/>
      <c r="Z273" s="7"/>
      <c r="AA273" s="7"/>
      <c r="AB273" s="9"/>
      <c r="AC273" s="35"/>
      <c r="AD273" s="36"/>
      <c r="AF273" s="37"/>
      <c r="AH273" s="8"/>
      <c r="AI273" s="8"/>
      <c r="AJ273" s="8"/>
    </row>
    <row r="274" spans="1:36" s="1" customFormat="1" ht="63" x14ac:dyDescent="0.25">
      <c r="A274" s="51" t="s">
        <v>543</v>
      </c>
      <c r="B274" s="52" t="s">
        <v>613</v>
      </c>
      <c r="C274" s="53" t="s">
        <v>614</v>
      </c>
      <c r="D274" s="54">
        <v>0.63813178800000003</v>
      </c>
      <c r="E274" s="54">
        <v>0</v>
      </c>
      <c r="F274" s="54">
        <f t="shared" si="95"/>
        <v>0.63813178800000003</v>
      </c>
      <c r="G274" s="54">
        <f t="shared" si="100"/>
        <v>0.63813178800000003</v>
      </c>
      <c r="H274" s="54">
        <f t="shared" si="89"/>
        <v>0.73647960000000001</v>
      </c>
      <c r="I274" s="54">
        <v>0.63813178800000003</v>
      </c>
      <c r="J274" s="54">
        <v>0</v>
      </c>
      <c r="K274" s="54">
        <v>0</v>
      </c>
      <c r="L274" s="54">
        <v>0.73647960000000001</v>
      </c>
      <c r="M274" s="54">
        <v>0</v>
      </c>
      <c r="N274" s="54">
        <v>0</v>
      </c>
      <c r="O274" s="54">
        <v>0</v>
      </c>
      <c r="P274" s="54">
        <v>0</v>
      </c>
      <c r="Q274" s="54">
        <f t="shared" si="101"/>
        <v>-9.8347811999999979E-2</v>
      </c>
      <c r="R274" s="54">
        <f t="shared" si="102"/>
        <v>9.8347811999999979E-2</v>
      </c>
      <c r="S274" s="48">
        <f t="shared" si="103"/>
        <v>0.15411834020717985</v>
      </c>
      <c r="T274" s="49" t="s">
        <v>571</v>
      </c>
      <c r="U274" s="7"/>
      <c r="V274" s="7"/>
      <c r="W274" s="7"/>
      <c r="X274" s="7"/>
      <c r="Y274" s="7"/>
      <c r="Z274" s="7"/>
      <c r="AA274" s="7"/>
      <c r="AB274" s="9"/>
      <c r="AC274" s="35"/>
      <c r="AD274" s="36"/>
      <c r="AF274" s="37"/>
      <c r="AH274" s="8"/>
      <c r="AI274" s="8"/>
      <c r="AJ274" s="8"/>
    </row>
    <row r="275" spans="1:36" s="1" customFormat="1" ht="31.5" x14ac:dyDescent="0.25">
      <c r="A275" s="51" t="s">
        <v>543</v>
      </c>
      <c r="B275" s="52" t="s">
        <v>615</v>
      </c>
      <c r="C275" s="53" t="s">
        <v>616</v>
      </c>
      <c r="D275" s="54">
        <v>1.996531128</v>
      </c>
      <c r="E275" s="54">
        <v>0</v>
      </c>
      <c r="F275" s="54">
        <f t="shared" si="95"/>
        <v>1.996531128</v>
      </c>
      <c r="G275" s="54">
        <f t="shared" si="100"/>
        <v>1.996531128</v>
      </c>
      <c r="H275" s="54">
        <f t="shared" si="89"/>
        <v>1.7462330699999999</v>
      </c>
      <c r="I275" s="54">
        <v>1.996531128</v>
      </c>
      <c r="J275" s="54">
        <v>0</v>
      </c>
      <c r="K275" s="54">
        <v>0</v>
      </c>
      <c r="L275" s="54">
        <v>1.3096748199999999</v>
      </c>
      <c r="M275" s="54">
        <v>0</v>
      </c>
      <c r="N275" s="54">
        <v>0.43655824999999998</v>
      </c>
      <c r="O275" s="54">
        <v>0</v>
      </c>
      <c r="P275" s="54">
        <v>0</v>
      </c>
      <c r="Q275" s="54">
        <f t="shared" si="101"/>
        <v>0.25029805800000005</v>
      </c>
      <c r="R275" s="54">
        <f t="shared" si="102"/>
        <v>-0.25029805800000005</v>
      </c>
      <c r="S275" s="48">
        <f t="shared" si="103"/>
        <v>-0.12536646911722985</v>
      </c>
      <c r="T275" s="49" t="s">
        <v>400</v>
      </c>
      <c r="U275" s="7"/>
      <c r="V275" s="7"/>
      <c r="W275" s="7"/>
      <c r="X275" s="7"/>
      <c r="Y275" s="7"/>
      <c r="Z275" s="7"/>
      <c r="AA275" s="7"/>
      <c r="AB275" s="9"/>
      <c r="AC275" s="35"/>
      <c r="AD275" s="36"/>
      <c r="AF275" s="37"/>
      <c r="AH275" s="8"/>
      <c r="AI275" s="8"/>
      <c r="AJ275" s="8"/>
    </row>
    <row r="276" spans="1:36" s="1" customFormat="1" ht="31.5" x14ac:dyDescent="0.25">
      <c r="A276" s="51" t="s">
        <v>543</v>
      </c>
      <c r="B276" s="52" t="s">
        <v>617</v>
      </c>
      <c r="C276" s="53" t="s">
        <v>618</v>
      </c>
      <c r="D276" s="54">
        <v>3.1519645919999997</v>
      </c>
      <c r="E276" s="54">
        <v>0</v>
      </c>
      <c r="F276" s="54">
        <f t="shared" si="95"/>
        <v>3.1519645919999997</v>
      </c>
      <c r="G276" s="54">
        <f t="shared" si="100"/>
        <v>3.1519645919999997</v>
      </c>
      <c r="H276" s="54">
        <f t="shared" si="89"/>
        <v>2.4984765800000002</v>
      </c>
      <c r="I276" s="54">
        <v>3.1519645919999997</v>
      </c>
      <c r="J276" s="54">
        <v>0</v>
      </c>
      <c r="K276" s="54">
        <v>0</v>
      </c>
      <c r="L276" s="54">
        <v>0</v>
      </c>
      <c r="M276" s="54">
        <v>0</v>
      </c>
      <c r="N276" s="54">
        <v>2.4984765800000002</v>
      </c>
      <c r="O276" s="54">
        <v>0</v>
      </c>
      <c r="P276" s="54">
        <v>0</v>
      </c>
      <c r="Q276" s="54">
        <f t="shared" si="101"/>
        <v>0.65348801199999951</v>
      </c>
      <c r="R276" s="54">
        <f t="shared" si="102"/>
        <v>-0.65348801199999951</v>
      </c>
      <c r="S276" s="48">
        <f t="shared" si="103"/>
        <v>-0.20732720591424703</v>
      </c>
      <c r="T276" s="49" t="s">
        <v>400</v>
      </c>
      <c r="U276" s="7"/>
      <c r="V276" s="7"/>
      <c r="W276" s="7"/>
      <c r="X276" s="7"/>
      <c r="Y276" s="7"/>
      <c r="Z276" s="7"/>
      <c r="AA276" s="7"/>
      <c r="AB276" s="9"/>
      <c r="AC276" s="35"/>
      <c r="AD276" s="36"/>
      <c r="AF276" s="37"/>
      <c r="AH276" s="8"/>
      <c r="AI276" s="8"/>
      <c r="AJ276" s="8"/>
    </row>
    <row r="277" spans="1:36" s="1" customFormat="1" ht="31.5" x14ac:dyDescent="0.25">
      <c r="A277" s="51" t="s">
        <v>543</v>
      </c>
      <c r="B277" s="52" t="s">
        <v>619</v>
      </c>
      <c r="C277" s="53" t="s">
        <v>620</v>
      </c>
      <c r="D277" s="54">
        <v>1.2374651640000001</v>
      </c>
      <c r="E277" s="54">
        <v>0</v>
      </c>
      <c r="F277" s="54">
        <f t="shared" si="95"/>
        <v>1.2374651640000001</v>
      </c>
      <c r="G277" s="54">
        <f t="shared" si="100"/>
        <v>1.2374651640000001</v>
      </c>
      <c r="H277" s="54">
        <f t="shared" si="89"/>
        <v>1.3699824</v>
      </c>
      <c r="I277" s="54">
        <v>0</v>
      </c>
      <c r="J277" s="54">
        <v>0</v>
      </c>
      <c r="K277" s="54">
        <v>0</v>
      </c>
      <c r="L277" s="54">
        <v>0.17124780000000001</v>
      </c>
      <c r="M277" s="54">
        <v>0</v>
      </c>
      <c r="N277" s="54">
        <v>1.1987346000000001</v>
      </c>
      <c r="O277" s="54">
        <v>1.2374651640000001</v>
      </c>
      <c r="P277" s="54">
        <v>0</v>
      </c>
      <c r="Q277" s="54">
        <f t="shared" si="101"/>
        <v>-0.13251723599999998</v>
      </c>
      <c r="R277" s="54">
        <f t="shared" si="102"/>
        <v>0.13251723599999998</v>
      </c>
      <c r="S277" s="48">
        <f t="shared" si="103"/>
        <v>0.10708764970130502</v>
      </c>
      <c r="T277" s="49" t="s">
        <v>621</v>
      </c>
      <c r="U277" s="7"/>
      <c r="V277" s="7"/>
      <c r="W277" s="7"/>
      <c r="X277" s="7"/>
      <c r="Y277" s="7"/>
      <c r="Z277" s="7"/>
      <c r="AA277" s="7"/>
      <c r="AB277" s="9"/>
      <c r="AC277" s="35"/>
      <c r="AD277" s="36"/>
      <c r="AF277" s="37"/>
      <c r="AH277" s="8"/>
      <c r="AI277" s="8"/>
      <c r="AJ277" s="8"/>
    </row>
    <row r="278" spans="1:36" s="1" customFormat="1" ht="47.25" x14ac:dyDescent="0.25">
      <c r="A278" s="51" t="s">
        <v>543</v>
      </c>
      <c r="B278" s="52" t="s">
        <v>622</v>
      </c>
      <c r="C278" s="53" t="s">
        <v>623</v>
      </c>
      <c r="D278" s="54">
        <v>8.4</v>
      </c>
      <c r="E278" s="54">
        <v>0</v>
      </c>
      <c r="F278" s="54">
        <f t="shared" si="95"/>
        <v>8.4</v>
      </c>
      <c r="G278" s="54">
        <f t="shared" si="100"/>
        <v>8.4</v>
      </c>
      <c r="H278" s="54">
        <f t="shared" si="89"/>
        <v>0</v>
      </c>
      <c r="I278" s="54">
        <v>0</v>
      </c>
      <c r="J278" s="54">
        <v>0</v>
      </c>
      <c r="K278" s="54">
        <v>0</v>
      </c>
      <c r="L278" s="54">
        <v>0</v>
      </c>
      <c r="M278" s="54">
        <v>0</v>
      </c>
      <c r="N278" s="54">
        <v>0</v>
      </c>
      <c r="O278" s="54">
        <v>8.4</v>
      </c>
      <c r="P278" s="54">
        <v>0</v>
      </c>
      <c r="Q278" s="54">
        <f t="shared" si="101"/>
        <v>8.4</v>
      </c>
      <c r="R278" s="54">
        <f t="shared" si="102"/>
        <v>-8.4</v>
      </c>
      <c r="S278" s="48">
        <f t="shared" si="103"/>
        <v>-1</v>
      </c>
      <c r="T278" s="49" t="s">
        <v>624</v>
      </c>
      <c r="U278" s="7"/>
      <c r="V278" s="7"/>
      <c r="W278" s="7"/>
      <c r="X278" s="7"/>
      <c r="Y278" s="7"/>
      <c r="Z278" s="7"/>
      <c r="AA278" s="7"/>
      <c r="AB278" s="9"/>
      <c r="AC278" s="35"/>
      <c r="AD278" s="36"/>
      <c r="AF278" s="37"/>
      <c r="AH278" s="8"/>
      <c r="AI278" s="8"/>
      <c r="AJ278" s="8"/>
    </row>
    <row r="279" spans="1:36" s="1" customFormat="1" ht="31.5" x14ac:dyDescent="0.25">
      <c r="A279" s="51" t="s">
        <v>543</v>
      </c>
      <c r="B279" s="52" t="s">
        <v>625</v>
      </c>
      <c r="C279" s="53" t="s">
        <v>626</v>
      </c>
      <c r="D279" s="54">
        <v>0.47520000000000001</v>
      </c>
      <c r="E279" s="54">
        <v>0</v>
      </c>
      <c r="F279" s="54">
        <f t="shared" si="95"/>
        <v>0.47520000000000001</v>
      </c>
      <c r="G279" s="54">
        <f t="shared" si="100"/>
        <v>0.47520000000000001</v>
      </c>
      <c r="H279" s="54">
        <f t="shared" si="89"/>
        <v>0.47520000000000001</v>
      </c>
      <c r="I279" s="54">
        <v>0.47520000000000001</v>
      </c>
      <c r="J279" s="54">
        <v>0.47520000000000001</v>
      </c>
      <c r="K279" s="54">
        <v>0</v>
      </c>
      <c r="L279" s="54">
        <v>0</v>
      </c>
      <c r="M279" s="54">
        <v>0</v>
      </c>
      <c r="N279" s="54">
        <v>0</v>
      </c>
      <c r="O279" s="54">
        <v>0</v>
      </c>
      <c r="P279" s="54">
        <v>0</v>
      </c>
      <c r="Q279" s="54">
        <f t="shared" si="101"/>
        <v>0</v>
      </c>
      <c r="R279" s="54">
        <f t="shared" si="102"/>
        <v>0</v>
      </c>
      <c r="S279" s="48">
        <f t="shared" si="103"/>
        <v>0</v>
      </c>
      <c r="T279" s="49" t="s">
        <v>31</v>
      </c>
      <c r="U279" s="7"/>
      <c r="V279" s="7"/>
      <c r="W279" s="7"/>
      <c r="X279" s="7"/>
      <c r="Y279" s="7"/>
      <c r="Z279" s="7"/>
      <c r="AA279" s="7"/>
      <c r="AB279" s="9"/>
      <c r="AC279" s="35"/>
      <c r="AD279" s="36"/>
      <c r="AF279" s="37"/>
      <c r="AH279" s="8"/>
      <c r="AI279" s="8"/>
      <c r="AJ279" s="8"/>
    </row>
    <row r="280" spans="1:36" s="1" customFormat="1" ht="31.5" x14ac:dyDescent="0.25">
      <c r="A280" s="51" t="s">
        <v>543</v>
      </c>
      <c r="B280" s="52" t="s">
        <v>627</v>
      </c>
      <c r="C280" s="53" t="s">
        <v>628</v>
      </c>
      <c r="D280" s="54">
        <v>0.23336760000000001</v>
      </c>
      <c r="E280" s="54">
        <v>0</v>
      </c>
      <c r="F280" s="54">
        <f t="shared" si="95"/>
        <v>0.23336760000000001</v>
      </c>
      <c r="G280" s="54">
        <f t="shared" si="100"/>
        <v>0.23336760000000001</v>
      </c>
      <c r="H280" s="54">
        <f t="shared" si="89"/>
        <v>0.23336760000000001</v>
      </c>
      <c r="I280" s="54">
        <v>0.23336760000000001</v>
      </c>
      <c r="J280" s="54">
        <v>0.23336760000000001</v>
      </c>
      <c r="K280" s="54">
        <v>0</v>
      </c>
      <c r="L280" s="54">
        <v>0</v>
      </c>
      <c r="M280" s="54">
        <v>0</v>
      </c>
      <c r="N280" s="54">
        <v>0</v>
      </c>
      <c r="O280" s="54">
        <v>0</v>
      </c>
      <c r="P280" s="54">
        <v>0</v>
      </c>
      <c r="Q280" s="54">
        <f t="shared" si="101"/>
        <v>0</v>
      </c>
      <c r="R280" s="54">
        <f t="shared" si="102"/>
        <v>0</v>
      </c>
      <c r="S280" s="48">
        <f t="shared" si="103"/>
        <v>0</v>
      </c>
      <c r="T280" s="49" t="s">
        <v>31</v>
      </c>
      <c r="U280" s="7"/>
      <c r="V280" s="7"/>
      <c r="W280" s="7"/>
      <c r="X280" s="7"/>
      <c r="Y280" s="7"/>
      <c r="Z280" s="7"/>
      <c r="AA280" s="7"/>
      <c r="AB280" s="9"/>
      <c r="AC280" s="35"/>
      <c r="AD280" s="36"/>
      <c r="AF280" s="37"/>
      <c r="AH280" s="8"/>
      <c r="AI280" s="8"/>
      <c r="AJ280" s="8"/>
    </row>
    <row r="281" spans="1:36" s="1" customFormat="1" x14ac:dyDescent="0.25">
      <c r="A281" s="51" t="s">
        <v>543</v>
      </c>
      <c r="B281" s="52" t="s">
        <v>629</v>
      </c>
      <c r="C281" s="53" t="s">
        <v>630</v>
      </c>
      <c r="D281" s="54">
        <v>0.37295999999999996</v>
      </c>
      <c r="E281" s="54">
        <v>0</v>
      </c>
      <c r="F281" s="54">
        <f>D281-E281</f>
        <v>0.37295999999999996</v>
      </c>
      <c r="G281" s="54">
        <f t="shared" si="100"/>
        <v>0.37295999999999996</v>
      </c>
      <c r="H281" s="54">
        <f t="shared" si="89"/>
        <v>0.37295999999999996</v>
      </c>
      <c r="I281" s="54">
        <v>0.37295999999999996</v>
      </c>
      <c r="J281" s="54">
        <v>0.37295999999999996</v>
      </c>
      <c r="K281" s="54">
        <v>0</v>
      </c>
      <c r="L281" s="54">
        <v>0</v>
      </c>
      <c r="M281" s="54">
        <v>0</v>
      </c>
      <c r="N281" s="54">
        <v>0</v>
      </c>
      <c r="O281" s="54">
        <v>0</v>
      </c>
      <c r="P281" s="54">
        <v>0</v>
      </c>
      <c r="Q281" s="54">
        <f t="shared" si="101"/>
        <v>0</v>
      </c>
      <c r="R281" s="54">
        <f t="shared" si="102"/>
        <v>0</v>
      </c>
      <c r="S281" s="48">
        <f t="shared" si="103"/>
        <v>0</v>
      </c>
      <c r="T281" s="49" t="s">
        <v>31</v>
      </c>
      <c r="U281" s="7"/>
      <c r="V281" s="7"/>
      <c r="W281" s="7"/>
      <c r="X281" s="7"/>
      <c r="Y281" s="7"/>
      <c r="Z281" s="7"/>
      <c r="AA281" s="7"/>
      <c r="AB281" s="9"/>
      <c r="AC281" s="35"/>
      <c r="AD281" s="36"/>
      <c r="AF281" s="37"/>
      <c r="AH281" s="8"/>
      <c r="AI281" s="8"/>
      <c r="AJ281" s="8"/>
    </row>
    <row r="282" spans="1:36" s="1" customFormat="1" ht="31.5" x14ac:dyDescent="0.25">
      <c r="A282" s="51" t="s">
        <v>543</v>
      </c>
      <c r="B282" s="52" t="s">
        <v>631</v>
      </c>
      <c r="C282" s="53" t="s">
        <v>632</v>
      </c>
      <c r="D282" s="54">
        <v>3.1510987679999998</v>
      </c>
      <c r="E282" s="54">
        <v>0</v>
      </c>
      <c r="F282" s="54">
        <f t="shared" si="95"/>
        <v>3.1510987679999998</v>
      </c>
      <c r="G282" s="54">
        <f t="shared" si="100"/>
        <v>3.1510987679999998</v>
      </c>
      <c r="H282" s="54">
        <f t="shared" si="89"/>
        <v>2.0603389999999999</v>
      </c>
      <c r="I282" s="54">
        <v>0</v>
      </c>
      <c r="J282" s="54">
        <v>0</v>
      </c>
      <c r="K282" s="54">
        <v>0</v>
      </c>
      <c r="L282" s="54">
        <v>0</v>
      </c>
      <c r="M282" s="54">
        <v>0</v>
      </c>
      <c r="N282" s="54">
        <v>0</v>
      </c>
      <c r="O282" s="54">
        <v>3.1510987679999998</v>
      </c>
      <c r="P282" s="54">
        <v>2.0603389999999999</v>
      </c>
      <c r="Q282" s="54">
        <f t="shared" si="101"/>
        <v>1.0907597679999999</v>
      </c>
      <c r="R282" s="54">
        <f t="shared" si="102"/>
        <v>-1.0907597679999999</v>
      </c>
      <c r="S282" s="48">
        <f t="shared" si="103"/>
        <v>-0.34615219906048972</v>
      </c>
      <c r="T282" s="49" t="s">
        <v>621</v>
      </c>
      <c r="U282" s="7"/>
      <c r="V282" s="7"/>
      <c r="W282" s="7"/>
      <c r="X282" s="7"/>
      <c r="Y282" s="7"/>
      <c r="Z282" s="7"/>
      <c r="AA282" s="7"/>
      <c r="AB282" s="9"/>
      <c r="AC282" s="35"/>
      <c r="AD282" s="36"/>
      <c r="AF282" s="37"/>
      <c r="AH282" s="8"/>
      <c r="AI282" s="8"/>
      <c r="AJ282" s="8"/>
    </row>
    <row r="283" spans="1:36" s="1" customFormat="1" ht="31.5" x14ac:dyDescent="0.25">
      <c r="A283" s="51" t="s">
        <v>543</v>
      </c>
      <c r="B283" s="52" t="s">
        <v>633</v>
      </c>
      <c r="C283" s="53" t="s">
        <v>634</v>
      </c>
      <c r="D283" s="54">
        <v>0.209004</v>
      </c>
      <c r="E283" s="54">
        <v>0</v>
      </c>
      <c r="F283" s="54">
        <f t="shared" si="95"/>
        <v>0.209004</v>
      </c>
      <c r="G283" s="54">
        <f t="shared" si="100"/>
        <v>0.209004</v>
      </c>
      <c r="H283" s="54">
        <f t="shared" si="89"/>
        <v>0.26541480000000001</v>
      </c>
      <c r="I283" s="54">
        <v>0</v>
      </c>
      <c r="J283" s="54">
        <v>0</v>
      </c>
      <c r="K283" s="54">
        <v>0</v>
      </c>
      <c r="L283" s="54">
        <v>0</v>
      </c>
      <c r="M283" s="54">
        <v>0</v>
      </c>
      <c r="N283" s="54">
        <v>0.26541480000000001</v>
      </c>
      <c r="O283" s="54">
        <v>0.209004</v>
      </c>
      <c r="P283" s="54">
        <v>0</v>
      </c>
      <c r="Q283" s="54">
        <f t="shared" si="101"/>
        <v>-5.6410800000000011E-2</v>
      </c>
      <c r="R283" s="54">
        <f t="shared" si="102"/>
        <v>5.6410800000000011E-2</v>
      </c>
      <c r="S283" s="48">
        <f t="shared" si="103"/>
        <v>0.26990296836424188</v>
      </c>
      <c r="T283" s="49" t="s">
        <v>571</v>
      </c>
      <c r="U283" s="7"/>
      <c r="V283" s="7"/>
      <c r="W283" s="7"/>
      <c r="X283" s="7"/>
      <c r="Y283" s="7"/>
      <c r="Z283" s="7"/>
      <c r="AA283" s="7"/>
      <c r="AB283" s="9"/>
      <c r="AC283" s="35"/>
      <c r="AD283" s="36"/>
      <c r="AF283" s="37"/>
      <c r="AH283" s="8"/>
      <c r="AI283" s="8"/>
      <c r="AJ283" s="8"/>
    </row>
    <row r="284" spans="1:36" s="1" customFormat="1" ht="47.25" x14ac:dyDescent="0.25">
      <c r="A284" s="51" t="s">
        <v>543</v>
      </c>
      <c r="B284" s="52" t="s">
        <v>635</v>
      </c>
      <c r="C284" s="53" t="s">
        <v>636</v>
      </c>
      <c r="D284" s="54">
        <v>4.8</v>
      </c>
      <c r="E284" s="54">
        <v>0</v>
      </c>
      <c r="F284" s="54">
        <f t="shared" si="95"/>
        <v>4.8</v>
      </c>
      <c r="G284" s="54">
        <f t="shared" si="100"/>
        <v>4.8</v>
      </c>
      <c r="H284" s="54">
        <f t="shared" si="89"/>
        <v>4.8</v>
      </c>
      <c r="I284" s="54">
        <v>0</v>
      </c>
      <c r="J284" s="54">
        <v>0</v>
      </c>
      <c r="K284" s="54">
        <v>0</v>
      </c>
      <c r="L284" s="54">
        <v>0</v>
      </c>
      <c r="M284" s="54">
        <v>0</v>
      </c>
      <c r="N284" s="54">
        <v>4.8</v>
      </c>
      <c r="O284" s="54">
        <v>4.8</v>
      </c>
      <c r="P284" s="54">
        <v>0</v>
      </c>
      <c r="Q284" s="54">
        <f t="shared" si="101"/>
        <v>0</v>
      </c>
      <c r="R284" s="54">
        <f t="shared" si="102"/>
        <v>0</v>
      </c>
      <c r="S284" s="48">
        <f t="shared" si="103"/>
        <v>0</v>
      </c>
      <c r="T284" s="49" t="s">
        <v>31</v>
      </c>
      <c r="U284" s="7"/>
      <c r="V284" s="7"/>
      <c r="W284" s="7"/>
      <c r="X284" s="7"/>
      <c r="Y284" s="7"/>
      <c r="Z284" s="7"/>
      <c r="AA284" s="7"/>
      <c r="AB284" s="9"/>
      <c r="AC284" s="35"/>
      <c r="AD284" s="36"/>
      <c r="AF284" s="37"/>
      <c r="AH284" s="8"/>
      <c r="AI284" s="8"/>
      <c r="AJ284" s="8"/>
    </row>
    <row r="285" spans="1:36" s="1" customFormat="1" ht="31.5" x14ac:dyDescent="0.25">
      <c r="A285" s="51" t="s">
        <v>543</v>
      </c>
      <c r="B285" s="52" t="s">
        <v>637</v>
      </c>
      <c r="C285" s="53" t="s">
        <v>638</v>
      </c>
      <c r="D285" s="54">
        <v>0.16011264</v>
      </c>
      <c r="E285" s="54">
        <v>0</v>
      </c>
      <c r="F285" s="54">
        <f t="shared" si="95"/>
        <v>0.16011264</v>
      </c>
      <c r="G285" s="54">
        <f t="shared" si="100"/>
        <v>0.16011264</v>
      </c>
      <c r="H285" s="54">
        <f t="shared" si="89"/>
        <v>0</v>
      </c>
      <c r="I285" s="54">
        <v>0</v>
      </c>
      <c r="J285" s="54">
        <v>0</v>
      </c>
      <c r="K285" s="54">
        <v>0</v>
      </c>
      <c r="L285" s="54">
        <v>0</v>
      </c>
      <c r="M285" s="54">
        <v>0</v>
      </c>
      <c r="N285" s="54">
        <v>0</v>
      </c>
      <c r="O285" s="54">
        <v>0.16011264</v>
      </c>
      <c r="P285" s="54">
        <v>0</v>
      </c>
      <c r="Q285" s="54">
        <f t="shared" si="101"/>
        <v>0.16011264</v>
      </c>
      <c r="R285" s="54">
        <f t="shared" si="102"/>
        <v>-0.16011264</v>
      </c>
      <c r="S285" s="48">
        <f t="shared" si="103"/>
        <v>-1</v>
      </c>
      <c r="T285" s="49" t="s">
        <v>585</v>
      </c>
      <c r="U285" s="7"/>
      <c r="V285" s="7"/>
      <c r="W285" s="7"/>
      <c r="X285" s="7"/>
      <c r="Y285" s="7"/>
      <c r="Z285" s="7"/>
      <c r="AA285" s="7"/>
      <c r="AB285" s="9"/>
      <c r="AC285" s="35"/>
      <c r="AD285" s="36"/>
      <c r="AF285" s="37"/>
      <c r="AH285" s="8"/>
      <c r="AI285" s="8"/>
      <c r="AJ285" s="8"/>
    </row>
    <row r="286" spans="1:36" s="1" customFormat="1" ht="47.25" x14ac:dyDescent="0.25">
      <c r="A286" s="51" t="s">
        <v>543</v>
      </c>
      <c r="B286" s="52" t="s">
        <v>639</v>
      </c>
      <c r="C286" s="53" t="s">
        <v>640</v>
      </c>
      <c r="D286" s="54">
        <v>1.037529876</v>
      </c>
      <c r="E286" s="54">
        <v>0</v>
      </c>
      <c r="F286" s="54">
        <f t="shared" si="95"/>
        <v>1.037529876</v>
      </c>
      <c r="G286" s="54">
        <f t="shared" si="100"/>
        <v>1.037529876</v>
      </c>
      <c r="H286" s="54">
        <f t="shared" si="89"/>
        <v>1.2842591999999999</v>
      </c>
      <c r="I286" s="54">
        <v>0</v>
      </c>
      <c r="J286" s="54">
        <v>0</v>
      </c>
      <c r="K286" s="54">
        <v>0</v>
      </c>
      <c r="L286" s="54">
        <v>0</v>
      </c>
      <c r="M286" s="54">
        <v>0</v>
      </c>
      <c r="N286" s="54">
        <v>1.2842591999999999</v>
      </c>
      <c r="O286" s="54">
        <v>1.037529876</v>
      </c>
      <c r="P286" s="54">
        <v>0</v>
      </c>
      <c r="Q286" s="54">
        <f t="shared" si="101"/>
        <v>-0.24672932399999992</v>
      </c>
      <c r="R286" s="54">
        <f t="shared" si="102"/>
        <v>0.24672932399999992</v>
      </c>
      <c r="S286" s="48">
        <f t="shared" si="103"/>
        <v>0.23780454877233811</v>
      </c>
      <c r="T286" s="49" t="s">
        <v>571</v>
      </c>
      <c r="U286" s="7"/>
      <c r="V286" s="7"/>
      <c r="W286" s="7"/>
      <c r="X286" s="7"/>
      <c r="Y286" s="7"/>
      <c r="Z286" s="7"/>
      <c r="AA286" s="7"/>
      <c r="AB286" s="9"/>
      <c r="AC286" s="35"/>
      <c r="AD286" s="36"/>
      <c r="AF286" s="37"/>
      <c r="AH286" s="8"/>
      <c r="AI286" s="8"/>
      <c r="AJ286" s="8"/>
    </row>
    <row r="287" spans="1:36" s="1" customFormat="1" ht="31.5" x14ac:dyDescent="0.25">
      <c r="A287" s="51" t="s">
        <v>543</v>
      </c>
      <c r="B287" s="52" t="s">
        <v>641</v>
      </c>
      <c r="C287" s="53" t="s">
        <v>642</v>
      </c>
      <c r="D287" s="54">
        <v>0.935222004</v>
      </c>
      <c r="E287" s="54">
        <v>0</v>
      </c>
      <c r="F287" s="54">
        <f t="shared" si="95"/>
        <v>0.935222004</v>
      </c>
      <c r="G287" s="54">
        <f t="shared" si="100"/>
        <v>0.935222004</v>
      </c>
      <c r="H287" s="54">
        <f t="shared" si="89"/>
        <v>0</v>
      </c>
      <c r="I287" s="54">
        <v>0</v>
      </c>
      <c r="J287" s="54">
        <v>0</v>
      </c>
      <c r="K287" s="54">
        <v>0</v>
      </c>
      <c r="L287" s="54">
        <v>0</v>
      </c>
      <c r="M287" s="54">
        <v>0</v>
      </c>
      <c r="N287" s="54">
        <v>0</v>
      </c>
      <c r="O287" s="54">
        <v>0.935222004</v>
      </c>
      <c r="P287" s="54">
        <v>0</v>
      </c>
      <c r="Q287" s="54">
        <f t="shared" si="101"/>
        <v>0.935222004</v>
      </c>
      <c r="R287" s="54">
        <f t="shared" si="102"/>
        <v>-0.935222004</v>
      </c>
      <c r="S287" s="48">
        <f t="shared" si="103"/>
        <v>-1</v>
      </c>
      <c r="T287" s="49" t="s">
        <v>585</v>
      </c>
      <c r="U287" s="7"/>
      <c r="V287" s="7"/>
      <c r="W287" s="7"/>
      <c r="X287" s="7"/>
      <c r="Y287" s="7"/>
      <c r="Z287" s="7"/>
      <c r="AA287" s="7"/>
      <c r="AB287" s="9"/>
      <c r="AC287" s="35"/>
      <c r="AD287" s="36"/>
      <c r="AF287" s="37"/>
      <c r="AH287" s="8"/>
      <c r="AI287" s="8"/>
      <c r="AJ287" s="8"/>
    </row>
    <row r="288" spans="1:36" s="1" customFormat="1" ht="47.25" x14ac:dyDescent="0.25">
      <c r="A288" s="51" t="s">
        <v>543</v>
      </c>
      <c r="B288" s="52" t="s">
        <v>643</v>
      </c>
      <c r="C288" s="53" t="s">
        <v>644</v>
      </c>
      <c r="D288" s="54">
        <v>1.2932174399999998</v>
      </c>
      <c r="E288" s="54">
        <v>0</v>
      </c>
      <c r="F288" s="54">
        <f t="shared" si="95"/>
        <v>1.2932174399999998</v>
      </c>
      <c r="G288" s="54">
        <f t="shared" si="100"/>
        <v>1.2932174399999998</v>
      </c>
      <c r="H288" s="54">
        <f t="shared" si="89"/>
        <v>0</v>
      </c>
      <c r="I288" s="54">
        <v>0</v>
      </c>
      <c r="J288" s="54">
        <v>0</v>
      </c>
      <c r="K288" s="54">
        <v>0</v>
      </c>
      <c r="L288" s="54">
        <v>0</v>
      </c>
      <c r="M288" s="54">
        <v>0</v>
      </c>
      <c r="N288" s="54">
        <v>0</v>
      </c>
      <c r="O288" s="54">
        <v>1.2932174399999998</v>
      </c>
      <c r="P288" s="54">
        <v>0</v>
      </c>
      <c r="Q288" s="54">
        <f t="shared" si="101"/>
        <v>1.2932174399999998</v>
      </c>
      <c r="R288" s="54">
        <f t="shared" si="102"/>
        <v>-1.2932174399999998</v>
      </c>
      <c r="S288" s="48">
        <f t="shared" si="103"/>
        <v>-1</v>
      </c>
      <c r="T288" s="49" t="s">
        <v>585</v>
      </c>
      <c r="U288" s="7"/>
      <c r="V288" s="7"/>
      <c r="W288" s="7"/>
      <c r="X288" s="7"/>
      <c r="Y288" s="7"/>
      <c r="Z288" s="7"/>
      <c r="AA288" s="7"/>
      <c r="AB288" s="9"/>
      <c r="AC288" s="35"/>
      <c r="AD288" s="36"/>
      <c r="AF288" s="37"/>
      <c r="AH288" s="8"/>
      <c r="AI288" s="8"/>
      <c r="AJ288" s="8"/>
    </row>
    <row r="289" spans="1:39" s="1" customFormat="1" ht="47.25" x14ac:dyDescent="0.25">
      <c r="A289" s="51" t="s">
        <v>543</v>
      </c>
      <c r="B289" s="52" t="s">
        <v>645</v>
      </c>
      <c r="C289" s="53" t="s">
        <v>646</v>
      </c>
      <c r="D289" s="54">
        <v>0.64558236000000002</v>
      </c>
      <c r="E289" s="54">
        <v>0</v>
      </c>
      <c r="F289" s="54">
        <f t="shared" si="95"/>
        <v>0.64558236000000002</v>
      </c>
      <c r="G289" s="54">
        <f t="shared" si="100"/>
        <v>0.64558236000000002</v>
      </c>
      <c r="H289" s="54">
        <f t="shared" si="89"/>
        <v>0</v>
      </c>
      <c r="I289" s="54">
        <v>0</v>
      </c>
      <c r="J289" s="54">
        <v>0</v>
      </c>
      <c r="K289" s="54">
        <v>0</v>
      </c>
      <c r="L289" s="54">
        <v>0</v>
      </c>
      <c r="M289" s="54">
        <v>0</v>
      </c>
      <c r="N289" s="54">
        <v>0</v>
      </c>
      <c r="O289" s="54">
        <v>0.64558236000000002</v>
      </c>
      <c r="P289" s="54">
        <v>0</v>
      </c>
      <c r="Q289" s="54">
        <f t="shared" si="101"/>
        <v>0.64558236000000002</v>
      </c>
      <c r="R289" s="54">
        <f t="shared" si="102"/>
        <v>-0.64558236000000002</v>
      </c>
      <c r="S289" s="48">
        <f t="shared" si="103"/>
        <v>-1</v>
      </c>
      <c r="T289" s="49" t="s">
        <v>585</v>
      </c>
      <c r="U289" s="7"/>
      <c r="V289" s="7"/>
      <c r="W289" s="7"/>
      <c r="X289" s="7"/>
      <c r="Y289" s="7"/>
      <c r="Z289" s="7"/>
      <c r="AA289" s="7"/>
      <c r="AB289" s="9"/>
      <c r="AC289" s="35"/>
      <c r="AD289" s="36"/>
      <c r="AF289" s="37"/>
      <c r="AH289" s="8"/>
      <c r="AI289" s="8"/>
      <c r="AJ289" s="8"/>
    </row>
    <row r="290" spans="1:39" s="1" customFormat="1" ht="47.25" x14ac:dyDescent="0.25">
      <c r="A290" s="51" t="s">
        <v>543</v>
      </c>
      <c r="B290" s="52" t="s">
        <v>647</v>
      </c>
      <c r="C290" s="53" t="s">
        <v>648</v>
      </c>
      <c r="D290" s="54">
        <v>0.64660871999999991</v>
      </c>
      <c r="E290" s="54">
        <v>0</v>
      </c>
      <c r="F290" s="54">
        <f t="shared" si="95"/>
        <v>0.64660871999999991</v>
      </c>
      <c r="G290" s="54">
        <f t="shared" si="100"/>
        <v>0.64660871999999991</v>
      </c>
      <c r="H290" s="54">
        <f t="shared" si="89"/>
        <v>0</v>
      </c>
      <c r="I290" s="54">
        <v>0</v>
      </c>
      <c r="J290" s="54">
        <v>0</v>
      </c>
      <c r="K290" s="54">
        <v>0</v>
      </c>
      <c r="L290" s="54">
        <v>0</v>
      </c>
      <c r="M290" s="54">
        <v>0</v>
      </c>
      <c r="N290" s="54">
        <v>0</v>
      </c>
      <c r="O290" s="54">
        <v>0.64660871999999991</v>
      </c>
      <c r="P290" s="54">
        <v>0</v>
      </c>
      <c r="Q290" s="54">
        <f t="shared" si="101"/>
        <v>0.64660871999999991</v>
      </c>
      <c r="R290" s="54">
        <f t="shared" si="102"/>
        <v>-0.64660871999999991</v>
      </c>
      <c r="S290" s="48">
        <f t="shared" si="103"/>
        <v>-1</v>
      </c>
      <c r="T290" s="49" t="s">
        <v>585</v>
      </c>
      <c r="U290" s="7"/>
      <c r="V290" s="7"/>
      <c r="W290" s="7"/>
      <c r="X290" s="7"/>
      <c r="Y290" s="7"/>
      <c r="Z290" s="7"/>
      <c r="AA290" s="7"/>
      <c r="AB290" s="9"/>
      <c r="AC290" s="35"/>
      <c r="AD290" s="36"/>
      <c r="AF290" s="37"/>
      <c r="AH290" s="8"/>
      <c r="AI290" s="8"/>
      <c r="AJ290" s="8"/>
    </row>
    <row r="291" spans="1:39" s="1" customFormat="1" ht="31.5" x14ac:dyDescent="0.25">
      <c r="A291" s="51" t="s">
        <v>543</v>
      </c>
      <c r="B291" s="52" t="s">
        <v>649</v>
      </c>
      <c r="C291" s="53" t="s">
        <v>650</v>
      </c>
      <c r="D291" s="54" t="s">
        <v>31</v>
      </c>
      <c r="E291" s="54" t="s">
        <v>31</v>
      </c>
      <c r="F291" s="54" t="s">
        <v>31</v>
      </c>
      <c r="G291" s="54" t="s">
        <v>31</v>
      </c>
      <c r="H291" s="54">
        <f t="shared" si="89"/>
        <v>1.1040000000000001</v>
      </c>
      <c r="I291" s="54" t="s">
        <v>31</v>
      </c>
      <c r="J291" s="54">
        <v>1.1040000000000001</v>
      </c>
      <c r="K291" s="54" t="s">
        <v>31</v>
      </c>
      <c r="L291" s="54">
        <v>0</v>
      </c>
      <c r="M291" s="54" t="s">
        <v>31</v>
      </c>
      <c r="N291" s="54">
        <v>0</v>
      </c>
      <c r="O291" s="54" t="s">
        <v>31</v>
      </c>
      <c r="P291" s="54">
        <v>0</v>
      </c>
      <c r="Q291" s="54" t="s">
        <v>31</v>
      </c>
      <c r="R291" s="54" t="s">
        <v>31</v>
      </c>
      <c r="S291" s="48" t="s">
        <v>31</v>
      </c>
      <c r="T291" s="49" t="s">
        <v>651</v>
      </c>
      <c r="U291" s="7"/>
      <c r="V291" s="7"/>
      <c r="W291" s="7"/>
      <c r="X291" s="7"/>
      <c r="Y291" s="7"/>
      <c r="Z291" s="7"/>
      <c r="AA291" s="7"/>
      <c r="AB291" s="9"/>
      <c r="AC291" s="35"/>
      <c r="AD291" s="36"/>
      <c r="AF291" s="37"/>
      <c r="AH291" s="8"/>
      <c r="AI291" s="8"/>
      <c r="AJ291" s="8"/>
      <c r="AM291" s="63"/>
    </row>
    <row r="292" spans="1:39" s="1" customFormat="1" ht="31.5" x14ac:dyDescent="0.25">
      <c r="A292" s="51" t="s">
        <v>543</v>
      </c>
      <c r="B292" s="52" t="s">
        <v>652</v>
      </c>
      <c r="C292" s="53" t="s">
        <v>653</v>
      </c>
      <c r="D292" s="54">
        <v>0.32071791599999999</v>
      </c>
      <c r="E292" s="54">
        <v>0</v>
      </c>
      <c r="F292" s="54">
        <f t="shared" si="95"/>
        <v>0.32071791599999999</v>
      </c>
      <c r="G292" s="54">
        <f t="shared" ref="G292:G301" si="104">I292+K292+M292+O292</f>
        <v>0.32071791599999999</v>
      </c>
      <c r="H292" s="54">
        <f t="shared" si="89"/>
        <v>0.14759999999999998</v>
      </c>
      <c r="I292" s="54">
        <v>0</v>
      </c>
      <c r="J292" s="54">
        <v>0</v>
      </c>
      <c r="K292" s="54">
        <v>0</v>
      </c>
      <c r="L292" s="54">
        <v>0.14759999999999998</v>
      </c>
      <c r="M292" s="54">
        <v>0</v>
      </c>
      <c r="N292" s="54">
        <v>0</v>
      </c>
      <c r="O292" s="54">
        <v>0.32071791599999999</v>
      </c>
      <c r="P292" s="54">
        <v>0</v>
      </c>
      <c r="Q292" s="54">
        <f t="shared" ref="Q292:Q301" si="105">F292-H292</f>
        <v>0.17311791600000001</v>
      </c>
      <c r="R292" s="54">
        <f t="shared" ref="R292:R301" si="106">H292-G292</f>
        <v>-0.17311791600000001</v>
      </c>
      <c r="S292" s="48">
        <f t="shared" ref="S292:S301" si="107">R292/G292</f>
        <v>-0.53978249222597219</v>
      </c>
      <c r="T292" s="49" t="s">
        <v>400</v>
      </c>
      <c r="U292" s="7"/>
      <c r="V292" s="7"/>
      <c r="W292" s="7"/>
      <c r="X292" s="7"/>
      <c r="Y292" s="7"/>
      <c r="Z292" s="7"/>
      <c r="AA292" s="7"/>
      <c r="AB292" s="9"/>
      <c r="AC292" s="35"/>
      <c r="AD292" s="36"/>
      <c r="AF292" s="37"/>
      <c r="AH292" s="8"/>
      <c r="AI292" s="8"/>
      <c r="AJ292" s="8"/>
    </row>
    <row r="293" spans="1:39" s="1" customFormat="1" ht="31.5" x14ac:dyDescent="0.25">
      <c r="A293" s="51" t="s">
        <v>543</v>
      </c>
      <c r="B293" s="52" t="s">
        <v>654</v>
      </c>
      <c r="C293" s="53" t="s">
        <v>655</v>
      </c>
      <c r="D293" s="54">
        <v>0.72666503999999998</v>
      </c>
      <c r="E293" s="54">
        <v>0</v>
      </c>
      <c r="F293" s="54">
        <f t="shared" si="95"/>
        <v>0.72666503999999998</v>
      </c>
      <c r="G293" s="54">
        <f t="shared" si="104"/>
        <v>0.72666503999999998</v>
      </c>
      <c r="H293" s="54">
        <f t="shared" si="89"/>
        <v>0.56399999999999995</v>
      </c>
      <c r="I293" s="54">
        <v>0</v>
      </c>
      <c r="J293" s="54">
        <v>0</v>
      </c>
      <c r="K293" s="54">
        <v>0</v>
      </c>
      <c r="L293" s="54">
        <v>0.56399999999999995</v>
      </c>
      <c r="M293" s="54">
        <v>0</v>
      </c>
      <c r="N293" s="54">
        <v>0</v>
      </c>
      <c r="O293" s="54">
        <v>0.72666503999999998</v>
      </c>
      <c r="P293" s="54">
        <v>0</v>
      </c>
      <c r="Q293" s="54">
        <f t="shared" si="105"/>
        <v>0.16266504000000004</v>
      </c>
      <c r="R293" s="54">
        <f t="shared" si="106"/>
        <v>-0.16266504000000004</v>
      </c>
      <c r="S293" s="48">
        <f t="shared" si="107"/>
        <v>-0.22385147357577576</v>
      </c>
      <c r="T293" s="49" t="s">
        <v>400</v>
      </c>
      <c r="U293" s="7"/>
      <c r="V293" s="7"/>
      <c r="W293" s="7"/>
      <c r="X293" s="7"/>
      <c r="Y293" s="7"/>
      <c r="Z293" s="7"/>
      <c r="AA293" s="7"/>
      <c r="AB293" s="9"/>
      <c r="AC293" s="35"/>
      <c r="AD293" s="36"/>
      <c r="AF293" s="37"/>
      <c r="AH293" s="8"/>
      <c r="AI293" s="8"/>
      <c r="AJ293" s="8"/>
    </row>
    <row r="294" spans="1:39" s="1" customFormat="1" ht="31.5" x14ac:dyDescent="0.25">
      <c r="A294" s="51" t="s">
        <v>543</v>
      </c>
      <c r="B294" s="52" t="s">
        <v>656</v>
      </c>
      <c r="C294" s="53" t="s">
        <v>657</v>
      </c>
      <c r="D294" s="54">
        <v>0.59488001999999995</v>
      </c>
      <c r="E294" s="54">
        <v>0</v>
      </c>
      <c r="F294" s="54">
        <f>D294-E294</f>
        <v>0.59488001999999995</v>
      </c>
      <c r="G294" s="54">
        <f t="shared" si="104"/>
        <v>0.59488001999999995</v>
      </c>
      <c r="H294" s="54">
        <f t="shared" si="89"/>
        <v>0.4284</v>
      </c>
      <c r="I294" s="54">
        <v>0</v>
      </c>
      <c r="J294" s="54">
        <v>0</v>
      </c>
      <c r="K294" s="54">
        <v>0</v>
      </c>
      <c r="L294" s="54">
        <v>0.4284</v>
      </c>
      <c r="M294" s="54">
        <v>0</v>
      </c>
      <c r="N294" s="54">
        <v>0</v>
      </c>
      <c r="O294" s="54">
        <v>0.59488001999999995</v>
      </c>
      <c r="P294" s="54">
        <v>0</v>
      </c>
      <c r="Q294" s="54">
        <f t="shared" si="105"/>
        <v>0.16648001999999995</v>
      </c>
      <c r="R294" s="54">
        <f t="shared" si="106"/>
        <v>-0.16648001999999995</v>
      </c>
      <c r="S294" s="48">
        <f t="shared" si="107"/>
        <v>-0.27985478483543619</v>
      </c>
      <c r="T294" s="49" t="s">
        <v>400</v>
      </c>
      <c r="U294" s="7"/>
      <c r="V294" s="7"/>
      <c r="W294" s="7"/>
      <c r="X294" s="7"/>
      <c r="Y294" s="7"/>
      <c r="Z294" s="7"/>
      <c r="AA294" s="7"/>
      <c r="AB294" s="9"/>
      <c r="AC294" s="35"/>
      <c r="AD294" s="36"/>
      <c r="AF294" s="37"/>
      <c r="AH294" s="8"/>
      <c r="AI294" s="8"/>
      <c r="AJ294" s="8"/>
    </row>
    <row r="295" spans="1:39" s="1" customFormat="1" ht="31.5" x14ac:dyDescent="0.25">
      <c r="A295" s="51" t="s">
        <v>543</v>
      </c>
      <c r="B295" s="52" t="s">
        <v>658</v>
      </c>
      <c r="C295" s="53" t="s">
        <v>659</v>
      </c>
      <c r="D295" s="54">
        <v>0.14286974399999999</v>
      </c>
      <c r="E295" s="54">
        <v>0</v>
      </c>
      <c r="F295" s="54">
        <f t="shared" si="95"/>
        <v>0.14286974399999999</v>
      </c>
      <c r="G295" s="54">
        <f t="shared" si="104"/>
        <v>0.14286974399999999</v>
      </c>
      <c r="H295" s="54">
        <f t="shared" si="89"/>
        <v>0.15759600000000001</v>
      </c>
      <c r="I295" s="54">
        <v>0</v>
      </c>
      <c r="J295" s="54">
        <v>0</v>
      </c>
      <c r="K295" s="54">
        <v>0</v>
      </c>
      <c r="L295" s="54">
        <v>0.15759600000000001</v>
      </c>
      <c r="M295" s="54">
        <v>0</v>
      </c>
      <c r="N295" s="54">
        <v>0</v>
      </c>
      <c r="O295" s="54">
        <v>0.14286974399999999</v>
      </c>
      <c r="P295" s="54">
        <v>0</v>
      </c>
      <c r="Q295" s="54">
        <f t="shared" si="105"/>
        <v>-1.4726256000000021E-2</v>
      </c>
      <c r="R295" s="54">
        <f t="shared" si="106"/>
        <v>1.4726256000000021E-2</v>
      </c>
      <c r="S295" s="48">
        <f t="shared" si="107"/>
        <v>0.10307469998686371</v>
      </c>
      <c r="T295" s="49" t="s">
        <v>571</v>
      </c>
      <c r="U295" s="7"/>
      <c r="V295" s="7"/>
      <c r="W295" s="7"/>
      <c r="X295" s="7"/>
      <c r="Y295" s="7"/>
      <c r="Z295" s="7"/>
      <c r="AA295" s="7"/>
      <c r="AB295" s="9"/>
      <c r="AC295" s="35"/>
      <c r="AD295" s="36"/>
      <c r="AF295" s="37"/>
      <c r="AH295" s="8"/>
      <c r="AI295" s="8"/>
      <c r="AJ295" s="8"/>
    </row>
    <row r="296" spans="1:39" s="1" customFormat="1" ht="31.5" x14ac:dyDescent="0.25">
      <c r="A296" s="51" t="s">
        <v>543</v>
      </c>
      <c r="B296" s="52" t="s">
        <v>660</v>
      </c>
      <c r="C296" s="53" t="s">
        <v>661</v>
      </c>
      <c r="D296" s="54">
        <v>0.28573947600000005</v>
      </c>
      <c r="E296" s="54">
        <v>0</v>
      </c>
      <c r="F296" s="54">
        <f t="shared" si="95"/>
        <v>0.28573947600000005</v>
      </c>
      <c r="G296" s="54">
        <f t="shared" si="104"/>
        <v>0.28573947600000005</v>
      </c>
      <c r="H296" s="54">
        <f t="shared" si="89"/>
        <v>0.27504000000000001</v>
      </c>
      <c r="I296" s="54">
        <v>0</v>
      </c>
      <c r="J296" s="54">
        <v>0</v>
      </c>
      <c r="K296" s="54">
        <v>0</v>
      </c>
      <c r="L296" s="54">
        <v>0.27504000000000001</v>
      </c>
      <c r="M296" s="54">
        <v>0</v>
      </c>
      <c r="N296" s="54">
        <v>0</v>
      </c>
      <c r="O296" s="54">
        <v>0.28573947600000005</v>
      </c>
      <c r="P296" s="54">
        <v>0</v>
      </c>
      <c r="Q296" s="54">
        <f t="shared" si="105"/>
        <v>1.0699476000000041E-2</v>
      </c>
      <c r="R296" s="54">
        <f t="shared" si="106"/>
        <v>-1.0699476000000041E-2</v>
      </c>
      <c r="S296" s="48">
        <f t="shared" si="107"/>
        <v>-3.7444864636064633E-2</v>
      </c>
      <c r="T296" s="49" t="s">
        <v>31</v>
      </c>
      <c r="U296" s="7"/>
      <c r="V296" s="7"/>
      <c r="W296" s="7"/>
      <c r="X296" s="7"/>
      <c r="Y296" s="7"/>
      <c r="Z296" s="7"/>
      <c r="AA296" s="7"/>
      <c r="AB296" s="9"/>
      <c r="AC296" s="35"/>
      <c r="AD296" s="36"/>
      <c r="AF296" s="37"/>
      <c r="AH296" s="8"/>
      <c r="AI296" s="8"/>
      <c r="AJ296" s="8"/>
    </row>
    <row r="297" spans="1:39" s="1" customFormat="1" ht="31.5" x14ac:dyDescent="0.25">
      <c r="A297" s="51" t="s">
        <v>543</v>
      </c>
      <c r="B297" s="52" t="s">
        <v>662</v>
      </c>
      <c r="C297" s="53" t="s">
        <v>663</v>
      </c>
      <c r="D297" s="54">
        <v>0.23277914399999999</v>
      </c>
      <c r="E297" s="54">
        <v>0</v>
      </c>
      <c r="F297" s="54">
        <f t="shared" si="95"/>
        <v>0.23277914399999999</v>
      </c>
      <c r="G297" s="54">
        <f t="shared" si="104"/>
        <v>0.23277914399999999</v>
      </c>
      <c r="H297" s="54">
        <f t="shared" si="89"/>
        <v>0.14399999999999999</v>
      </c>
      <c r="I297" s="54">
        <v>0</v>
      </c>
      <c r="J297" s="54">
        <v>0</v>
      </c>
      <c r="K297" s="54">
        <v>0</v>
      </c>
      <c r="L297" s="54">
        <v>0.14399999999999999</v>
      </c>
      <c r="M297" s="54">
        <v>0</v>
      </c>
      <c r="N297" s="54">
        <v>0</v>
      </c>
      <c r="O297" s="54">
        <v>0.23277914399999999</v>
      </c>
      <c r="P297" s="54">
        <v>0</v>
      </c>
      <c r="Q297" s="54">
        <f t="shared" si="105"/>
        <v>8.8779144000000004E-2</v>
      </c>
      <c r="R297" s="54">
        <f t="shared" si="106"/>
        <v>-8.8779144000000004E-2</v>
      </c>
      <c r="S297" s="48">
        <f t="shared" si="107"/>
        <v>-0.38138787897596188</v>
      </c>
      <c r="T297" s="49" t="s">
        <v>400</v>
      </c>
      <c r="U297" s="7"/>
      <c r="V297" s="7"/>
      <c r="W297" s="7"/>
      <c r="X297" s="7"/>
      <c r="Y297" s="7"/>
      <c r="Z297" s="7"/>
      <c r="AA297" s="7"/>
      <c r="AB297" s="9"/>
      <c r="AC297" s="35"/>
      <c r="AD297" s="36"/>
      <c r="AF297" s="37"/>
      <c r="AH297" s="8"/>
      <c r="AI297" s="8"/>
      <c r="AJ297" s="8"/>
    </row>
    <row r="298" spans="1:39" s="1" customFormat="1" ht="31.5" x14ac:dyDescent="0.25">
      <c r="A298" s="51" t="s">
        <v>543</v>
      </c>
      <c r="B298" s="52" t="s">
        <v>664</v>
      </c>
      <c r="C298" s="53" t="s">
        <v>665</v>
      </c>
      <c r="D298" s="54">
        <v>1.130158596</v>
      </c>
      <c r="E298" s="54">
        <v>0</v>
      </c>
      <c r="F298" s="54">
        <f t="shared" si="95"/>
        <v>1.130158596</v>
      </c>
      <c r="G298" s="54">
        <f t="shared" si="104"/>
        <v>1.130158596</v>
      </c>
      <c r="H298" s="54">
        <f t="shared" si="89"/>
        <v>0.54563519999999999</v>
      </c>
      <c r="I298" s="54">
        <v>0</v>
      </c>
      <c r="J298" s="54">
        <v>0</v>
      </c>
      <c r="K298" s="54">
        <v>0</v>
      </c>
      <c r="L298" s="54">
        <v>0.54563519999999999</v>
      </c>
      <c r="M298" s="54">
        <v>0</v>
      </c>
      <c r="N298" s="54">
        <v>0</v>
      </c>
      <c r="O298" s="54">
        <v>1.130158596</v>
      </c>
      <c r="P298" s="54">
        <v>0</v>
      </c>
      <c r="Q298" s="54">
        <f t="shared" si="105"/>
        <v>0.58452339600000003</v>
      </c>
      <c r="R298" s="54">
        <f t="shared" si="106"/>
        <v>-0.58452339600000003</v>
      </c>
      <c r="S298" s="48">
        <f t="shared" si="107"/>
        <v>-0.51720475167717084</v>
      </c>
      <c r="T298" s="49" t="s">
        <v>400</v>
      </c>
      <c r="U298" s="7"/>
      <c r="V298" s="7"/>
      <c r="W298" s="7"/>
      <c r="X298" s="7"/>
      <c r="Y298" s="7"/>
      <c r="Z298" s="7"/>
      <c r="AA298" s="7"/>
      <c r="AB298" s="9"/>
      <c r="AC298" s="35"/>
      <c r="AD298" s="36"/>
      <c r="AF298" s="37"/>
      <c r="AH298" s="8"/>
      <c r="AI298" s="8"/>
      <c r="AJ298" s="8"/>
    </row>
    <row r="299" spans="1:39" s="1" customFormat="1" ht="31.5" x14ac:dyDescent="0.25">
      <c r="A299" s="51" t="s">
        <v>543</v>
      </c>
      <c r="B299" s="52" t="s">
        <v>666</v>
      </c>
      <c r="C299" s="53" t="s">
        <v>667</v>
      </c>
      <c r="D299" s="54">
        <v>0.26678703599999998</v>
      </c>
      <c r="E299" s="54">
        <v>0</v>
      </c>
      <c r="F299" s="54">
        <f t="shared" si="95"/>
        <v>0.26678703599999998</v>
      </c>
      <c r="G299" s="54">
        <f t="shared" si="104"/>
        <v>0.26678703599999998</v>
      </c>
      <c r="H299" s="54">
        <f t="shared" si="89"/>
        <v>0.28799999999999998</v>
      </c>
      <c r="I299" s="54">
        <v>0</v>
      </c>
      <c r="J299" s="54">
        <v>0</v>
      </c>
      <c r="K299" s="54">
        <v>0</v>
      </c>
      <c r="L299" s="54">
        <v>0.28799999999999998</v>
      </c>
      <c r="M299" s="54">
        <v>0</v>
      </c>
      <c r="N299" s="54">
        <v>0</v>
      </c>
      <c r="O299" s="54">
        <v>0.26678703599999998</v>
      </c>
      <c r="P299" s="54">
        <v>0</v>
      </c>
      <c r="Q299" s="54">
        <f t="shared" si="105"/>
        <v>-2.1212964000000001E-2</v>
      </c>
      <c r="R299" s="54">
        <f t="shared" si="106"/>
        <v>2.1212964000000001E-2</v>
      </c>
      <c r="S299" s="48">
        <f t="shared" si="107"/>
        <v>7.9512724149010006E-2</v>
      </c>
      <c r="T299" s="49" t="s">
        <v>31</v>
      </c>
      <c r="U299" s="7"/>
      <c r="V299" s="7"/>
      <c r="W299" s="7"/>
      <c r="X299" s="7"/>
      <c r="Y299" s="7"/>
      <c r="Z299" s="7"/>
      <c r="AA299" s="7"/>
      <c r="AB299" s="9"/>
      <c r="AC299" s="35"/>
      <c r="AD299" s="36"/>
      <c r="AF299" s="37"/>
      <c r="AH299" s="8"/>
      <c r="AI299" s="8"/>
      <c r="AJ299" s="8"/>
    </row>
    <row r="300" spans="1:39" s="1" customFormat="1" ht="31.5" x14ac:dyDescent="0.25">
      <c r="A300" s="51" t="s">
        <v>543</v>
      </c>
      <c r="B300" s="52" t="s">
        <v>668</v>
      </c>
      <c r="C300" s="53" t="s">
        <v>669</v>
      </c>
      <c r="D300" s="54">
        <v>0.33793023599999999</v>
      </c>
      <c r="E300" s="54">
        <v>0</v>
      </c>
      <c r="F300" s="54">
        <f t="shared" si="95"/>
        <v>0.33793023599999999</v>
      </c>
      <c r="G300" s="54">
        <f t="shared" si="104"/>
        <v>0.33793023599999999</v>
      </c>
      <c r="H300" s="54">
        <f t="shared" si="89"/>
        <v>0.40200000000000002</v>
      </c>
      <c r="I300" s="54">
        <v>0</v>
      </c>
      <c r="J300" s="54">
        <v>0</v>
      </c>
      <c r="K300" s="54">
        <v>0</v>
      </c>
      <c r="L300" s="54">
        <v>0.40200000000000002</v>
      </c>
      <c r="M300" s="54">
        <v>0</v>
      </c>
      <c r="N300" s="54">
        <v>0</v>
      </c>
      <c r="O300" s="54">
        <v>0.33793023599999999</v>
      </c>
      <c r="P300" s="54">
        <v>0</v>
      </c>
      <c r="Q300" s="54">
        <f t="shared" si="105"/>
        <v>-6.4069764000000029E-2</v>
      </c>
      <c r="R300" s="54">
        <f t="shared" si="106"/>
        <v>6.4069764000000029E-2</v>
      </c>
      <c r="S300" s="48">
        <f t="shared" si="107"/>
        <v>0.18959464757690409</v>
      </c>
      <c r="T300" s="49" t="s">
        <v>571</v>
      </c>
      <c r="U300" s="7"/>
      <c r="V300" s="7"/>
      <c r="W300" s="7"/>
      <c r="X300" s="7"/>
      <c r="Y300" s="7"/>
      <c r="Z300" s="7"/>
      <c r="AA300" s="7"/>
      <c r="AB300" s="9"/>
      <c r="AC300" s="35"/>
      <c r="AD300" s="36"/>
      <c r="AF300" s="37"/>
      <c r="AH300" s="8"/>
      <c r="AI300" s="8"/>
      <c r="AJ300" s="8"/>
    </row>
    <row r="301" spans="1:39" s="1" customFormat="1" ht="31.5" x14ac:dyDescent="0.25">
      <c r="A301" s="51" t="s">
        <v>543</v>
      </c>
      <c r="B301" s="52" t="s">
        <v>670</v>
      </c>
      <c r="C301" s="53" t="s">
        <v>671</v>
      </c>
      <c r="D301" s="54">
        <v>0.41382957599999998</v>
      </c>
      <c r="E301" s="54">
        <v>0</v>
      </c>
      <c r="F301" s="54">
        <f t="shared" si="95"/>
        <v>0.41382957599999998</v>
      </c>
      <c r="G301" s="54">
        <f t="shared" si="104"/>
        <v>0.41382957599999998</v>
      </c>
      <c r="H301" s="54">
        <f t="shared" si="89"/>
        <v>0.70079999999999998</v>
      </c>
      <c r="I301" s="54">
        <v>0</v>
      </c>
      <c r="J301" s="54">
        <v>0</v>
      </c>
      <c r="K301" s="54">
        <v>0</v>
      </c>
      <c r="L301" s="54">
        <v>0.70079999999999998</v>
      </c>
      <c r="M301" s="54">
        <v>0</v>
      </c>
      <c r="N301" s="54">
        <v>0</v>
      </c>
      <c r="O301" s="54">
        <v>0.41382957599999998</v>
      </c>
      <c r="P301" s="54">
        <v>0</v>
      </c>
      <c r="Q301" s="54">
        <f t="shared" si="105"/>
        <v>-0.286970424</v>
      </c>
      <c r="R301" s="54">
        <f t="shared" si="106"/>
        <v>0.286970424</v>
      </c>
      <c r="S301" s="48">
        <f t="shared" si="107"/>
        <v>0.69345073586523942</v>
      </c>
      <c r="T301" s="49" t="s">
        <v>571</v>
      </c>
      <c r="U301" s="7"/>
      <c r="V301" s="7"/>
      <c r="W301" s="7"/>
      <c r="X301" s="7"/>
      <c r="Y301" s="7"/>
      <c r="Z301" s="7"/>
      <c r="AA301" s="7"/>
      <c r="AB301" s="9"/>
      <c r="AC301" s="35"/>
      <c r="AD301" s="36"/>
      <c r="AF301" s="37"/>
      <c r="AH301" s="8"/>
      <c r="AI301" s="8"/>
      <c r="AJ301" s="8"/>
    </row>
    <row r="302" spans="1:39" s="1" customFormat="1" ht="47.25" x14ac:dyDescent="0.25">
      <c r="A302" s="51" t="s">
        <v>543</v>
      </c>
      <c r="B302" s="52" t="s">
        <v>672</v>
      </c>
      <c r="C302" s="53" t="s">
        <v>673</v>
      </c>
      <c r="D302" s="54" t="s">
        <v>31</v>
      </c>
      <c r="E302" s="54" t="s">
        <v>31</v>
      </c>
      <c r="F302" s="54" t="s">
        <v>31</v>
      </c>
      <c r="G302" s="54" t="s">
        <v>31</v>
      </c>
      <c r="H302" s="54">
        <f t="shared" si="89"/>
        <v>0.71399999999999997</v>
      </c>
      <c r="I302" s="54" t="s">
        <v>31</v>
      </c>
      <c r="J302" s="54">
        <v>0</v>
      </c>
      <c r="K302" s="54" t="s">
        <v>31</v>
      </c>
      <c r="L302" s="54">
        <v>0.71399999999999997</v>
      </c>
      <c r="M302" s="54" t="s">
        <v>31</v>
      </c>
      <c r="N302" s="54">
        <v>0</v>
      </c>
      <c r="O302" s="54" t="s">
        <v>31</v>
      </c>
      <c r="P302" s="54">
        <v>0</v>
      </c>
      <c r="Q302" s="54" t="s">
        <v>31</v>
      </c>
      <c r="R302" s="54" t="s">
        <v>31</v>
      </c>
      <c r="S302" s="48" t="s">
        <v>31</v>
      </c>
      <c r="T302" s="49" t="s">
        <v>674</v>
      </c>
      <c r="U302" s="7"/>
      <c r="V302" s="7"/>
      <c r="W302" s="7"/>
      <c r="X302" s="7"/>
      <c r="Y302" s="7"/>
      <c r="Z302" s="7"/>
      <c r="AA302" s="7"/>
      <c r="AB302" s="9"/>
      <c r="AC302" s="35"/>
      <c r="AD302" s="36"/>
      <c r="AF302" s="37"/>
      <c r="AH302" s="8"/>
      <c r="AI302" s="8"/>
      <c r="AJ302" s="8"/>
      <c r="AM302" s="63"/>
    </row>
    <row r="303" spans="1:39" s="1" customFormat="1" ht="47.25" x14ac:dyDescent="0.25">
      <c r="A303" s="51" t="s">
        <v>543</v>
      </c>
      <c r="B303" s="52" t="s">
        <v>675</v>
      </c>
      <c r="C303" s="53" t="s">
        <v>676</v>
      </c>
      <c r="D303" s="54">
        <v>0.486608916</v>
      </c>
      <c r="E303" s="54">
        <v>0</v>
      </c>
      <c r="F303" s="54">
        <f t="shared" si="95"/>
        <v>0.486608916</v>
      </c>
      <c r="G303" s="54">
        <f t="shared" ref="G303:H319" si="108">I303+K303+M303+O303</f>
        <v>0.486608916</v>
      </c>
      <c r="H303" s="54">
        <f t="shared" si="108"/>
        <v>0.4784832</v>
      </c>
      <c r="I303" s="54">
        <v>0</v>
      </c>
      <c r="J303" s="54">
        <v>0</v>
      </c>
      <c r="K303" s="54">
        <v>0</v>
      </c>
      <c r="L303" s="54">
        <v>0.4784832</v>
      </c>
      <c r="M303" s="54">
        <v>0.486608916</v>
      </c>
      <c r="N303" s="54">
        <v>0</v>
      </c>
      <c r="O303" s="54">
        <v>0</v>
      </c>
      <c r="P303" s="54">
        <v>0</v>
      </c>
      <c r="Q303" s="54">
        <f t="shared" ref="Q303:Q319" si="109">F303-H303</f>
        <v>8.125716000000005E-3</v>
      </c>
      <c r="R303" s="54">
        <f t="shared" ref="R303:R319" si="110">H303-G303</f>
        <v>-8.125716000000005E-3</v>
      </c>
      <c r="S303" s="48">
        <f t="shared" ref="S303:S319" si="111">R303/G303</f>
        <v>-1.6698658271193708E-2</v>
      </c>
      <c r="T303" s="49" t="s">
        <v>31</v>
      </c>
      <c r="U303" s="7"/>
      <c r="V303" s="7"/>
      <c r="W303" s="7"/>
      <c r="X303" s="7"/>
      <c r="Y303" s="7"/>
      <c r="Z303" s="7"/>
      <c r="AA303" s="7"/>
      <c r="AB303" s="9"/>
      <c r="AC303" s="35"/>
      <c r="AD303" s="36"/>
      <c r="AF303" s="37"/>
      <c r="AH303" s="8"/>
      <c r="AI303" s="8"/>
      <c r="AJ303" s="8"/>
    </row>
    <row r="304" spans="1:39" s="1" customFormat="1" ht="31.5" x14ac:dyDescent="0.25">
      <c r="A304" s="51" t="s">
        <v>543</v>
      </c>
      <c r="B304" s="52" t="s">
        <v>677</v>
      </c>
      <c r="C304" s="53" t="s">
        <v>678</v>
      </c>
      <c r="D304" s="54">
        <v>0.432411408</v>
      </c>
      <c r="E304" s="54">
        <v>0</v>
      </c>
      <c r="F304" s="54">
        <f t="shared" si="95"/>
        <v>0.432411408</v>
      </c>
      <c r="G304" s="54">
        <f t="shared" si="108"/>
        <v>0.432411408</v>
      </c>
      <c r="H304" s="54">
        <f t="shared" si="108"/>
        <v>0.435</v>
      </c>
      <c r="I304" s="54">
        <v>0</v>
      </c>
      <c r="J304" s="54">
        <v>0</v>
      </c>
      <c r="K304" s="54">
        <v>0</v>
      </c>
      <c r="L304" s="54">
        <v>0.435</v>
      </c>
      <c r="M304" s="54">
        <v>0.432411408</v>
      </c>
      <c r="N304" s="54">
        <v>0</v>
      </c>
      <c r="O304" s="54">
        <v>0</v>
      </c>
      <c r="P304" s="54">
        <v>0</v>
      </c>
      <c r="Q304" s="54">
        <f t="shared" si="109"/>
        <v>-2.5885920000000007E-3</v>
      </c>
      <c r="R304" s="54">
        <f t="shared" si="110"/>
        <v>2.5885920000000007E-3</v>
      </c>
      <c r="S304" s="48">
        <f t="shared" si="111"/>
        <v>5.9864100532703813E-3</v>
      </c>
      <c r="T304" s="49" t="s">
        <v>31</v>
      </c>
      <c r="U304" s="7"/>
      <c r="V304" s="7"/>
      <c r="W304" s="7"/>
      <c r="X304" s="7"/>
      <c r="Y304" s="7"/>
      <c r="Z304" s="7"/>
      <c r="AA304" s="7"/>
      <c r="AB304" s="9"/>
      <c r="AC304" s="35"/>
      <c r="AD304" s="36"/>
      <c r="AF304" s="37"/>
      <c r="AH304" s="8"/>
      <c r="AI304" s="8"/>
      <c r="AJ304" s="8"/>
    </row>
    <row r="305" spans="1:39" s="1" customFormat="1" ht="31.5" x14ac:dyDescent="0.25">
      <c r="A305" s="51" t="s">
        <v>543</v>
      </c>
      <c r="B305" s="52" t="s">
        <v>679</v>
      </c>
      <c r="C305" s="53" t="s">
        <v>680</v>
      </c>
      <c r="D305" s="54">
        <v>0.16960497599999999</v>
      </c>
      <c r="E305" s="54">
        <v>0</v>
      </c>
      <c r="F305" s="54">
        <f t="shared" si="95"/>
        <v>0.16960497599999999</v>
      </c>
      <c r="G305" s="54">
        <f t="shared" si="108"/>
        <v>0.16960497599999999</v>
      </c>
      <c r="H305" s="54">
        <f t="shared" si="108"/>
        <v>0.37695719999999999</v>
      </c>
      <c r="I305" s="54">
        <v>0</v>
      </c>
      <c r="J305" s="54">
        <v>0</v>
      </c>
      <c r="K305" s="54">
        <v>0</v>
      </c>
      <c r="L305" s="54">
        <v>0.37695719999999999</v>
      </c>
      <c r="M305" s="54">
        <v>0.16960497599999999</v>
      </c>
      <c r="N305" s="54">
        <v>0</v>
      </c>
      <c r="O305" s="54">
        <v>0</v>
      </c>
      <c r="P305" s="54">
        <v>0</v>
      </c>
      <c r="Q305" s="54">
        <f t="shared" si="109"/>
        <v>-0.207352224</v>
      </c>
      <c r="R305" s="54">
        <f t="shared" si="110"/>
        <v>0.207352224</v>
      </c>
      <c r="S305" s="48">
        <f t="shared" si="111"/>
        <v>1.2225597909344359</v>
      </c>
      <c r="T305" s="49" t="s">
        <v>571</v>
      </c>
      <c r="U305" s="7"/>
      <c r="V305" s="7"/>
      <c r="W305" s="7"/>
      <c r="X305" s="7"/>
      <c r="Y305" s="7"/>
      <c r="Z305" s="7"/>
      <c r="AA305" s="7"/>
      <c r="AB305" s="9"/>
      <c r="AC305" s="35"/>
      <c r="AD305" s="36"/>
      <c r="AF305" s="37"/>
      <c r="AH305" s="8"/>
      <c r="AI305" s="8"/>
      <c r="AJ305" s="8"/>
    </row>
    <row r="306" spans="1:39" s="1" customFormat="1" ht="47.25" x14ac:dyDescent="0.25">
      <c r="A306" s="51" t="s">
        <v>543</v>
      </c>
      <c r="B306" s="52" t="s">
        <v>681</v>
      </c>
      <c r="C306" s="53" t="s">
        <v>682</v>
      </c>
      <c r="D306" s="54">
        <v>3.4503439079999998</v>
      </c>
      <c r="E306" s="54">
        <v>0</v>
      </c>
      <c r="F306" s="54">
        <f t="shared" si="95"/>
        <v>3.4503439079999998</v>
      </c>
      <c r="G306" s="54">
        <f t="shared" si="108"/>
        <v>3.4503439079999998</v>
      </c>
      <c r="H306" s="54">
        <f t="shared" si="108"/>
        <v>1.7044740000000003</v>
      </c>
      <c r="I306" s="54">
        <v>0</v>
      </c>
      <c r="J306" s="54">
        <v>0.51134219999999997</v>
      </c>
      <c r="K306" s="54">
        <v>3.4503439079999998</v>
      </c>
      <c r="L306" s="54">
        <v>1.1931318000000002</v>
      </c>
      <c r="M306" s="54">
        <v>0</v>
      </c>
      <c r="N306" s="54">
        <v>0</v>
      </c>
      <c r="O306" s="54">
        <v>0</v>
      </c>
      <c r="P306" s="54">
        <v>0</v>
      </c>
      <c r="Q306" s="54">
        <f t="shared" si="109"/>
        <v>1.7458699079999995</v>
      </c>
      <c r="R306" s="54">
        <f t="shared" si="110"/>
        <v>-1.7458699079999995</v>
      </c>
      <c r="S306" s="48">
        <f t="shared" si="111"/>
        <v>-0.50599880897437766</v>
      </c>
      <c r="T306" s="49" t="s">
        <v>683</v>
      </c>
      <c r="U306" s="7"/>
      <c r="V306" s="7"/>
      <c r="W306" s="7"/>
      <c r="X306" s="7"/>
      <c r="Y306" s="7"/>
      <c r="Z306" s="7"/>
      <c r="AA306" s="7"/>
      <c r="AB306" s="9"/>
      <c r="AC306" s="35"/>
      <c r="AD306" s="36"/>
      <c r="AF306" s="37"/>
      <c r="AH306" s="8"/>
      <c r="AI306" s="8"/>
      <c r="AJ306" s="8"/>
    </row>
    <row r="307" spans="1:39" s="1" customFormat="1" ht="31.5" x14ac:dyDescent="0.25">
      <c r="A307" s="51" t="s">
        <v>543</v>
      </c>
      <c r="B307" s="52" t="s">
        <v>684</v>
      </c>
      <c r="C307" s="53" t="s">
        <v>685</v>
      </c>
      <c r="D307" s="54">
        <v>0.91154210400000002</v>
      </c>
      <c r="E307" s="54">
        <v>0</v>
      </c>
      <c r="F307" s="54">
        <f t="shared" si="95"/>
        <v>0.91154210400000002</v>
      </c>
      <c r="G307" s="54">
        <f t="shared" si="108"/>
        <v>0.91154210400000002</v>
      </c>
      <c r="H307" s="54">
        <f t="shared" si="108"/>
        <v>0.88459319999999986</v>
      </c>
      <c r="I307" s="54">
        <v>0</v>
      </c>
      <c r="J307" s="54">
        <v>0</v>
      </c>
      <c r="K307" s="54">
        <v>0</v>
      </c>
      <c r="L307" s="54">
        <v>0</v>
      </c>
      <c r="M307" s="54">
        <v>0</v>
      </c>
      <c r="N307" s="54">
        <v>0.88459319999999986</v>
      </c>
      <c r="O307" s="54">
        <v>0.91154210400000002</v>
      </c>
      <c r="P307" s="54">
        <v>0</v>
      </c>
      <c r="Q307" s="54">
        <f t="shared" si="109"/>
        <v>2.6948904000000162E-2</v>
      </c>
      <c r="R307" s="54">
        <f t="shared" si="110"/>
        <v>-2.6948904000000162E-2</v>
      </c>
      <c r="S307" s="48">
        <f t="shared" si="111"/>
        <v>-2.9564080344444695E-2</v>
      </c>
      <c r="T307" s="49" t="s">
        <v>31</v>
      </c>
      <c r="U307" s="7"/>
      <c r="V307" s="7"/>
      <c r="W307" s="7"/>
      <c r="X307" s="7"/>
      <c r="Y307" s="7"/>
      <c r="Z307" s="7"/>
      <c r="AA307" s="7"/>
      <c r="AB307" s="9"/>
      <c r="AC307" s="35"/>
      <c r="AD307" s="36"/>
      <c r="AF307" s="37"/>
      <c r="AH307" s="8"/>
      <c r="AI307" s="8"/>
      <c r="AJ307" s="8"/>
    </row>
    <row r="308" spans="1:39" s="1" customFormat="1" ht="31.5" x14ac:dyDescent="0.25">
      <c r="A308" s="51" t="s">
        <v>543</v>
      </c>
      <c r="B308" s="52" t="s">
        <v>686</v>
      </c>
      <c r="C308" s="53" t="s">
        <v>687</v>
      </c>
      <c r="D308" s="54">
        <v>0.16160851199999998</v>
      </c>
      <c r="E308" s="54">
        <v>0</v>
      </c>
      <c r="F308" s="54">
        <f t="shared" si="95"/>
        <v>0.16160851199999998</v>
      </c>
      <c r="G308" s="54">
        <f t="shared" si="108"/>
        <v>0.16160851199999998</v>
      </c>
      <c r="H308" s="54">
        <f t="shared" si="108"/>
        <v>0.37695600000000001</v>
      </c>
      <c r="I308" s="54">
        <v>0</v>
      </c>
      <c r="J308" s="54">
        <v>0</v>
      </c>
      <c r="K308" s="54">
        <v>0</v>
      </c>
      <c r="L308" s="54">
        <v>0.37695600000000001</v>
      </c>
      <c r="M308" s="54">
        <v>0</v>
      </c>
      <c r="N308" s="54">
        <v>0</v>
      </c>
      <c r="O308" s="54">
        <v>0.16160851199999998</v>
      </c>
      <c r="P308" s="54">
        <v>0</v>
      </c>
      <c r="Q308" s="54">
        <f t="shared" si="109"/>
        <v>-0.21534748800000003</v>
      </c>
      <c r="R308" s="54">
        <f t="shared" si="110"/>
        <v>0.21534748800000003</v>
      </c>
      <c r="S308" s="48">
        <f t="shared" si="111"/>
        <v>1.3325256531042131</v>
      </c>
      <c r="T308" s="49" t="s">
        <v>688</v>
      </c>
      <c r="U308" s="7"/>
      <c r="V308" s="7"/>
      <c r="W308" s="7"/>
      <c r="X308" s="7"/>
      <c r="Y308" s="7"/>
      <c r="Z308" s="7"/>
      <c r="AA308" s="7"/>
      <c r="AB308" s="9"/>
      <c r="AC308" s="35"/>
      <c r="AD308" s="36"/>
      <c r="AF308" s="37"/>
      <c r="AH308" s="8"/>
      <c r="AI308" s="8"/>
      <c r="AJ308" s="8"/>
    </row>
    <row r="309" spans="1:39" s="1" customFormat="1" ht="31.5" x14ac:dyDescent="0.25">
      <c r="A309" s="51" t="s">
        <v>543</v>
      </c>
      <c r="B309" s="52" t="s">
        <v>689</v>
      </c>
      <c r="C309" s="53" t="s">
        <v>690</v>
      </c>
      <c r="D309" s="54">
        <v>0.19440000000000002</v>
      </c>
      <c r="E309" s="54">
        <v>0</v>
      </c>
      <c r="F309" s="54">
        <f t="shared" si="95"/>
        <v>0.19440000000000002</v>
      </c>
      <c r="G309" s="54">
        <f t="shared" si="108"/>
        <v>0.19440000000000002</v>
      </c>
      <c r="H309" s="54">
        <f t="shared" si="108"/>
        <v>0.19440000000000002</v>
      </c>
      <c r="I309" s="54">
        <v>0</v>
      </c>
      <c r="J309" s="54">
        <v>0</v>
      </c>
      <c r="K309" s="54">
        <v>0</v>
      </c>
      <c r="L309" s="54">
        <v>0</v>
      </c>
      <c r="M309" s="54">
        <v>0</v>
      </c>
      <c r="N309" s="54">
        <v>0.19440000000000002</v>
      </c>
      <c r="O309" s="54">
        <v>0.19440000000000002</v>
      </c>
      <c r="P309" s="54">
        <v>0</v>
      </c>
      <c r="Q309" s="54">
        <f t="shared" si="109"/>
        <v>0</v>
      </c>
      <c r="R309" s="54">
        <f t="shared" si="110"/>
        <v>0</v>
      </c>
      <c r="S309" s="48">
        <f t="shared" si="111"/>
        <v>0</v>
      </c>
      <c r="T309" s="49" t="s">
        <v>31</v>
      </c>
      <c r="U309" s="7"/>
      <c r="V309" s="7"/>
      <c r="W309" s="7"/>
      <c r="X309" s="7"/>
      <c r="Y309" s="7"/>
      <c r="Z309" s="7"/>
      <c r="AA309" s="7"/>
      <c r="AB309" s="9"/>
      <c r="AC309" s="35"/>
      <c r="AD309" s="36"/>
      <c r="AF309" s="37"/>
      <c r="AH309" s="8"/>
      <c r="AI309" s="8"/>
      <c r="AJ309" s="8"/>
    </row>
    <row r="310" spans="1:39" s="1" customFormat="1" ht="31.5" x14ac:dyDescent="0.25">
      <c r="A310" s="51" t="s">
        <v>543</v>
      </c>
      <c r="B310" s="52" t="s">
        <v>691</v>
      </c>
      <c r="C310" s="53" t="s">
        <v>692</v>
      </c>
      <c r="D310" s="54">
        <v>0.18064033200000001</v>
      </c>
      <c r="E310" s="54">
        <v>0</v>
      </c>
      <c r="F310" s="54">
        <f t="shared" si="95"/>
        <v>0.18064033200000001</v>
      </c>
      <c r="G310" s="54">
        <f t="shared" si="108"/>
        <v>0.18064033200000001</v>
      </c>
      <c r="H310" s="54">
        <f t="shared" si="108"/>
        <v>0.13089599999999998</v>
      </c>
      <c r="I310" s="54">
        <v>0.18064033200000001</v>
      </c>
      <c r="J310" s="54">
        <v>0</v>
      </c>
      <c r="K310" s="54">
        <v>0</v>
      </c>
      <c r="L310" s="54">
        <v>0.13089599999999998</v>
      </c>
      <c r="M310" s="54">
        <v>0</v>
      </c>
      <c r="N310" s="54">
        <v>0</v>
      </c>
      <c r="O310" s="54">
        <v>0</v>
      </c>
      <c r="P310" s="54">
        <v>0</v>
      </c>
      <c r="Q310" s="54">
        <f t="shared" si="109"/>
        <v>4.974433200000003E-2</v>
      </c>
      <c r="R310" s="54">
        <f t="shared" si="110"/>
        <v>-4.974433200000003E-2</v>
      </c>
      <c r="S310" s="48">
        <f t="shared" si="111"/>
        <v>-0.27537777111702844</v>
      </c>
      <c r="T310" s="49" t="s">
        <v>400</v>
      </c>
      <c r="U310" s="7"/>
      <c r="V310" s="7"/>
      <c r="W310" s="7"/>
      <c r="X310" s="7"/>
      <c r="Y310" s="7"/>
      <c r="Z310" s="7"/>
      <c r="AA310" s="7"/>
      <c r="AB310" s="9"/>
      <c r="AC310" s="35"/>
      <c r="AD310" s="36"/>
      <c r="AF310" s="37"/>
      <c r="AH310" s="8"/>
      <c r="AI310" s="8"/>
      <c r="AJ310" s="8"/>
    </row>
    <row r="311" spans="1:39" s="1" customFormat="1" ht="31.5" x14ac:dyDescent="0.25">
      <c r="A311" s="51" t="s">
        <v>543</v>
      </c>
      <c r="B311" s="52" t="s">
        <v>693</v>
      </c>
      <c r="C311" s="53" t="s">
        <v>694</v>
      </c>
      <c r="D311" s="54">
        <v>1.0572000000000001</v>
      </c>
      <c r="E311" s="54">
        <v>0</v>
      </c>
      <c r="F311" s="54">
        <f>D311-E311</f>
        <v>1.0572000000000001</v>
      </c>
      <c r="G311" s="54">
        <f t="shared" si="108"/>
        <v>1.0572000000000001</v>
      </c>
      <c r="H311" s="54">
        <f t="shared" si="108"/>
        <v>1.0572000000000001</v>
      </c>
      <c r="I311" s="54">
        <v>1.0572000000000001</v>
      </c>
      <c r="J311" s="54">
        <v>1.0572000000000001</v>
      </c>
      <c r="K311" s="54">
        <v>0</v>
      </c>
      <c r="L311" s="54">
        <v>0</v>
      </c>
      <c r="M311" s="54">
        <v>0</v>
      </c>
      <c r="N311" s="54">
        <v>0</v>
      </c>
      <c r="O311" s="54">
        <v>0</v>
      </c>
      <c r="P311" s="54">
        <v>0</v>
      </c>
      <c r="Q311" s="54">
        <f t="shared" si="109"/>
        <v>0</v>
      </c>
      <c r="R311" s="54">
        <f t="shared" si="110"/>
        <v>0</v>
      </c>
      <c r="S311" s="48">
        <f t="shared" si="111"/>
        <v>0</v>
      </c>
      <c r="T311" s="49" t="s">
        <v>31</v>
      </c>
      <c r="U311" s="7"/>
      <c r="V311" s="7"/>
      <c r="W311" s="7"/>
      <c r="X311" s="7"/>
      <c r="Y311" s="7"/>
      <c r="Z311" s="7"/>
      <c r="AA311" s="7"/>
      <c r="AB311" s="9"/>
      <c r="AC311" s="35"/>
      <c r="AD311" s="36"/>
      <c r="AF311" s="37"/>
      <c r="AH311" s="8"/>
      <c r="AI311" s="8"/>
      <c r="AJ311" s="8"/>
    </row>
    <row r="312" spans="1:39" s="1" customFormat="1" ht="31.5" x14ac:dyDescent="0.25">
      <c r="A312" s="51" t="s">
        <v>543</v>
      </c>
      <c r="B312" s="52" t="s">
        <v>695</v>
      </c>
      <c r="C312" s="53" t="s">
        <v>696</v>
      </c>
      <c r="D312" s="54">
        <v>0.15310832400000002</v>
      </c>
      <c r="E312" s="54">
        <v>0</v>
      </c>
      <c r="F312" s="54">
        <f t="shared" ref="F312:F381" si="112">D312-E312</f>
        <v>0.15310832400000002</v>
      </c>
      <c r="G312" s="54">
        <f t="shared" si="108"/>
        <v>0.15310832400000002</v>
      </c>
      <c r="H312" s="54">
        <f t="shared" si="108"/>
        <v>0.13937160000000001</v>
      </c>
      <c r="I312" s="54">
        <v>0</v>
      </c>
      <c r="J312" s="54">
        <v>0</v>
      </c>
      <c r="K312" s="54">
        <v>0</v>
      </c>
      <c r="L312" s="54">
        <v>0.13937160000000001</v>
      </c>
      <c r="M312" s="54">
        <v>0</v>
      </c>
      <c r="N312" s="54">
        <v>0</v>
      </c>
      <c r="O312" s="54">
        <v>0.15310832400000002</v>
      </c>
      <c r="P312" s="54">
        <v>0</v>
      </c>
      <c r="Q312" s="54">
        <f t="shared" si="109"/>
        <v>1.3736724000000006E-2</v>
      </c>
      <c r="R312" s="54">
        <f t="shared" si="110"/>
        <v>-1.3736724000000006E-2</v>
      </c>
      <c r="S312" s="48">
        <f t="shared" si="111"/>
        <v>-8.9718988759879603E-2</v>
      </c>
      <c r="T312" s="49" t="s">
        <v>31</v>
      </c>
      <c r="U312" s="7"/>
      <c r="V312" s="7"/>
      <c r="W312" s="7"/>
      <c r="X312" s="7"/>
      <c r="Y312" s="7"/>
      <c r="Z312" s="7"/>
      <c r="AA312" s="7"/>
      <c r="AB312" s="9"/>
      <c r="AC312" s="35"/>
      <c r="AD312" s="36"/>
      <c r="AF312" s="37"/>
      <c r="AH312" s="8"/>
      <c r="AI312" s="8"/>
      <c r="AJ312" s="8"/>
    </row>
    <row r="313" spans="1:39" s="1" customFormat="1" ht="47.25" x14ac:dyDescent="0.25">
      <c r="A313" s="51" t="s">
        <v>543</v>
      </c>
      <c r="B313" s="52" t="s">
        <v>697</v>
      </c>
      <c r="C313" s="53" t="s">
        <v>698</v>
      </c>
      <c r="D313" s="54">
        <v>8.9909402879999991</v>
      </c>
      <c r="E313" s="54">
        <v>0</v>
      </c>
      <c r="F313" s="54">
        <f t="shared" si="112"/>
        <v>8.9909402879999991</v>
      </c>
      <c r="G313" s="54">
        <f t="shared" si="108"/>
        <v>8.9909402879999991</v>
      </c>
      <c r="H313" s="54">
        <f t="shared" si="108"/>
        <v>0</v>
      </c>
      <c r="I313" s="54">
        <v>0</v>
      </c>
      <c r="J313" s="54">
        <v>0</v>
      </c>
      <c r="K313" s="54">
        <v>0</v>
      </c>
      <c r="L313" s="54">
        <v>0</v>
      </c>
      <c r="M313" s="54">
        <v>0</v>
      </c>
      <c r="N313" s="54">
        <v>0</v>
      </c>
      <c r="O313" s="54">
        <v>8.9909402879999991</v>
      </c>
      <c r="P313" s="54">
        <v>0</v>
      </c>
      <c r="Q313" s="54">
        <f t="shared" si="109"/>
        <v>8.9909402879999991</v>
      </c>
      <c r="R313" s="54">
        <f t="shared" si="110"/>
        <v>-8.9909402879999991</v>
      </c>
      <c r="S313" s="48">
        <f t="shared" si="111"/>
        <v>-1</v>
      </c>
      <c r="T313" s="49" t="s">
        <v>699</v>
      </c>
      <c r="U313" s="7"/>
      <c r="V313" s="7"/>
      <c r="W313" s="7"/>
      <c r="X313" s="7"/>
      <c r="Y313" s="7"/>
      <c r="Z313" s="7"/>
      <c r="AA313" s="7"/>
      <c r="AB313" s="9"/>
      <c r="AC313" s="35"/>
      <c r="AD313" s="36"/>
      <c r="AF313" s="37"/>
      <c r="AH313" s="8"/>
      <c r="AI313" s="8"/>
      <c r="AJ313" s="8"/>
    </row>
    <row r="314" spans="1:39" s="1" customFormat="1" x14ac:dyDescent="0.25">
      <c r="A314" s="51" t="s">
        <v>543</v>
      </c>
      <c r="B314" s="52" t="s">
        <v>700</v>
      </c>
      <c r="C314" s="53" t="s">
        <v>701</v>
      </c>
      <c r="D314" s="54">
        <v>13.978</v>
      </c>
      <c r="E314" s="54">
        <v>0</v>
      </c>
      <c r="F314" s="54">
        <f t="shared" si="112"/>
        <v>13.978</v>
      </c>
      <c r="G314" s="54">
        <f t="shared" si="108"/>
        <v>13.978</v>
      </c>
      <c r="H314" s="54">
        <f t="shared" si="108"/>
        <v>13.978</v>
      </c>
      <c r="I314" s="54">
        <v>0</v>
      </c>
      <c r="J314" s="54">
        <v>0</v>
      </c>
      <c r="K314" s="54">
        <v>13.978</v>
      </c>
      <c r="L314" s="54">
        <v>13.978</v>
      </c>
      <c r="M314" s="54">
        <v>0</v>
      </c>
      <c r="N314" s="54">
        <v>0</v>
      </c>
      <c r="O314" s="54">
        <v>0</v>
      </c>
      <c r="P314" s="54">
        <v>0</v>
      </c>
      <c r="Q314" s="54">
        <f t="shared" si="109"/>
        <v>0</v>
      </c>
      <c r="R314" s="54">
        <f t="shared" si="110"/>
        <v>0</v>
      </c>
      <c r="S314" s="48">
        <f t="shared" si="111"/>
        <v>0</v>
      </c>
      <c r="T314" s="49" t="s">
        <v>31</v>
      </c>
      <c r="U314" s="7"/>
      <c r="V314" s="7"/>
      <c r="W314" s="7"/>
      <c r="X314" s="7"/>
      <c r="Y314" s="7"/>
      <c r="Z314" s="7"/>
      <c r="AA314" s="7"/>
      <c r="AB314" s="9"/>
      <c r="AC314" s="35"/>
      <c r="AD314" s="36"/>
      <c r="AF314" s="37"/>
      <c r="AH314" s="8"/>
      <c r="AI314" s="8"/>
      <c r="AJ314" s="8"/>
    </row>
    <row r="315" spans="1:39" s="1" customFormat="1" ht="31.5" x14ac:dyDescent="0.25">
      <c r="A315" s="51" t="s">
        <v>543</v>
      </c>
      <c r="B315" s="52" t="s">
        <v>702</v>
      </c>
      <c r="C315" s="53" t="s">
        <v>703</v>
      </c>
      <c r="D315" s="54">
        <v>0.40313589999999999</v>
      </c>
      <c r="E315" s="54">
        <v>0</v>
      </c>
      <c r="F315" s="54">
        <f t="shared" si="112"/>
        <v>0.40313589999999999</v>
      </c>
      <c r="G315" s="54">
        <f t="shared" si="108"/>
        <v>0.40313589999999999</v>
      </c>
      <c r="H315" s="54">
        <f t="shared" si="108"/>
        <v>0.40852350000000004</v>
      </c>
      <c r="I315" s="54">
        <v>0</v>
      </c>
      <c r="J315" s="54">
        <v>0</v>
      </c>
      <c r="K315" s="54">
        <v>0</v>
      </c>
      <c r="L315" s="54">
        <v>0</v>
      </c>
      <c r="M315" s="54">
        <v>0.40313589999999999</v>
      </c>
      <c r="N315" s="54">
        <v>0.40852350000000004</v>
      </c>
      <c r="O315" s="54">
        <v>0</v>
      </c>
      <c r="P315" s="54">
        <v>0</v>
      </c>
      <c r="Q315" s="54">
        <f t="shared" si="109"/>
        <v>-5.3876000000000479E-3</v>
      </c>
      <c r="R315" s="54">
        <f t="shared" si="110"/>
        <v>5.3876000000000479E-3</v>
      </c>
      <c r="S315" s="48">
        <f t="shared" si="111"/>
        <v>1.3364227795143147E-2</v>
      </c>
      <c r="T315" s="49" t="s">
        <v>31</v>
      </c>
      <c r="U315" s="7"/>
      <c r="V315" s="7"/>
      <c r="W315" s="7"/>
      <c r="X315" s="7"/>
      <c r="Y315" s="7"/>
      <c r="Z315" s="7"/>
      <c r="AA315" s="7"/>
      <c r="AB315" s="9"/>
      <c r="AC315" s="35"/>
      <c r="AD315" s="36"/>
      <c r="AF315" s="37"/>
      <c r="AH315" s="8"/>
      <c r="AI315" s="8"/>
      <c r="AJ315" s="8"/>
    </row>
    <row r="316" spans="1:39" s="1" customFormat="1" ht="47.25" x14ac:dyDescent="0.25">
      <c r="A316" s="51" t="s">
        <v>543</v>
      </c>
      <c r="B316" s="52" t="s">
        <v>704</v>
      </c>
      <c r="C316" s="53" t="s">
        <v>705</v>
      </c>
      <c r="D316" s="54">
        <v>6.4792234080000002</v>
      </c>
      <c r="E316" s="54">
        <v>4.8276000000000003</v>
      </c>
      <c r="F316" s="54">
        <f t="shared" si="112"/>
        <v>1.6516234079999998</v>
      </c>
      <c r="G316" s="54">
        <f t="shared" si="108"/>
        <v>1.6516234079999998</v>
      </c>
      <c r="H316" s="54">
        <f t="shared" si="108"/>
        <v>0</v>
      </c>
      <c r="I316" s="54">
        <v>0</v>
      </c>
      <c r="J316" s="54">
        <v>0</v>
      </c>
      <c r="K316" s="54">
        <v>0</v>
      </c>
      <c r="L316" s="54">
        <v>0</v>
      </c>
      <c r="M316" s="54">
        <v>0</v>
      </c>
      <c r="N316" s="54">
        <v>0</v>
      </c>
      <c r="O316" s="54">
        <v>1.6516234079999998</v>
      </c>
      <c r="P316" s="54">
        <v>0</v>
      </c>
      <c r="Q316" s="54">
        <f t="shared" si="109"/>
        <v>1.6516234079999998</v>
      </c>
      <c r="R316" s="54">
        <f t="shared" si="110"/>
        <v>-1.6516234079999998</v>
      </c>
      <c r="S316" s="48">
        <f t="shared" si="111"/>
        <v>-1</v>
      </c>
      <c r="T316" s="49" t="s">
        <v>699</v>
      </c>
      <c r="U316" s="7"/>
      <c r="V316" s="7"/>
      <c r="W316" s="7"/>
      <c r="X316" s="7"/>
      <c r="Y316" s="7"/>
      <c r="Z316" s="7"/>
      <c r="AA316" s="7"/>
      <c r="AB316" s="9"/>
      <c r="AC316" s="35"/>
      <c r="AD316" s="36"/>
      <c r="AF316" s="37"/>
      <c r="AH316" s="8"/>
      <c r="AI316" s="8"/>
      <c r="AJ316" s="8"/>
    </row>
    <row r="317" spans="1:39" s="1" customFormat="1" ht="31.5" x14ac:dyDescent="0.25">
      <c r="A317" s="51" t="s">
        <v>543</v>
      </c>
      <c r="B317" s="52" t="s">
        <v>706</v>
      </c>
      <c r="C317" s="53" t="s">
        <v>707</v>
      </c>
      <c r="D317" s="54">
        <v>14.822529999999999</v>
      </c>
      <c r="E317" s="54">
        <v>0.14805000000000001</v>
      </c>
      <c r="F317" s="54">
        <f t="shared" si="112"/>
        <v>14.674479999999999</v>
      </c>
      <c r="G317" s="54">
        <f t="shared" si="108"/>
        <v>14.674479999999999</v>
      </c>
      <c r="H317" s="54">
        <f t="shared" si="108"/>
        <v>14.674479999999999</v>
      </c>
      <c r="I317" s="54">
        <v>0</v>
      </c>
      <c r="J317" s="54">
        <v>14.674479999999999</v>
      </c>
      <c r="K317" s="54">
        <v>14.674479999999999</v>
      </c>
      <c r="L317" s="54">
        <v>0</v>
      </c>
      <c r="M317" s="54">
        <v>0</v>
      </c>
      <c r="N317" s="54">
        <v>0</v>
      </c>
      <c r="O317" s="54">
        <v>0</v>
      </c>
      <c r="P317" s="54">
        <v>0</v>
      </c>
      <c r="Q317" s="54">
        <f t="shared" si="109"/>
        <v>0</v>
      </c>
      <c r="R317" s="54">
        <f t="shared" si="110"/>
        <v>0</v>
      </c>
      <c r="S317" s="48">
        <f t="shared" si="111"/>
        <v>0</v>
      </c>
      <c r="T317" s="49" t="s">
        <v>31</v>
      </c>
      <c r="U317" s="7"/>
      <c r="V317" s="7"/>
      <c r="W317" s="7"/>
      <c r="X317" s="7"/>
      <c r="Y317" s="7"/>
      <c r="Z317" s="7"/>
      <c r="AA317" s="7"/>
      <c r="AB317" s="9"/>
      <c r="AC317" s="35"/>
      <c r="AD317" s="36"/>
      <c r="AF317" s="37"/>
      <c r="AH317" s="8"/>
      <c r="AI317" s="8"/>
      <c r="AJ317" s="8"/>
    </row>
    <row r="318" spans="1:39" s="1" customFormat="1" ht="125.25" customHeight="1" x14ac:dyDescent="0.25">
      <c r="A318" s="51" t="s">
        <v>543</v>
      </c>
      <c r="B318" s="52" t="s">
        <v>708</v>
      </c>
      <c r="C318" s="53" t="s">
        <v>709</v>
      </c>
      <c r="D318" s="54">
        <v>5.3370878499999996</v>
      </c>
      <c r="E318" s="54">
        <v>0</v>
      </c>
      <c r="F318" s="54">
        <f t="shared" si="112"/>
        <v>5.3370878499999996</v>
      </c>
      <c r="G318" s="54">
        <f t="shared" si="108"/>
        <v>5.3370878499999996</v>
      </c>
      <c r="H318" s="54">
        <f t="shared" si="108"/>
        <v>2.532</v>
      </c>
      <c r="I318" s="54">
        <v>0</v>
      </c>
      <c r="J318" s="54">
        <v>0</v>
      </c>
      <c r="K318" s="54">
        <v>0</v>
      </c>
      <c r="L318" s="54">
        <v>0</v>
      </c>
      <c r="M318" s="54">
        <v>0</v>
      </c>
      <c r="N318" s="54">
        <v>0</v>
      </c>
      <c r="O318" s="54">
        <v>5.3370878499999996</v>
      </c>
      <c r="P318" s="54">
        <v>2.532</v>
      </c>
      <c r="Q318" s="54">
        <f t="shared" si="109"/>
        <v>2.8050878499999996</v>
      </c>
      <c r="R318" s="54">
        <f t="shared" si="110"/>
        <v>-2.8050878499999996</v>
      </c>
      <c r="S318" s="48">
        <f t="shared" si="111"/>
        <v>-0.5255839755382703</v>
      </c>
      <c r="T318" s="49" t="s">
        <v>710</v>
      </c>
      <c r="U318" s="7"/>
      <c r="V318" s="7"/>
      <c r="W318" s="7"/>
      <c r="X318" s="7"/>
      <c r="Y318" s="7"/>
      <c r="Z318" s="7"/>
      <c r="AA318" s="7"/>
      <c r="AB318" s="9"/>
      <c r="AC318" s="35"/>
      <c r="AD318" s="36"/>
      <c r="AF318" s="37"/>
      <c r="AH318" s="8"/>
      <c r="AI318" s="8"/>
      <c r="AJ318" s="8"/>
    </row>
    <row r="319" spans="1:39" s="1" customFormat="1" x14ac:dyDescent="0.25">
      <c r="A319" s="51" t="s">
        <v>543</v>
      </c>
      <c r="B319" s="52" t="s">
        <v>711</v>
      </c>
      <c r="C319" s="53" t="s">
        <v>712</v>
      </c>
      <c r="D319" s="54">
        <v>0.81599999999999995</v>
      </c>
      <c r="E319" s="54">
        <v>0</v>
      </c>
      <c r="F319" s="54">
        <f t="shared" si="112"/>
        <v>0.81599999999999995</v>
      </c>
      <c r="G319" s="54">
        <f t="shared" si="108"/>
        <v>0.81599999999999995</v>
      </c>
      <c r="H319" s="54">
        <f t="shared" si="108"/>
        <v>0.81599999999999995</v>
      </c>
      <c r="I319" s="54">
        <v>0.81599999999999995</v>
      </c>
      <c r="J319" s="54">
        <v>0</v>
      </c>
      <c r="K319" s="54">
        <v>0</v>
      </c>
      <c r="L319" s="54">
        <v>0.81599999999999995</v>
      </c>
      <c r="M319" s="54">
        <v>0</v>
      </c>
      <c r="N319" s="54">
        <v>0</v>
      </c>
      <c r="O319" s="54">
        <v>0</v>
      </c>
      <c r="P319" s="54">
        <v>0</v>
      </c>
      <c r="Q319" s="54">
        <f t="shared" si="109"/>
        <v>0</v>
      </c>
      <c r="R319" s="54">
        <f t="shared" si="110"/>
        <v>0</v>
      </c>
      <c r="S319" s="48">
        <f t="shared" si="111"/>
        <v>0</v>
      </c>
      <c r="T319" s="49" t="s">
        <v>31</v>
      </c>
      <c r="U319" s="7"/>
      <c r="V319" s="7"/>
      <c r="W319" s="7"/>
      <c r="X319" s="7"/>
      <c r="Y319" s="7"/>
      <c r="Z319" s="7"/>
      <c r="AA319" s="7"/>
      <c r="AB319" s="9"/>
      <c r="AC319" s="35"/>
      <c r="AD319" s="36"/>
      <c r="AF319" s="37"/>
      <c r="AH319" s="8"/>
      <c r="AI319" s="8"/>
      <c r="AJ319" s="8"/>
    </row>
    <row r="320" spans="1:39" s="1" customFormat="1" x14ac:dyDescent="0.25">
      <c r="A320" s="51" t="s">
        <v>543</v>
      </c>
      <c r="B320" s="52" t="s">
        <v>713</v>
      </c>
      <c r="C320" s="53" t="s">
        <v>714</v>
      </c>
      <c r="D320" s="54" t="s">
        <v>31</v>
      </c>
      <c r="E320" s="54" t="s">
        <v>31</v>
      </c>
      <c r="F320" s="54" t="s">
        <v>31</v>
      </c>
      <c r="G320" s="54" t="s">
        <v>31</v>
      </c>
      <c r="H320" s="54">
        <f t="shared" ref="H320:H383" si="113">J320+L320+N320+P320</f>
        <v>1.6679999999999999</v>
      </c>
      <c r="I320" s="54" t="s">
        <v>31</v>
      </c>
      <c r="J320" s="54">
        <v>0</v>
      </c>
      <c r="K320" s="54" t="s">
        <v>31</v>
      </c>
      <c r="L320" s="54">
        <v>1.6679999999999999</v>
      </c>
      <c r="M320" s="54" t="s">
        <v>31</v>
      </c>
      <c r="N320" s="54">
        <v>0</v>
      </c>
      <c r="O320" s="54" t="s">
        <v>31</v>
      </c>
      <c r="P320" s="54">
        <v>0</v>
      </c>
      <c r="Q320" s="54" t="s">
        <v>31</v>
      </c>
      <c r="R320" s="54" t="s">
        <v>31</v>
      </c>
      <c r="S320" s="48" t="s">
        <v>31</v>
      </c>
      <c r="T320" s="49" t="s">
        <v>715</v>
      </c>
      <c r="U320" s="7"/>
      <c r="V320" s="7"/>
      <c r="W320" s="7"/>
      <c r="X320" s="7"/>
      <c r="Y320" s="7"/>
      <c r="Z320" s="7"/>
      <c r="AA320" s="7"/>
      <c r="AB320" s="9"/>
      <c r="AC320" s="35"/>
      <c r="AD320" s="36"/>
      <c r="AF320" s="37"/>
      <c r="AH320" s="8"/>
      <c r="AI320" s="8"/>
      <c r="AJ320" s="8"/>
      <c r="AM320" s="63"/>
    </row>
    <row r="321" spans="1:39" s="1" customFormat="1" ht="31.5" x14ac:dyDescent="0.25">
      <c r="A321" s="51" t="s">
        <v>543</v>
      </c>
      <c r="B321" s="52" t="s">
        <v>716</v>
      </c>
      <c r="C321" s="53" t="s">
        <v>717</v>
      </c>
      <c r="D321" s="54">
        <v>0.59221146999999996</v>
      </c>
      <c r="E321" s="54">
        <v>0</v>
      </c>
      <c r="F321" s="54">
        <f t="shared" si="112"/>
        <v>0.59221146999999996</v>
      </c>
      <c r="G321" s="54">
        <f t="shared" ref="G321:G327" si="114">I321+K321+M321+O321</f>
        <v>0.59221146999999996</v>
      </c>
      <c r="H321" s="54">
        <f t="shared" si="113"/>
        <v>0.90706320000000007</v>
      </c>
      <c r="I321" s="54">
        <v>0</v>
      </c>
      <c r="J321" s="54">
        <v>0</v>
      </c>
      <c r="K321" s="54">
        <v>0</v>
      </c>
      <c r="L321" s="54">
        <v>0.90706320000000007</v>
      </c>
      <c r="M321" s="54">
        <v>0</v>
      </c>
      <c r="N321" s="54">
        <v>0</v>
      </c>
      <c r="O321" s="54">
        <v>0.59221146999999996</v>
      </c>
      <c r="P321" s="54">
        <v>0</v>
      </c>
      <c r="Q321" s="54">
        <f t="shared" ref="Q321:Q327" si="115">F321-H321</f>
        <v>-0.31485173000000011</v>
      </c>
      <c r="R321" s="54">
        <f t="shared" ref="R321:R327" si="116">H321-G321</f>
        <v>0.31485173000000011</v>
      </c>
      <c r="S321" s="48">
        <f t="shared" ref="S321:S327" si="117">R321/G321</f>
        <v>0.53165422479912472</v>
      </c>
      <c r="T321" s="49" t="s">
        <v>571</v>
      </c>
      <c r="U321" s="7"/>
      <c r="V321" s="7"/>
      <c r="W321" s="7"/>
      <c r="X321" s="7"/>
      <c r="Y321" s="7"/>
      <c r="Z321" s="7"/>
      <c r="AA321" s="7"/>
      <c r="AB321" s="9"/>
      <c r="AC321" s="35"/>
      <c r="AD321" s="36"/>
      <c r="AF321" s="37"/>
      <c r="AH321" s="8"/>
      <c r="AI321" s="8"/>
      <c r="AJ321" s="8"/>
    </row>
    <row r="322" spans="1:39" s="1" customFormat="1" ht="31.5" x14ac:dyDescent="0.25">
      <c r="A322" s="51" t="s">
        <v>543</v>
      </c>
      <c r="B322" s="52" t="s">
        <v>718</v>
      </c>
      <c r="C322" s="53" t="s">
        <v>719</v>
      </c>
      <c r="D322" s="54">
        <v>0.68446098</v>
      </c>
      <c r="E322" s="54">
        <v>0</v>
      </c>
      <c r="F322" s="54">
        <f t="shared" si="112"/>
        <v>0.68446098</v>
      </c>
      <c r="G322" s="54">
        <f t="shared" si="114"/>
        <v>0.68446098</v>
      </c>
      <c r="H322" s="54">
        <f t="shared" si="113"/>
        <v>0.73647960000000001</v>
      </c>
      <c r="I322" s="54">
        <v>0</v>
      </c>
      <c r="J322" s="54">
        <v>0</v>
      </c>
      <c r="K322" s="54">
        <v>0</v>
      </c>
      <c r="L322" s="54">
        <v>0.73647960000000001</v>
      </c>
      <c r="M322" s="54">
        <v>0.68446098</v>
      </c>
      <c r="N322" s="54">
        <v>0</v>
      </c>
      <c r="O322" s="54">
        <v>0</v>
      </c>
      <c r="P322" s="54">
        <v>0</v>
      </c>
      <c r="Q322" s="54">
        <f t="shared" si="115"/>
        <v>-5.2018620000000015E-2</v>
      </c>
      <c r="R322" s="54">
        <f t="shared" si="116"/>
        <v>5.2018620000000015E-2</v>
      </c>
      <c r="S322" s="48">
        <f t="shared" si="117"/>
        <v>7.5999394443201154E-2</v>
      </c>
      <c r="T322" s="49" t="s">
        <v>31</v>
      </c>
      <c r="U322" s="7"/>
      <c r="V322" s="7"/>
      <c r="W322" s="7"/>
      <c r="X322" s="7"/>
      <c r="Y322" s="7"/>
      <c r="Z322" s="7"/>
      <c r="AA322" s="7"/>
      <c r="AB322" s="9"/>
      <c r="AC322" s="35"/>
      <c r="AD322" s="36"/>
      <c r="AF322" s="37"/>
      <c r="AH322" s="8"/>
      <c r="AI322" s="8"/>
      <c r="AJ322" s="8"/>
    </row>
    <row r="323" spans="1:39" s="1" customFormat="1" ht="131.25" customHeight="1" x14ac:dyDescent="0.25">
      <c r="A323" s="51" t="s">
        <v>543</v>
      </c>
      <c r="B323" s="52" t="s">
        <v>720</v>
      </c>
      <c r="C323" s="53" t="s">
        <v>721</v>
      </c>
      <c r="D323" s="54">
        <v>6.7493633879999999</v>
      </c>
      <c r="E323" s="54">
        <v>0</v>
      </c>
      <c r="F323" s="54">
        <f t="shared" si="112"/>
        <v>6.7493633879999999</v>
      </c>
      <c r="G323" s="54">
        <f t="shared" si="114"/>
        <v>6.7493633879999999</v>
      </c>
      <c r="H323" s="54">
        <f t="shared" si="113"/>
        <v>4.0140000000000002</v>
      </c>
      <c r="I323" s="54">
        <v>0</v>
      </c>
      <c r="J323" s="54">
        <v>0</v>
      </c>
      <c r="K323" s="54">
        <v>0</v>
      </c>
      <c r="L323" s="54">
        <v>0</v>
      </c>
      <c r="M323" s="54">
        <v>0</v>
      </c>
      <c r="N323" s="54">
        <v>1.2024000000000001</v>
      </c>
      <c r="O323" s="54">
        <v>6.7493633879999999</v>
      </c>
      <c r="P323" s="54">
        <v>2.8115999999999999</v>
      </c>
      <c r="Q323" s="54">
        <f t="shared" si="115"/>
        <v>2.7353633879999997</v>
      </c>
      <c r="R323" s="54">
        <f t="shared" si="116"/>
        <v>-2.7353633879999997</v>
      </c>
      <c r="S323" s="48">
        <f t="shared" si="117"/>
        <v>-0.40527724331206211</v>
      </c>
      <c r="T323" s="49" t="s">
        <v>722</v>
      </c>
      <c r="U323" s="7"/>
      <c r="V323" s="7"/>
      <c r="W323" s="7"/>
      <c r="X323" s="7"/>
      <c r="Y323" s="7"/>
      <c r="Z323" s="7"/>
      <c r="AA323" s="7"/>
      <c r="AB323" s="9"/>
      <c r="AC323" s="35"/>
      <c r="AD323" s="36"/>
      <c r="AF323" s="37"/>
      <c r="AH323" s="8"/>
      <c r="AI323" s="8"/>
      <c r="AJ323" s="8"/>
    </row>
    <row r="324" spans="1:39" s="1" customFormat="1" ht="102.75" customHeight="1" x14ac:dyDescent="0.25">
      <c r="A324" s="51" t="s">
        <v>543</v>
      </c>
      <c r="B324" s="52" t="s">
        <v>723</v>
      </c>
      <c r="C324" s="53" t="s">
        <v>724</v>
      </c>
      <c r="D324" s="54">
        <v>0.246347652</v>
      </c>
      <c r="E324" s="54">
        <v>0</v>
      </c>
      <c r="F324" s="54">
        <f t="shared" si="112"/>
        <v>0.246347652</v>
      </c>
      <c r="G324" s="54">
        <f t="shared" si="114"/>
        <v>0.246347652</v>
      </c>
      <c r="H324" s="54">
        <f t="shared" si="113"/>
        <v>0.27889998999999999</v>
      </c>
      <c r="I324" s="54">
        <v>0</v>
      </c>
      <c r="J324" s="54">
        <v>0</v>
      </c>
      <c r="K324" s="54">
        <v>0</v>
      </c>
      <c r="L324" s="54">
        <v>0</v>
      </c>
      <c r="M324" s="54">
        <v>0</v>
      </c>
      <c r="N324" s="54">
        <v>0.27889998999999999</v>
      </c>
      <c r="O324" s="54">
        <v>0.246347652</v>
      </c>
      <c r="P324" s="54">
        <v>0</v>
      </c>
      <c r="Q324" s="54">
        <f t="shared" si="115"/>
        <v>-3.2552337999999986E-2</v>
      </c>
      <c r="R324" s="54">
        <f t="shared" si="116"/>
        <v>3.2552337999999986E-2</v>
      </c>
      <c r="S324" s="48">
        <f t="shared" si="117"/>
        <v>0.13213983464311641</v>
      </c>
      <c r="T324" s="49" t="s">
        <v>725</v>
      </c>
      <c r="U324" s="7"/>
      <c r="V324" s="7"/>
      <c r="W324" s="7"/>
      <c r="X324" s="7"/>
      <c r="Y324" s="7"/>
      <c r="Z324" s="7"/>
      <c r="AA324" s="7"/>
      <c r="AB324" s="9"/>
      <c r="AC324" s="35"/>
      <c r="AD324" s="36"/>
      <c r="AF324" s="37"/>
      <c r="AH324" s="8"/>
      <c r="AI324" s="8"/>
      <c r="AJ324" s="8"/>
    </row>
    <row r="325" spans="1:39" s="1" customFormat="1" ht="129" customHeight="1" x14ac:dyDescent="0.25">
      <c r="A325" s="51" t="s">
        <v>543</v>
      </c>
      <c r="B325" s="52" t="s">
        <v>726</v>
      </c>
      <c r="C325" s="53" t="s">
        <v>727</v>
      </c>
      <c r="D325" s="54">
        <v>2.6315948520000001</v>
      </c>
      <c r="E325" s="54">
        <v>0</v>
      </c>
      <c r="F325" s="54">
        <f t="shared" si="112"/>
        <v>2.6315948520000001</v>
      </c>
      <c r="G325" s="54">
        <f t="shared" si="114"/>
        <v>2.6315948520000001</v>
      </c>
      <c r="H325" s="54">
        <f t="shared" si="113"/>
        <v>2.3460000000000001</v>
      </c>
      <c r="I325" s="54">
        <v>0</v>
      </c>
      <c r="J325" s="54">
        <v>0</v>
      </c>
      <c r="K325" s="54">
        <v>0</v>
      </c>
      <c r="L325" s="54">
        <v>0</v>
      </c>
      <c r="M325" s="54">
        <v>0</v>
      </c>
      <c r="N325" s="54">
        <v>0.70199999999999996</v>
      </c>
      <c r="O325" s="54">
        <v>2.6315948520000001</v>
      </c>
      <c r="P325" s="54">
        <v>1.6439999999999999</v>
      </c>
      <c r="Q325" s="54">
        <f t="shared" si="115"/>
        <v>0.28559485200000001</v>
      </c>
      <c r="R325" s="54">
        <f t="shared" si="116"/>
        <v>-0.28559485200000001</v>
      </c>
      <c r="S325" s="48">
        <f t="shared" si="117"/>
        <v>-0.10852538785860187</v>
      </c>
      <c r="T325" s="49" t="s">
        <v>722</v>
      </c>
      <c r="U325" s="7"/>
      <c r="V325" s="7"/>
      <c r="W325" s="7"/>
      <c r="X325" s="7"/>
      <c r="Y325" s="7"/>
      <c r="Z325" s="7"/>
      <c r="AA325" s="7"/>
      <c r="AB325" s="9"/>
      <c r="AC325" s="35"/>
      <c r="AD325" s="36"/>
      <c r="AF325" s="37"/>
      <c r="AH325" s="8"/>
      <c r="AI325" s="8"/>
      <c r="AJ325" s="8"/>
    </row>
    <row r="326" spans="1:39" s="1" customFormat="1" x14ac:dyDescent="0.25">
      <c r="A326" s="51" t="s">
        <v>543</v>
      </c>
      <c r="B326" s="52" t="s">
        <v>728</v>
      </c>
      <c r="C326" s="53" t="s">
        <v>729</v>
      </c>
      <c r="D326" s="54">
        <v>0.124722</v>
      </c>
      <c r="E326" s="54">
        <v>0</v>
      </c>
      <c r="F326" s="54">
        <f t="shared" si="112"/>
        <v>0.124722</v>
      </c>
      <c r="G326" s="54">
        <f t="shared" si="114"/>
        <v>0.124722</v>
      </c>
      <c r="H326" s="54">
        <f t="shared" si="113"/>
        <v>0.124722</v>
      </c>
      <c r="I326" s="54">
        <v>0.124722</v>
      </c>
      <c r="J326" s="54">
        <v>0.124722</v>
      </c>
      <c r="K326" s="54">
        <v>0</v>
      </c>
      <c r="L326" s="54">
        <v>0</v>
      </c>
      <c r="M326" s="54">
        <v>0</v>
      </c>
      <c r="N326" s="54">
        <v>0</v>
      </c>
      <c r="O326" s="54">
        <v>0</v>
      </c>
      <c r="P326" s="54">
        <v>0</v>
      </c>
      <c r="Q326" s="54">
        <f t="shared" si="115"/>
        <v>0</v>
      </c>
      <c r="R326" s="54">
        <f t="shared" si="116"/>
        <v>0</v>
      </c>
      <c r="S326" s="48">
        <f t="shared" si="117"/>
        <v>0</v>
      </c>
      <c r="T326" s="49" t="s">
        <v>31</v>
      </c>
      <c r="U326" s="7"/>
      <c r="V326" s="7"/>
      <c r="W326" s="7"/>
      <c r="X326" s="7"/>
      <c r="Y326" s="7"/>
      <c r="Z326" s="7"/>
      <c r="AA326" s="7"/>
      <c r="AB326" s="9"/>
      <c r="AC326" s="35"/>
      <c r="AD326" s="36"/>
      <c r="AF326" s="37"/>
      <c r="AH326" s="8"/>
      <c r="AI326" s="8"/>
      <c r="AJ326" s="8"/>
    </row>
    <row r="327" spans="1:39" s="1" customFormat="1" ht="31.5" x14ac:dyDescent="0.25">
      <c r="A327" s="51" t="s">
        <v>543</v>
      </c>
      <c r="B327" s="52" t="s">
        <v>730</v>
      </c>
      <c r="C327" s="53" t="s">
        <v>731</v>
      </c>
      <c r="D327" s="54">
        <v>1.6627081319999999</v>
      </c>
      <c r="E327" s="54">
        <v>0</v>
      </c>
      <c r="F327" s="54">
        <f t="shared" si="112"/>
        <v>1.6627081319999999</v>
      </c>
      <c r="G327" s="54">
        <f t="shared" si="114"/>
        <v>1.6627081319999999</v>
      </c>
      <c r="H327" s="54">
        <f t="shared" si="113"/>
        <v>1.5</v>
      </c>
      <c r="I327" s="54">
        <v>0.45</v>
      </c>
      <c r="J327" s="54">
        <v>0.45</v>
      </c>
      <c r="K327" s="54">
        <v>0</v>
      </c>
      <c r="L327" s="54">
        <v>1.05</v>
      </c>
      <c r="M327" s="54">
        <v>1.2127081319999999</v>
      </c>
      <c r="N327" s="54">
        <v>0</v>
      </c>
      <c r="O327" s="54">
        <v>0</v>
      </c>
      <c r="P327" s="54">
        <v>0</v>
      </c>
      <c r="Q327" s="54">
        <f t="shared" si="115"/>
        <v>0.16270813199999989</v>
      </c>
      <c r="R327" s="54">
        <f t="shared" si="116"/>
        <v>-0.16270813199999989</v>
      </c>
      <c r="S327" s="48">
        <f t="shared" si="117"/>
        <v>-9.7857302113682029E-2</v>
      </c>
      <c r="T327" s="49" t="s">
        <v>31</v>
      </c>
      <c r="U327" s="7"/>
      <c r="V327" s="7"/>
      <c r="W327" s="7"/>
      <c r="X327" s="7"/>
      <c r="Y327" s="7"/>
      <c r="Z327" s="7"/>
      <c r="AA327" s="7"/>
      <c r="AB327" s="9"/>
      <c r="AC327" s="35"/>
      <c r="AD327" s="36"/>
      <c r="AF327" s="37"/>
      <c r="AH327" s="8"/>
      <c r="AI327" s="8"/>
      <c r="AJ327" s="8"/>
    </row>
    <row r="328" spans="1:39" s="1" customFormat="1" x14ac:dyDescent="0.25">
      <c r="A328" s="51" t="s">
        <v>543</v>
      </c>
      <c r="B328" s="52" t="s">
        <v>732</v>
      </c>
      <c r="C328" s="53" t="s">
        <v>733</v>
      </c>
      <c r="D328" s="54" t="s">
        <v>31</v>
      </c>
      <c r="E328" s="54" t="s">
        <v>31</v>
      </c>
      <c r="F328" s="54" t="s">
        <v>31</v>
      </c>
      <c r="G328" s="54" t="s">
        <v>31</v>
      </c>
      <c r="H328" s="54">
        <f t="shared" si="113"/>
        <v>-7.0009979999999999E-2</v>
      </c>
      <c r="I328" s="54" t="s">
        <v>31</v>
      </c>
      <c r="J328" s="54">
        <v>0</v>
      </c>
      <c r="K328" s="54" t="s">
        <v>31</v>
      </c>
      <c r="L328" s="54">
        <v>0</v>
      </c>
      <c r="M328" s="54" t="s">
        <v>31</v>
      </c>
      <c r="N328" s="54">
        <v>-7.0009979999999999E-2</v>
      </c>
      <c r="O328" s="54" t="s">
        <v>31</v>
      </c>
      <c r="P328" s="54">
        <v>0</v>
      </c>
      <c r="Q328" s="54" t="s">
        <v>31</v>
      </c>
      <c r="R328" s="54" t="s">
        <v>31</v>
      </c>
      <c r="S328" s="48" t="s">
        <v>31</v>
      </c>
      <c r="T328" s="49" t="s">
        <v>715</v>
      </c>
      <c r="U328" s="7"/>
      <c r="V328" s="7"/>
      <c r="W328" s="7"/>
      <c r="X328" s="7"/>
      <c r="Y328" s="7"/>
      <c r="Z328" s="7"/>
      <c r="AA328" s="7"/>
      <c r="AB328" s="9"/>
      <c r="AC328" s="35"/>
      <c r="AD328" s="36"/>
      <c r="AF328" s="37"/>
      <c r="AH328" s="8"/>
      <c r="AI328" s="8"/>
      <c r="AJ328" s="8"/>
      <c r="AM328" s="63"/>
    </row>
    <row r="329" spans="1:39" s="1" customFormat="1" ht="47.25" x14ac:dyDescent="0.25">
      <c r="A329" s="51" t="s">
        <v>543</v>
      </c>
      <c r="B329" s="52" t="s">
        <v>734</v>
      </c>
      <c r="C329" s="53" t="s">
        <v>735</v>
      </c>
      <c r="D329" s="54" t="s">
        <v>31</v>
      </c>
      <c r="E329" s="54" t="s">
        <v>31</v>
      </c>
      <c r="F329" s="54" t="s">
        <v>31</v>
      </c>
      <c r="G329" s="54" t="s">
        <v>31</v>
      </c>
      <c r="H329" s="54">
        <f t="shared" si="113"/>
        <v>0.86348000000000003</v>
      </c>
      <c r="I329" s="54" t="s">
        <v>31</v>
      </c>
      <c r="J329" s="54">
        <v>0</v>
      </c>
      <c r="K329" s="54" t="s">
        <v>31</v>
      </c>
      <c r="L329" s="54">
        <v>0</v>
      </c>
      <c r="M329" s="54" t="s">
        <v>31</v>
      </c>
      <c r="N329" s="54">
        <v>0.86348000000000003</v>
      </c>
      <c r="O329" s="54" t="s">
        <v>31</v>
      </c>
      <c r="P329" s="54">
        <v>0</v>
      </c>
      <c r="Q329" s="54" t="s">
        <v>31</v>
      </c>
      <c r="R329" s="54" t="s">
        <v>31</v>
      </c>
      <c r="S329" s="48" t="s">
        <v>31</v>
      </c>
      <c r="T329" s="49" t="s">
        <v>715</v>
      </c>
      <c r="U329" s="7"/>
      <c r="V329" s="7"/>
      <c r="W329" s="7"/>
      <c r="X329" s="7"/>
      <c r="Y329" s="7"/>
      <c r="Z329" s="7"/>
      <c r="AA329" s="7"/>
      <c r="AB329" s="9"/>
      <c r="AC329" s="35"/>
      <c r="AD329" s="36"/>
      <c r="AF329" s="37"/>
      <c r="AH329" s="8"/>
      <c r="AI329" s="8"/>
      <c r="AJ329" s="8"/>
      <c r="AM329" s="63"/>
    </row>
    <row r="330" spans="1:39" s="1" customFormat="1" ht="31.5" x14ac:dyDescent="0.25">
      <c r="A330" s="51" t="s">
        <v>543</v>
      </c>
      <c r="B330" s="52" t="s">
        <v>736</v>
      </c>
      <c r="C330" s="53" t="s">
        <v>737</v>
      </c>
      <c r="D330" s="54">
        <v>5.9459985399999997</v>
      </c>
      <c r="E330" s="54">
        <v>0</v>
      </c>
      <c r="F330" s="54">
        <f>D330-E330</f>
        <v>5.9459985399999997</v>
      </c>
      <c r="G330" s="54">
        <f t="shared" ref="G330:G333" si="118">I330+K330+M330+O330</f>
        <v>5.9459985399999997</v>
      </c>
      <c r="H330" s="54">
        <f t="shared" si="113"/>
        <v>5.9459985399999997</v>
      </c>
      <c r="I330" s="54">
        <v>0</v>
      </c>
      <c r="J330" s="54">
        <v>0</v>
      </c>
      <c r="K330" s="54">
        <v>0</v>
      </c>
      <c r="L330" s="54">
        <v>0</v>
      </c>
      <c r="M330" s="54">
        <v>5.9459985399999997</v>
      </c>
      <c r="N330" s="54">
        <v>5.9459985399999997</v>
      </c>
      <c r="O330" s="54">
        <v>0</v>
      </c>
      <c r="P330" s="54">
        <v>0</v>
      </c>
      <c r="Q330" s="54">
        <f>F330-H330</f>
        <v>0</v>
      </c>
      <c r="R330" s="54">
        <f>H330-G330</f>
        <v>0</v>
      </c>
      <c r="S330" s="48">
        <f>R330/G330</f>
        <v>0</v>
      </c>
      <c r="T330" s="49" t="s">
        <v>31</v>
      </c>
      <c r="U330" s="7"/>
      <c r="V330" s="7"/>
      <c r="W330" s="7"/>
      <c r="X330" s="7"/>
      <c r="Y330" s="7"/>
      <c r="Z330" s="7"/>
      <c r="AA330" s="7"/>
      <c r="AB330" s="9"/>
      <c r="AC330" s="35"/>
      <c r="AD330" s="36"/>
      <c r="AF330" s="37"/>
      <c r="AH330" s="8"/>
      <c r="AI330" s="8"/>
      <c r="AJ330" s="8"/>
    </row>
    <row r="331" spans="1:39" s="1" customFormat="1" ht="31.5" x14ac:dyDescent="0.25">
      <c r="A331" s="51" t="s">
        <v>543</v>
      </c>
      <c r="B331" s="52" t="s">
        <v>738</v>
      </c>
      <c r="C331" s="53" t="s">
        <v>739</v>
      </c>
      <c r="D331" s="54">
        <v>16.182790480000001</v>
      </c>
      <c r="E331" s="54">
        <v>0</v>
      </c>
      <c r="F331" s="54">
        <f t="shared" si="112"/>
        <v>16.182790480000001</v>
      </c>
      <c r="G331" s="54">
        <f t="shared" si="118"/>
        <v>16.182790480000001</v>
      </c>
      <c r="H331" s="54">
        <f t="shared" si="113"/>
        <v>15.88925658</v>
      </c>
      <c r="I331" s="54">
        <v>0</v>
      </c>
      <c r="J331" s="54">
        <v>0</v>
      </c>
      <c r="K331" s="54">
        <v>0</v>
      </c>
      <c r="L331" s="54">
        <v>0</v>
      </c>
      <c r="M331" s="54">
        <v>16.182790480000001</v>
      </c>
      <c r="N331" s="54">
        <v>15.88925658</v>
      </c>
      <c r="O331" s="54">
        <v>0</v>
      </c>
      <c r="P331" s="54">
        <v>0</v>
      </c>
      <c r="Q331" s="54">
        <f>F331-H331</f>
        <v>0.29353390000000168</v>
      </c>
      <c r="R331" s="54">
        <f>H331-G331</f>
        <v>-0.29353390000000168</v>
      </c>
      <c r="S331" s="48">
        <f>R331/G331</f>
        <v>-1.8138645517457239E-2</v>
      </c>
      <c r="T331" s="49" t="s">
        <v>31</v>
      </c>
      <c r="U331" s="7"/>
      <c r="V331" s="7"/>
      <c r="W331" s="7"/>
      <c r="X331" s="7"/>
      <c r="Y331" s="7"/>
      <c r="Z331" s="7"/>
      <c r="AA331" s="7"/>
      <c r="AB331" s="9"/>
      <c r="AC331" s="35"/>
      <c r="AD331" s="36"/>
      <c r="AF331" s="37"/>
      <c r="AH331" s="8"/>
      <c r="AI331" s="8"/>
      <c r="AJ331" s="8"/>
    </row>
    <row r="332" spans="1:39" s="1" customFormat="1" ht="47.25" x14ac:dyDescent="0.25">
      <c r="A332" s="51" t="s">
        <v>543</v>
      </c>
      <c r="B332" s="52" t="s">
        <v>740</v>
      </c>
      <c r="C332" s="53" t="s">
        <v>741</v>
      </c>
      <c r="D332" s="54">
        <v>13.8701718</v>
      </c>
      <c r="E332" s="54">
        <v>0</v>
      </c>
      <c r="F332" s="54">
        <f t="shared" si="112"/>
        <v>13.8701718</v>
      </c>
      <c r="G332" s="54">
        <f t="shared" si="118"/>
        <v>13.8701718</v>
      </c>
      <c r="H332" s="54">
        <f t="shared" si="113"/>
        <v>13.731470059999999</v>
      </c>
      <c r="I332" s="54">
        <v>0</v>
      </c>
      <c r="J332" s="54">
        <v>0</v>
      </c>
      <c r="K332" s="54">
        <v>0</v>
      </c>
      <c r="L332" s="54">
        <v>0</v>
      </c>
      <c r="M332" s="54">
        <v>13.8701718</v>
      </c>
      <c r="N332" s="54">
        <v>13.731470059999999</v>
      </c>
      <c r="O332" s="54">
        <v>0</v>
      </c>
      <c r="P332" s="54">
        <v>0</v>
      </c>
      <c r="Q332" s="54">
        <f>F332-H332</f>
        <v>0.13870174000000013</v>
      </c>
      <c r="R332" s="54">
        <f>H332-G332</f>
        <v>-0.13870174000000013</v>
      </c>
      <c r="S332" s="48">
        <f>R332/G332</f>
        <v>-1.0000001586137537E-2</v>
      </c>
      <c r="T332" s="49" t="s">
        <v>31</v>
      </c>
      <c r="U332" s="7"/>
      <c r="V332" s="7"/>
      <c r="W332" s="7"/>
      <c r="X332" s="7"/>
      <c r="Y332" s="7"/>
      <c r="Z332" s="7"/>
      <c r="AA332" s="7"/>
      <c r="AB332" s="9"/>
      <c r="AC332" s="35"/>
      <c r="AD332" s="36"/>
      <c r="AF332" s="37"/>
      <c r="AH332" s="8"/>
      <c r="AI332" s="8"/>
      <c r="AJ332" s="8"/>
    </row>
    <row r="333" spans="1:39" s="1" customFormat="1" ht="31.5" x14ac:dyDescent="0.25">
      <c r="A333" s="51" t="s">
        <v>543</v>
      </c>
      <c r="B333" s="52" t="s">
        <v>742</v>
      </c>
      <c r="C333" s="53" t="s">
        <v>743</v>
      </c>
      <c r="D333" s="54">
        <v>1.6324559999999999</v>
      </c>
      <c r="E333" s="54">
        <v>0</v>
      </c>
      <c r="F333" s="54">
        <f t="shared" si="112"/>
        <v>1.6324559999999999</v>
      </c>
      <c r="G333" s="54">
        <f t="shared" si="118"/>
        <v>1.6324559999999999</v>
      </c>
      <c r="H333" s="54">
        <f t="shared" si="113"/>
        <v>1.6324559999999999</v>
      </c>
      <c r="I333" s="54">
        <v>1.6324559999999999</v>
      </c>
      <c r="J333" s="54">
        <v>1.6324559999999999</v>
      </c>
      <c r="K333" s="54">
        <v>0</v>
      </c>
      <c r="L333" s="54">
        <v>0</v>
      </c>
      <c r="M333" s="54">
        <v>0</v>
      </c>
      <c r="N333" s="54">
        <v>0</v>
      </c>
      <c r="O333" s="54">
        <v>0</v>
      </c>
      <c r="P333" s="54">
        <v>0</v>
      </c>
      <c r="Q333" s="54">
        <f>F333-H333</f>
        <v>0</v>
      </c>
      <c r="R333" s="54">
        <f>H333-G333</f>
        <v>0</v>
      </c>
      <c r="S333" s="48">
        <f>R333/G333</f>
        <v>0</v>
      </c>
      <c r="T333" s="49" t="s">
        <v>31</v>
      </c>
      <c r="U333" s="7"/>
      <c r="V333" s="7"/>
      <c r="W333" s="7"/>
      <c r="X333" s="7"/>
      <c r="Y333" s="7"/>
      <c r="Z333" s="7"/>
      <c r="AA333" s="7"/>
      <c r="AB333" s="9"/>
      <c r="AC333" s="35"/>
      <c r="AD333" s="36"/>
      <c r="AF333" s="37"/>
      <c r="AH333" s="8"/>
      <c r="AI333" s="8"/>
      <c r="AJ333" s="8"/>
    </row>
    <row r="334" spans="1:39" s="1" customFormat="1" ht="31.5" x14ac:dyDescent="0.25">
      <c r="A334" s="51" t="s">
        <v>543</v>
      </c>
      <c r="B334" s="52" t="s">
        <v>744</v>
      </c>
      <c r="C334" s="53" t="s">
        <v>745</v>
      </c>
      <c r="D334" s="54" t="s">
        <v>31</v>
      </c>
      <c r="E334" s="54" t="s">
        <v>31</v>
      </c>
      <c r="F334" s="54" t="s">
        <v>31</v>
      </c>
      <c r="G334" s="54" t="s">
        <v>31</v>
      </c>
      <c r="H334" s="54">
        <f t="shared" si="113"/>
        <v>0.74850000000000005</v>
      </c>
      <c r="I334" s="54" t="s">
        <v>31</v>
      </c>
      <c r="J334" s="54">
        <v>0</v>
      </c>
      <c r="K334" s="54" t="s">
        <v>31</v>
      </c>
      <c r="L334" s="54">
        <v>0.74850000000000005</v>
      </c>
      <c r="M334" s="54" t="s">
        <v>31</v>
      </c>
      <c r="N334" s="54">
        <v>0</v>
      </c>
      <c r="O334" s="54" t="s">
        <v>31</v>
      </c>
      <c r="P334" s="54">
        <v>0</v>
      </c>
      <c r="Q334" s="54" t="s">
        <v>31</v>
      </c>
      <c r="R334" s="54" t="s">
        <v>31</v>
      </c>
      <c r="S334" s="48" t="s">
        <v>31</v>
      </c>
      <c r="T334" s="49" t="s">
        <v>746</v>
      </c>
      <c r="U334" s="7"/>
      <c r="V334" s="7"/>
      <c r="W334" s="7"/>
      <c r="X334" s="7"/>
      <c r="Y334" s="7"/>
      <c r="Z334" s="7"/>
      <c r="AA334" s="7"/>
      <c r="AB334" s="9"/>
      <c r="AC334" s="35"/>
      <c r="AD334" s="36"/>
      <c r="AF334" s="37"/>
      <c r="AH334" s="8"/>
      <c r="AI334" s="8"/>
      <c r="AJ334" s="8"/>
      <c r="AM334" s="63"/>
    </row>
    <row r="335" spans="1:39" s="1" customFormat="1" ht="47.25" x14ac:dyDescent="0.25">
      <c r="A335" s="51" t="s">
        <v>543</v>
      </c>
      <c r="B335" s="52" t="s">
        <v>747</v>
      </c>
      <c r="C335" s="53" t="s">
        <v>748</v>
      </c>
      <c r="D335" s="54">
        <v>4.1772154920000002</v>
      </c>
      <c r="E335" s="54">
        <v>0</v>
      </c>
      <c r="F335" s="54">
        <f t="shared" si="112"/>
        <v>4.1772154920000002</v>
      </c>
      <c r="G335" s="54">
        <f t="shared" ref="G335:G378" si="119">I335+K335+M335+O335</f>
        <v>4.1772154920000002</v>
      </c>
      <c r="H335" s="54">
        <f t="shared" si="113"/>
        <v>2.6520000000000001</v>
      </c>
      <c r="I335" s="54">
        <v>0</v>
      </c>
      <c r="J335" s="54">
        <v>0</v>
      </c>
      <c r="K335" s="54">
        <v>0</v>
      </c>
      <c r="L335" s="54">
        <v>0</v>
      </c>
      <c r="M335" s="54">
        <v>0</v>
      </c>
      <c r="N335" s="54">
        <v>0</v>
      </c>
      <c r="O335" s="54">
        <v>4.1772154920000002</v>
      </c>
      <c r="P335" s="54">
        <v>2.6520000000000001</v>
      </c>
      <c r="Q335" s="54">
        <f t="shared" ref="Q335:Q378" si="120">F335-H335</f>
        <v>1.5252154920000001</v>
      </c>
      <c r="R335" s="54">
        <f t="shared" ref="R335:R378" si="121">H335-G335</f>
        <v>-1.5252154920000001</v>
      </c>
      <c r="S335" s="48">
        <f t="shared" ref="S335:S378" si="122">R335/G335</f>
        <v>-0.36512731864588227</v>
      </c>
      <c r="T335" s="49" t="s">
        <v>400</v>
      </c>
      <c r="U335" s="7"/>
      <c r="V335" s="7"/>
      <c r="W335" s="7"/>
      <c r="X335" s="7"/>
      <c r="Y335" s="7"/>
      <c r="Z335" s="7"/>
      <c r="AA335" s="7"/>
      <c r="AB335" s="9"/>
      <c r="AC335" s="35"/>
      <c r="AD335" s="36"/>
      <c r="AF335" s="37"/>
      <c r="AH335" s="8"/>
      <c r="AI335" s="8"/>
      <c r="AJ335" s="8"/>
    </row>
    <row r="336" spans="1:39" s="1" customFormat="1" ht="47.25" x14ac:dyDescent="0.25">
      <c r="A336" s="51" t="s">
        <v>543</v>
      </c>
      <c r="B336" s="52" t="s">
        <v>749</v>
      </c>
      <c r="C336" s="53" t="s">
        <v>750</v>
      </c>
      <c r="D336" s="54">
        <v>34.833115644000003</v>
      </c>
      <c r="E336" s="54">
        <v>0</v>
      </c>
      <c r="F336" s="54">
        <f t="shared" si="112"/>
        <v>34.833115644000003</v>
      </c>
      <c r="G336" s="54">
        <f t="shared" si="119"/>
        <v>8.1031403520000005</v>
      </c>
      <c r="H336" s="54">
        <f t="shared" si="113"/>
        <v>7.8775000000000004</v>
      </c>
      <c r="I336" s="54">
        <v>0</v>
      </c>
      <c r="J336" s="54">
        <v>0</v>
      </c>
      <c r="K336" s="54">
        <v>0</v>
      </c>
      <c r="L336" s="54">
        <v>0</v>
      </c>
      <c r="M336" s="54">
        <v>0</v>
      </c>
      <c r="N336" s="54">
        <v>7.8775000000000004</v>
      </c>
      <c r="O336" s="54">
        <v>8.1031403520000005</v>
      </c>
      <c r="P336" s="54">
        <v>0</v>
      </c>
      <c r="Q336" s="54">
        <f t="shared" si="120"/>
        <v>26.955615644000002</v>
      </c>
      <c r="R336" s="54">
        <f t="shared" si="121"/>
        <v>-0.2256403520000001</v>
      </c>
      <c r="S336" s="48">
        <f t="shared" si="122"/>
        <v>-2.7846037733297808E-2</v>
      </c>
      <c r="T336" s="49" t="s">
        <v>31</v>
      </c>
      <c r="U336" s="7"/>
      <c r="V336" s="7"/>
      <c r="W336" s="7"/>
      <c r="X336" s="7"/>
      <c r="Y336" s="7"/>
      <c r="Z336" s="7"/>
      <c r="AA336" s="7"/>
      <c r="AB336" s="9"/>
      <c r="AC336" s="35"/>
      <c r="AD336" s="36"/>
      <c r="AF336" s="37"/>
      <c r="AH336" s="8"/>
      <c r="AI336" s="8"/>
      <c r="AJ336" s="8"/>
    </row>
    <row r="337" spans="1:36" s="1" customFormat="1" ht="31.5" x14ac:dyDescent="0.25">
      <c r="A337" s="51" t="s">
        <v>543</v>
      </c>
      <c r="B337" s="52" t="s">
        <v>751</v>
      </c>
      <c r="C337" s="53" t="s">
        <v>752</v>
      </c>
      <c r="D337" s="54">
        <v>1.1510292600000001</v>
      </c>
      <c r="E337" s="54">
        <v>0</v>
      </c>
      <c r="F337" s="54">
        <f t="shared" si="112"/>
        <v>1.1510292600000001</v>
      </c>
      <c r="G337" s="54">
        <f t="shared" si="119"/>
        <v>1.1510292600000001</v>
      </c>
      <c r="H337" s="54">
        <f t="shared" si="113"/>
        <v>1.1332235900000001</v>
      </c>
      <c r="I337" s="54">
        <v>0</v>
      </c>
      <c r="J337" s="54">
        <v>0</v>
      </c>
      <c r="K337" s="54">
        <v>0</v>
      </c>
      <c r="L337" s="54">
        <v>0</v>
      </c>
      <c r="M337" s="54">
        <v>0</v>
      </c>
      <c r="N337" s="54">
        <v>0</v>
      </c>
      <c r="O337" s="54">
        <v>1.1510292600000001</v>
      </c>
      <c r="P337" s="54">
        <v>1.1332235900000001</v>
      </c>
      <c r="Q337" s="54">
        <f t="shared" si="120"/>
        <v>1.7805669999999996E-2</v>
      </c>
      <c r="R337" s="54">
        <f t="shared" si="121"/>
        <v>-1.7805669999999996E-2</v>
      </c>
      <c r="S337" s="48">
        <f t="shared" si="122"/>
        <v>-1.5469346105067732E-2</v>
      </c>
      <c r="T337" s="49" t="s">
        <v>31</v>
      </c>
      <c r="U337" s="7"/>
      <c r="V337" s="7"/>
      <c r="W337" s="7"/>
      <c r="X337" s="7"/>
      <c r="Y337" s="7"/>
      <c r="Z337" s="7"/>
      <c r="AA337" s="7"/>
      <c r="AB337" s="9"/>
      <c r="AC337" s="35"/>
      <c r="AD337" s="36"/>
      <c r="AF337" s="37"/>
      <c r="AH337" s="8"/>
      <c r="AI337" s="8"/>
      <c r="AJ337" s="8"/>
    </row>
    <row r="338" spans="1:36" s="1" customFormat="1" ht="47.25" x14ac:dyDescent="0.25">
      <c r="A338" s="51" t="s">
        <v>543</v>
      </c>
      <c r="B338" s="52" t="s">
        <v>753</v>
      </c>
      <c r="C338" s="53" t="s">
        <v>754</v>
      </c>
      <c r="D338" s="54">
        <v>3.6887241479999999</v>
      </c>
      <c r="E338" s="54">
        <v>0</v>
      </c>
      <c r="F338" s="54">
        <f t="shared" si="112"/>
        <v>3.6887241479999999</v>
      </c>
      <c r="G338" s="54">
        <f t="shared" si="119"/>
        <v>3.6887241479999999</v>
      </c>
      <c r="H338" s="54">
        <f t="shared" si="113"/>
        <v>0</v>
      </c>
      <c r="I338" s="54">
        <v>0</v>
      </c>
      <c r="J338" s="54">
        <v>0</v>
      </c>
      <c r="K338" s="54">
        <v>0</v>
      </c>
      <c r="L338" s="54">
        <v>0</v>
      </c>
      <c r="M338" s="54">
        <v>0</v>
      </c>
      <c r="N338" s="54">
        <v>0</v>
      </c>
      <c r="O338" s="54">
        <v>3.6887241479999999</v>
      </c>
      <c r="P338" s="54">
        <v>0</v>
      </c>
      <c r="Q338" s="54">
        <f t="shared" si="120"/>
        <v>3.6887241479999999</v>
      </c>
      <c r="R338" s="54">
        <f t="shared" si="121"/>
        <v>-3.6887241479999999</v>
      </c>
      <c r="S338" s="48">
        <f t="shared" si="122"/>
        <v>-1</v>
      </c>
      <c r="T338" s="49" t="s">
        <v>755</v>
      </c>
      <c r="U338" s="7"/>
      <c r="V338" s="7"/>
      <c r="W338" s="7"/>
      <c r="X338" s="7"/>
      <c r="Y338" s="7"/>
      <c r="Z338" s="7"/>
      <c r="AA338" s="7"/>
      <c r="AB338" s="9"/>
      <c r="AC338" s="35"/>
      <c r="AD338" s="36"/>
      <c r="AF338" s="37"/>
      <c r="AH338" s="8"/>
      <c r="AI338" s="8"/>
      <c r="AJ338" s="8"/>
    </row>
    <row r="339" spans="1:36" s="1" customFormat="1" x14ac:dyDescent="0.25">
      <c r="A339" s="51" t="s">
        <v>543</v>
      </c>
      <c r="B339" s="52" t="s">
        <v>756</v>
      </c>
      <c r="C339" s="53" t="s">
        <v>757</v>
      </c>
      <c r="D339" s="54">
        <v>0.42992153122920901</v>
      </c>
      <c r="E339" s="54">
        <v>0</v>
      </c>
      <c r="F339" s="54">
        <f t="shared" si="112"/>
        <v>0.42992153122920901</v>
      </c>
      <c r="G339" s="54">
        <f t="shared" si="119"/>
        <v>0.26399820000000002</v>
      </c>
      <c r="H339" s="54">
        <f t="shared" si="113"/>
        <v>0.49199999999999999</v>
      </c>
      <c r="I339" s="54">
        <v>0</v>
      </c>
      <c r="J339" s="54">
        <v>0</v>
      </c>
      <c r="K339" s="54">
        <v>0</v>
      </c>
      <c r="L339" s="54">
        <v>0</v>
      </c>
      <c r="M339" s="54">
        <v>0</v>
      </c>
      <c r="N339" s="54">
        <v>0</v>
      </c>
      <c r="O339" s="54">
        <v>0.26399820000000002</v>
      </c>
      <c r="P339" s="54">
        <v>0.49199999999999999</v>
      </c>
      <c r="Q339" s="54">
        <f t="shared" si="120"/>
        <v>-6.2078468770790984E-2</v>
      </c>
      <c r="R339" s="54">
        <f t="shared" si="121"/>
        <v>0.22800179999999998</v>
      </c>
      <c r="S339" s="48">
        <f t="shared" si="122"/>
        <v>0.86364907033457028</v>
      </c>
      <c r="T339" s="49" t="s">
        <v>571</v>
      </c>
      <c r="U339" s="7"/>
      <c r="V339" s="7"/>
      <c r="W339" s="7"/>
      <c r="X339" s="7"/>
      <c r="Y339" s="7"/>
      <c r="Z339" s="7"/>
      <c r="AA339" s="7"/>
      <c r="AB339" s="9"/>
      <c r="AC339" s="35"/>
      <c r="AD339" s="36"/>
      <c r="AF339" s="37"/>
      <c r="AH339" s="8"/>
      <c r="AI339" s="8"/>
      <c r="AJ339" s="8"/>
    </row>
    <row r="340" spans="1:36" s="1" customFormat="1" ht="47.25" x14ac:dyDescent="0.25">
      <c r="A340" s="51" t="s">
        <v>543</v>
      </c>
      <c r="B340" s="52" t="s">
        <v>758</v>
      </c>
      <c r="C340" s="53" t="s">
        <v>759</v>
      </c>
      <c r="D340" s="54">
        <v>0.43784648399999998</v>
      </c>
      <c r="E340" s="54">
        <v>0</v>
      </c>
      <c r="F340" s="54">
        <f t="shared" si="112"/>
        <v>0.43784648399999998</v>
      </c>
      <c r="G340" s="54">
        <f t="shared" si="119"/>
        <v>0.43784648399999998</v>
      </c>
      <c r="H340" s="54">
        <f t="shared" si="113"/>
        <v>0</v>
      </c>
      <c r="I340" s="54">
        <v>0</v>
      </c>
      <c r="J340" s="54">
        <v>0</v>
      </c>
      <c r="K340" s="54">
        <v>0</v>
      </c>
      <c r="L340" s="54">
        <v>0</v>
      </c>
      <c r="M340" s="54">
        <v>0</v>
      </c>
      <c r="N340" s="54">
        <v>0</v>
      </c>
      <c r="O340" s="54">
        <v>0.43784648399999998</v>
      </c>
      <c r="P340" s="54">
        <v>0</v>
      </c>
      <c r="Q340" s="54">
        <f t="shared" si="120"/>
        <v>0.43784648399999998</v>
      </c>
      <c r="R340" s="54">
        <f t="shared" si="121"/>
        <v>-0.43784648399999998</v>
      </c>
      <c r="S340" s="48">
        <f t="shared" si="122"/>
        <v>-1</v>
      </c>
      <c r="T340" s="49" t="s">
        <v>755</v>
      </c>
      <c r="U340" s="7"/>
      <c r="V340" s="7"/>
      <c r="W340" s="7"/>
      <c r="X340" s="7"/>
      <c r="Y340" s="7"/>
      <c r="Z340" s="7"/>
      <c r="AA340" s="7"/>
      <c r="AB340" s="9"/>
      <c r="AC340" s="35"/>
      <c r="AD340" s="36"/>
      <c r="AF340" s="37"/>
      <c r="AH340" s="8"/>
      <c r="AI340" s="8"/>
      <c r="AJ340" s="8"/>
    </row>
    <row r="341" spans="1:36" s="1" customFormat="1" ht="47.25" x14ac:dyDescent="0.25">
      <c r="A341" s="51" t="s">
        <v>543</v>
      </c>
      <c r="B341" s="52" t="s">
        <v>760</v>
      </c>
      <c r="C341" s="53" t="s">
        <v>761</v>
      </c>
      <c r="D341" s="54">
        <v>0.27986867999999998</v>
      </c>
      <c r="E341" s="54">
        <v>0</v>
      </c>
      <c r="F341" s="54">
        <f t="shared" si="112"/>
        <v>0.27986867999999998</v>
      </c>
      <c r="G341" s="54">
        <f t="shared" si="119"/>
        <v>0.27986867999999998</v>
      </c>
      <c r="H341" s="54">
        <f t="shared" si="113"/>
        <v>0</v>
      </c>
      <c r="I341" s="54">
        <v>0</v>
      </c>
      <c r="J341" s="54">
        <v>0</v>
      </c>
      <c r="K341" s="54">
        <v>0</v>
      </c>
      <c r="L341" s="54">
        <v>0</v>
      </c>
      <c r="M341" s="54">
        <v>0</v>
      </c>
      <c r="N341" s="54">
        <v>0</v>
      </c>
      <c r="O341" s="54">
        <v>0.27986867999999998</v>
      </c>
      <c r="P341" s="54">
        <v>0</v>
      </c>
      <c r="Q341" s="54">
        <f t="shared" si="120"/>
        <v>0.27986867999999998</v>
      </c>
      <c r="R341" s="54">
        <f t="shared" si="121"/>
        <v>-0.27986867999999998</v>
      </c>
      <c r="S341" s="48">
        <f t="shared" si="122"/>
        <v>-1</v>
      </c>
      <c r="T341" s="49" t="s">
        <v>755</v>
      </c>
      <c r="U341" s="7"/>
      <c r="V341" s="7"/>
      <c r="W341" s="7"/>
      <c r="X341" s="7"/>
      <c r="Y341" s="7"/>
      <c r="Z341" s="7"/>
      <c r="AA341" s="7"/>
      <c r="AB341" s="9"/>
      <c r="AC341" s="35"/>
      <c r="AD341" s="36"/>
      <c r="AF341" s="37"/>
      <c r="AH341" s="8"/>
      <c r="AI341" s="8"/>
      <c r="AJ341" s="8"/>
    </row>
    <row r="342" spans="1:36" s="1" customFormat="1" ht="31.5" x14ac:dyDescent="0.25">
      <c r="A342" s="51" t="s">
        <v>543</v>
      </c>
      <c r="B342" s="52" t="s">
        <v>762</v>
      </c>
      <c r="C342" s="53" t="s">
        <v>763</v>
      </c>
      <c r="D342" s="54">
        <v>0.91291975199999997</v>
      </c>
      <c r="E342" s="54">
        <v>0</v>
      </c>
      <c r="F342" s="54">
        <f t="shared" si="112"/>
        <v>0.91291975199999997</v>
      </c>
      <c r="G342" s="54">
        <f t="shared" si="119"/>
        <v>0.91291975199999997</v>
      </c>
      <c r="H342" s="54">
        <f t="shared" si="113"/>
        <v>0.66483599999999998</v>
      </c>
      <c r="I342" s="54">
        <v>0</v>
      </c>
      <c r="J342" s="54">
        <v>0</v>
      </c>
      <c r="K342" s="54">
        <v>0</v>
      </c>
      <c r="L342" s="54">
        <v>0</v>
      </c>
      <c r="M342" s="54">
        <v>0</v>
      </c>
      <c r="N342" s="54">
        <v>0</v>
      </c>
      <c r="O342" s="54">
        <v>0.91291975199999997</v>
      </c>
      <c r="P342" s="54">
        <v>0.66483599999999998</v>
      </c>
      <c r="Q342" s="54">
        <f t="shared" si="120"/>
        <v>0.24808375199999999</v>
      </c>
      <c r="R342" s="54">
        <f t="shared" si="121"/>
        <v>-0.24808375199999999</v>
      </c>
      <c r="S342" s="48">
        <f t="shared" si="122"/>
        <v>-0.27174760043969343</v>
      </c>
      <c r="T342" s="49" t="s">
        <v>400</v>
      </c>
      <c r="U342" s="7"/>
      <c r="V342" s="7"/>
      <c r="W342" s="7"/>
      <c r="X342" s="7"/>
      <c r="Y342" s="7"/>
      <c r="Z342" s="7"/>
      <c r="AA342" s="7"/>
      <c r="AB342" s="9"/>
      <c r="AC342" s="35"/>
      <c r="AD342" s="36"/>
      <c r="AF342" s="37"/>
      <c r="AH342" s="8"/>
      <c r="AI342" s="8"/>
      <c r="AJ342" s="8"/>
    </row>
    <row r="343" spans="1:36" s="1" customFormat="1" ht="47.25" x14ac:dyDescent="0.25">
      <c r="A343" s="51" t="s">
        <v>543</v>
      </c>
      <c r="B343" s="52" t="s">
        <v>764</v>
      </c>
      <c r="C343" s="53" t="s">
        <v>765</v>
      </c>
      <c r="D343" s="54">
        <v>0.129019992</v>
      </c>
      <c r="E343" s="54">
        <v>0</v>
      </c>
      <c r="F343" s="54">
        <f t="shared" si="112"/>
        <v>0.129019992</v>
      </c>
      <c r="G343" s="54">
        <f t="shared" si="119"/>
        <v>0.129019992</v>
      </c>
      <c r="H343" s="54">
        <f t="shared" si="113"/>
        <v>0</v>
      </c>
      <c r="I343" s="54">
        <v>0</v>
      </c>
      <c r="J343" s="54">
        <v>0</v>
      </c>
      <c r="K343" s="54">
        <v>0</v>
      </c>
      <c r="L343" s="54">
        <v>0</v>
      </c>
      <c r="M343" s="54">
        <v>0</v>
      </c>
      <c r="N343" s="54">
        <v>0</v>
      </c>
      <c r="O343" s="54">
        <v>0.129019992</v>
      </c>
      <c r="P343" s="54">
        <v>0</v>
      </c>
      <c r="Q343" s="54">
        <f t="shared" si="120"/>
        <v>0.129019992</v>
      </c>
      <c r="R343" s="54">
        <f t="shared" si="121"/>
        <v>-0.129019992</v>
      </c>
      <c r="S343" s="48">
        <f t="shared" si="122"/>
        <v>-1</v>
      </c>
      <c r="T343" s="49" t="s">
        <v>755</v>
      </c>
      <c r="U343" s="7"/>
      <c r="V343" s="7"/>
      <c r="W343" s="7"/>
      <c r="X343" s="7"/>
      <c r="Y343" s="7"/>
      <c r="Z343" s="7"/>
      <c r="AA343" s="7"/>
      <c r="AB343" s="9"/>
      <c r="AC343" s="35"/>
      <c r="AD343" s="36"/>
      <c r="AF343" s="37"/>
      <c r="AH343" s="8"/>
      <c r="AI343" s="8"/>
      <c r="AJ343" s="8"/>
    </row>
    <row r="344" spans="1:36" s="1" customFormat="1" ht="63" x14ac:dyDescent="0.25">
      <c r="A344" s="51" t="s">
        <v>543</v>
      </c>
      <c r="B344" s="52" t="s">
        <v>766</v>
      </c>
      <c r="C344" s="53" t="s">
        <v>767</v>
      </c>
      <c r="D344" s="54">
        <v>0.25545039600000002</v>
      </c>
      <c r="E344" s="54">
        <v>0</v>
      </c>
      <c r="F344" s="54">
        <f t="shared" si="112"/>
        <v>0.25545039600000002</v>
      </c>
      <c r="G344" s="54">
        <f t="shared" si="119"/>
        <v>0.25545039600000002</v>
      </c>
      <c r="H344" s="54">
        <f t="shared" si="113"/>
        <v>0</v>
      </c>
      <c r="I344" s="54">
        <v>0</v>
      </c>
      <c r="J344" s="54">
        <v>0</v>
      </c>
      <c r="K344" s="54">
        <v>0</v>
      </c>
      <c r="L344" s="54">
        <v>0</v>
      </c>
      <c r="M344" s="54">
        <v>0</v>
      </c>
      <c r="N344" s="54">
        <v>0</v>
      </c>
      <c r="O344" s="54">
        <v>0.25545039600000002</v>
      </c>
      <c r="P344" s="54">
        <v>0</v>
      </c>
      <c r="Q344" s="54">
        <f t="shared" si="120"/>
        <v>0.25545039600000002</v>
      </c>
      <c r="R344" s="54">
        <f t="shared" si="121"/>
        <v>-0.25545039600000002</v>
      </c>
      <c r="S344" s="48">
        <f t="shared" si="122"/>
        <v>-1</v>
      </c>
      <c r="T344" s="49" t="s">
        <v>755</v>
      </c>
      <c r="U344" s="7"/>
      <c r="V344" s="7"/>
      <c r="W344" s="7"/>
      <c r="X344" s="7"/>
      <c r="Y344" s="7"/>
      <c r="Z344" s="7"/>
      <c r="AA344" s="7"/>
      <c r="AB344" s="9"/>
      <c r="AC344" s="35"/>
      <c r="AD344" s="36"/>
      <c r="AF344" s="37"/>
      <c r="AH344" s="8"/>
      <c r="AI344" s="8"/>
      <c r="AJ344" s="8"/>
    </row>
    <row r="345" spans="1:36" s="1" customFormat="1" ht="63" x14ac:dyDescent="0.25">
      <c r="A345" s="51" t="s">
        <v>543</v>
      </c>
      <c r="B345" s="52" t="s">
        <v>768</v>
      </c>
      <c r="C345" s="53" t="s">
        <v>769</v>
      </c>
      <c r="D345" s="54">
        <v>0.18476218800000002</v>
      </c>
      <c r="E345" s="54">
        <v>0</v>
      </c>
      <c r="F345" s="54">
        <f>D345-E345</f>
        <v>0.18476218800000002</v>
      </c>
      <c r="G345" s="54">
        <f t="shared" si="119"/>
        <v>0.18476218800000002</v>
      </c>
      <c r="H345" s="54">
        <f t="shared" si="113"/>
        <v>0.14356548</v>
      </c>
      <c r="I345" s="54">
        <v>0</v>
      </c>
      <c r="J345" s="54">
        <v>0</v>
      </c>
      <c r="K345" s="54">
        <v>0</v>
      </c>
      <c r="L345" s="54">
        <v>0</v>
      </c>
      <c r="M345" s="54">
        <v>0</v>
      </c>
      <c r="N345" s="54">
        <v>0</v>
      </c>
      <c r="O345" s="54">
        <v>0.18476218800000002</v>
      </c>
      <c r="P345" s="54">
        <v>0.14356548</v>
      </c>
      <c r="Q345" s="54">
        <f t="shared" si="120"/>
        <v>4.1196708000000026E-2</v>
      </c>
      <c r="R345" s="54">
        <f t="shared" si="121"/>
        <v>-4.1196708000000026E-2</v>
      </c>
      <c r="S345" s="48">
        <f t="shared" si="122"/>
        <v>-0.22297153138281747</v>
      </c>
      <c r="T345" s="49" t="s">
        <v>400</v>
      </c>
      <c r="U345" s="7"/>
      <c r="V345" s="7"/>
      <c r="W345" s="7"/>
      <c r="X345" s="7"/>
      <c r="Y345" s="7"/>
      <c r="Z345" s="7"/>
      <c r="AA345" s="7"/>
      <c r="AB345" s="9"/>
      <c r="AC345" s="35"/>
      <c r="AD345" s="36"/>
      <c r="AF345" s="37"/>
      <c r="AH345" s="8"/>
      <c r="AI345" s="8"/>
      <c r="AJ345" s="8"/>
    </row>
    <row r="346" spans="1:36" s="1" customFormat="1" ht="63" x14ac:dyDescent="0.25">
      <c r="A346" s="51" t="s">
        <v>543</v>
      </c>
      <c r="B346" s="52" t="s">
        <v>770</v>
      </c>
      <c r="C346" s="53" t="s">
        <v>771</v>
      </c>
      <c r="D346" s="54">
        <v>0.44338884000000001</v>
      </c>
      <c r="E346" s="54">
        <v>0</v>
      </c>
      <c r="F346" s="54">
        <f t="shared" si="112"/>
        <v>0.44338884000000001</v>
      </c>
      <c r="G346" s="54">
        <f t="shared" si="119"/>
        <v>0.44338884000000001</v>
      </c>
      <c r="H346" s="54">
        <f t="shared" si="113"/>
        <v>0.2424</v>
      </c>
      <c r="I346" s="54">
        <v>0</v>
      </c>
      <c r="J346" s="54">
        <v>0</v>
      </c>
      <c r="K346" s="54">
        <v>0</v>
      </c>
      <c r="L346" s="54">
        <v>0</v>
      </c>
      <c r="M346" s="54">
        <v>0</v>
      </c>
      <c r="N346" s="54">
        <v>0</v>
      </c>
      <c r="O346" s="54">
        <v>0.44338884000000001</v>
      </c>
      <c r="P346" s="54">
        <v>0.2424</v>
      </c>
      <c r="Q346" s="54">
        <f t="shared" si="120"/>
        <v>0.20098884</v>
      </c>
      <c r="R346" s="54">
        <f t="shared" si="121"/>
        <v>-0.20098884</v>
      </c>
      <c r="S346" s="48">
        <f t="shared" si="122"/>
        <v>-0.45330153099929171</v>
      </c>
      <c r="T346" s="49" t="s">
        <v>772</v>
      </c>
      <c r="U346" s="7"/>
      <c r="V346" s="7"/>
      <c r="W346" s="7"/>
      <c r="X346" s="7"/>
      <c r="Y346" s="7"/>
      <c r="Z346" s="7"/>
      <c r="AA346" s="7"/>
      <c r="AB346" s="9"/>
      <c r="AC346" s="35"/>
      <c r="AD346" s="36"/>
      <c r="AF346" s="37"/>
      <c r="AH346" s="8"/>
      <c r="AI346" s="8"/>
      <c r="AJ346" s="8"/>
    </row>
    <row r="347" spans="1:36" s="1" customFormat="1" ht="47.25" x14ac:dyDescent="0.25">
      <c r="A347" s="51" t="s">
        <v>543</v>
      </c>
      <c r="B347" s="52" t="s">
        <v>773</v>
      </c>
      <c r="C347" s="53" t="s">
        <v>774</v>
      </c>
      <c r="D347" s="54">
        <v>2.1467409480000001</v>
      </c>
      <c r="E347" s="54">
        <v>0</v>
      </c>
      <c r="F347" s="54">
        <f t="shared" si="112"/>
        <v>2.1467409480000001</v>
      </c>
      <c r="G347" s="54">
        <f t="shared" si="119"/>
        <v>2.1467409480000001</v>
      </c>
      <c r="H347" s="54">
        <f t="shared" si="113"/>
        <v>0</v>
      </c>
      <c r="I347" s="54">
        <v>0</v>
      </c>
      <c r="J347" s="54">
        <v>0</v>
      </c>
      <c r="K347" s="54">
        <v>0</v>
      </c>
      <c r="L347" s="54">
        <v>0</v>
      </c>
      <c r="M347" s="54">
        <v>0</v>
      </c>
      <c r="N347" s="54">
        <v>0</v>
      </c>
      <c r="O347" s="54">
        <v>2.1467409480000001</v>
      </c>
      <c r="P347" s="54">
        <v>0</v>
      </c>
      <c r="Q347" s="54">
        <f t="shared" si="120"/>
        <v>2.1467409480000001</v>
      </c>
      <c r="R347" s="54">
        <f t="shared" si="121"/>
        <v>-2.1467409480000001</v>
      </c>
      <c r="S347" s="48">
        <f t="shared" si="122"/>
        <v>-1</v>
      </c>
      <c r="T347" s="49" t="s">
        <v>775</v>
      </c>
      <c r="U347" s="7"/>
      <c r="V347" s="7"/>
      <c r="W347" s="7"/>
      <c r="X347" s="7"/>
      <c r="Y347" s="7"/>
      <c r="Z347" s="7"/>
      <c r="AA347" s="7"/>
      <c r="AB347" s="9"/>
      <c r="AC347" s="35"/>
      <c r="AD347" s="36"/>
      <c r="AF347" s="37"/>
      <c r="AH347" s="8"/>
      <c r="AI347" s="8"/>
      <c r="AJ347" s="8"/>
    </row>
    <row r="348" spans="1:36" s="1" customFormat="1" ht="31.5" x14ac:dyDescent="0.25">
      <c r="A348" s="51" t="s">
        <v>543</v>
      </c>
      <c r="B348" s="52" t="s">
        <v>776</v>
      </c>
      <c r="C348" s="53" t="s">
        <v>777</v>
      </c>
      <c r="D348" s="54">
        <v>0.78464320799999998</v>
      </c>
      <c r="E348" s="54">
        <v>0</v>
      </c>
      <c r="F348" s="54">
        <f t="shared" si="112"/>
        <v>0.78464320799999998</v>
      </c>
      <c r="G348" s="54">
        <f t="shared" si="119"/>
        <v>0.56728367999999996</v>
      </c>
      <c r="H348" s="54">
        <f t="shared" si="113"/>
        <v>0.46800000000000003</v>
      </c>
      <c r="I348" s="54">
        <v>0</v>
      </c>
      <c r="J348" s="54">
        <v>0</v>
      </c>
      <c r="K348" s="54">
        <v>0</v>
      </c>
      <c r="L348" s="54">
        <v>0</v>
      </c>
      <c r="M348" s="54">
        <v>0</v>
      </c>
      <c r="N348" s="54">
        <v>0</v>
      </c>
      <c r="O348" s="54">
        <v>0.56728367999999996</v>
      </c>
      <c r="P348" s="54">
        <v>0.46800000000000003</v>
      </c>
      <c r="Q348" s="54">
        <f t="shared" si="120"/>
        <v>0.31664320799999995</v>
      </c>
      <c r="R348" s="54">
        <f t="shared" si="121"/>
        <v>-9.928367999999993E-2</v>
      </c>
      <c r="S348" s="48">
        <f t="shared" si="122"/>
        <v>-0.17501592853861042</v>
      </c>
      <c r="T348" s="49" t="s">
        <v>400</v>
      </c>
      <c r="U348" s="7"/>
      <c r="V348" s="7"/>
      <c r="W348" s="7"/>
      <c r="X348" s="7"/>
      <c r="Y348" s="7"/>
      <c r="Z348" s="7"/>
      <c r="AA348" s="7"/>
      <c r="AB348" s="9"/>
      <c r="AC348" s="35"/>
      <c r="AD348" s="36"/>
      <c r="AF348" s="37"/>
      <c r="AH348" s="8"/>
      <c r="AI348" s="8"/>
      <c r="AJ348" s="8"/>
    </row>
    <row r="349" spans="1:36" s="1" customFormat="1" ht="47.25" x14ac:dyDescent="0.25">
      <c r="A349" s="51" t="s">
        <v>543</v>
      </c>
      <c r="B349" s="52" t="s">
        <v>778</v>
      </c>
      <c r="C349" s="53" t="s">
        <v>779</v>
      </c>
      <c r="D349" s="54">
        <v>0.26172257999999998</v>
      </c>
      <c r="E349" s="54">
        <v>0</v>
      </c>
      <c r="F349" s="54">
        <f t="shared" si="112"/>
        <v>0.26172257999999998</v>
      </c>
      <c r="G349" s="54">
        <f t="shared" si="119"/>
        <v>0.26172257999999998</v>
      </c>
      <c r="H349" s="54">
        <f t="shared" si="113"/>
        <v>0</v>
      </c>
      <c r="I349" s="54">
        <v>0</v>
      </c>
      <c r="J349" s="54">
        <v>0</v>
      </c>
      <c r="K349" s="54">
        <v>0</v>
      </c>
      <c r="L349" s="54">
        <v>0</v>
      </c>
      <c r="M349" s="54">
        <v>0</v>
      </c>
      <c r="N349" s="54">
        <v>0</v>
      </c>
      <c r="O349" s="54">
        <v>0.26172257999999998</v>
      </c>
      <c r="P349" s="54">
        <v>0</v>
      </c>
      <c r="Q349" s="54">
        <f t="shared" si="120"/>
        <v>0.26172257999999998</v>
      </c>
      <c r="R349" s="54">
        <f t="shared" si="121"/>
        <v>-0.26172257999999998</v>
      </c>
      <c r="S349" s="48">
        <f t="shared" si="122"/>
        <v>-1</v>
      </c>
      <c r="T349" s="49" t="s">
        <v>755</v>
      </c>
      <c r="U349" s="7"/>
      <c r="V349" s="7"/>
      <c r="W349" s="7"/>
      <c r="X349" s="7"/>
      <c r="Y349" s="7"/>
      <c r="Z349" s="7"/>
      <c r="AA349" s="7"/>
      <c r="AB349" s="9"/>
      <c r="AC349" s="35"/>
      <c r="AD349" s="36"/>
      <c r="AF349" s="37"/>
      <c r="AH349" s="8"/>
      <c r="AI349" s="8"/>
      <c r="AJ349" s="8"/>
    </row>
    <row r="350" spans="1:36" s="1" customFormat="1" ht="47.25" x14ac:dyDescent="0.25">
      <c r="A350" s="51" t="s">
        <v>543</v>
      </c>
      <c r="B350" s="52" t="s">
        <v>780</v>
      </c>
      <c r="C350" s="53" t="s">
        <v>781</v>
      </c>
      <c r="D350" s="54">
        <v>1.587029268</v>
      </c>
      <c r="E350" s="54">
        <v>0</v>
      </c>
      <c r="F350" s="54">
        <f t="shared" si="112"/>
        <v>1.587029268</v>
      </c>
      <c r="G350" s="54">
        <f t="shared" si="119"/>
        <v>1.587029268</v>
      </c>
      <c r="H350" s="54">
        <f t="shared" si="113"/>
        <v>0</v>
      </c>
      <c r="I350" s="54">
        <v>0</v>
      </c>
      <c r="J350" s="54">
        <v>0</v>
      </c>
      <c r="K350" s="54">
        <v>0</v>
      </c>
      <c r="L350" s="54">
        <v>0</v>
      </c>
      <c r="M350" s="54">
        <v>0</v>
      </c>
      <c r="N350" s="54">
        <v>0</v>
      </c>
      <c r="O350" s="54">
        <v>1.587029268</v>
      </c>
      <c r="P350" s="54">
        <v>0</v>
      </c>
      <c r="Q350" s="54">
        <f t="shared" si="120"/>
        <v>1.587029268</v>
      </c>
      <c r="R350" s="54">
        <f t="shared" si="121"/>
        <v>-1.587029268</v>
      </c>
      <c r="S350" s="48">
        <f t="shared" si="122"/>
        <v>-1</v>
      </c>
      <c r="T350" s="49" t="s">
        <v>755</v>
      </c>
      <c r="U350" s="7"/>
      <c r="V350" s="7"/>
      <c r="W350" s="7"/>
      <c r="X350" s="7"/>
      <c r="Y350" s="7"/>
      <c r="Z350" s="7"/>
      <c r="AA350" s="7"/>
      <c r="AB350" s="9"/>
      <c r="AC350" s="35"/>
      <c r="AD350" s="36"/>
      <c r="AF350" s="37"/>
      <c r="AH350" s="8"/>
      <c r="AI350" s="8"/>
      <c r="AJ350" s="8"/>
    </row>
    <row r="351" spans="1:36" s="1" customFormat="1" ht="31.5" x14ac:dyDescent="0.25">
      <c r="A351" s="51" t="s">
        <v>543</v>
      </c>
      <c r="B351" s="52" t="s">
        <v>782</v>
      </c>
      <c r="C351" s="53" t="s">
        <v>783</v>
      </c>
      <c r="D351" s="54">
        <v>0.12513664799999999</v>
      </c>
      <c r="E351" s="54">
        <v>0</v>
      </c>
      <c r="F351" s="54">
        <f t="shared" si="112"/>
        <v>0.12513664799999999</v>
      </c>
      <c r="G351" s="54">
        <f t="shared" si="119"/>
        <v>0.12513664799999999</v>
      </c>
      <c r="H351" s="54">
        <f t="shared" si="113"/>
        <v>0.14399999999999999</v>
      </c>
      <c r="I351" s="54">
        <v>0</v>
      </c>
      <c r="J351" s="54">
        <v>0</v>
      </c>
      <c r="K351" s="54">
        <v>0</v>
      </c>
      <c r="L351" s="54">
        <v>0</v>
      </c>
      <c r="M351" s="54">
        <v>0</v>
      </c>
      <c r="N351" s="54">
        <v>0</v>
      </c>
      <c r="O351" s="54">
        <v>0.12513664799999999</v>
      </c>
      <c r="P351" s="54">
        <v>0.14399999999999999</v>
      </c>
      <c r="Q351" s="54">
        <f t="shared" si="120"/>
        <v>-1.8863352E-2</v>
      </c>
      <c r="R351" s="54">
        <f t="shared" si="121"/>
        <v>1.8863352E-2</v>
      </c>
      <c r="S351" s="48">
        <f t="shared" si="122"/>
        <v>0.15074202722770713</v>
      </c>
      <c r="T351" s="49" t="s">
        <v>571</v>
      </c>
      <c r="U351" s="7"/>
      <c r="V351" s="7"/>
      <c r="W351" s="7"/>
      <c r="X351" s="7"/>
      <c r="Y351" s="7"/>
      <c r="Z351" s="7"/>
      <c r="AA351" s="7"/>
      <c r="AB351" s="9"/>
      <c r="AC351" s="35"/>
      <c r="AD351" s="36"/>
      <c r="AF351" s="37"/>
      <c r="AH351" s="8"/>
      <c r="AI351" s="8"/>
      <c r="AJ351" s="8"/>
    </row>
    <row r="352" spans="1:36" s="1" customFormat="1" ht="47.25" x14ac:dyDescent="0.25">
      <c r="A352" s="51" t="s">
        <v>543</v>
      </c>
      <c r="B352" s="52" t="s">
        <v>784</v>
      </c>
      <c r="C352" s="53" t="s">
        <v>785</v>
      </c>
      <c r="D352" s="54">
        <v>0.18168575999999997</v>
      </c>
      <c r="E352" s="54">
        <v>0</v>
      </c>
      <c r="F352" s="54">
        <f t="shared" si="112"/>
        <v>0.18168575999999997</v>
      </c>
      <c r="G352" s="54">
        <f t="shared" si="119"/>
        <v>0.18168575999999997</v>
      </c>
      <c r="H352" s="54">
        <f t="shared" si="113"/>
        <v>0.3</v>
      </c>
      <c r="I352" s="54">
        <v>0</v>
      </c>
      <c r="J352" s="54">
        <v>0</v>
      </c>
      <c r="K352" s="54">
        <v>0</v>
      </c>
      <c r="L352" s="54">
        <v>0</v>
      </c>
      <c r="M352" s="54">
        <v>0</v>
      </c>
      <c r="N352" s="54">
        <v>0</v>
      </c>
      <c r="O352" s="54">
        <v>0.18168575999999997</v>
      </c>
      <c r="P352" s="54">
        <v>0.3</v>
      </c>
      <c r="Q352" s="54">
        <f t="shared" si="120"/>
        <v>-0.11831424000000001</v>
      </c>
      <c r="R352" s="54">
        <f t="shared" si="121"/>
        <v>0.11831424000000001</v>
      </c>
      <c r="S352" s="48">
        <f t="shared" si="122"/>
        <v>0.65120260388045836</v>
      </c>
      <c r="T352" s="49" t="s">
        <v>755</v>
      </c>
      <c r="U352" s="7"/>
      <c r="V352" s="7"/>
      <c r="W352" s="7"/>
      <c r="X352" s="7"/>
      <c r="Y352" s="7"/>
      <c r="Z352" s="7"/>
      <c r="AA352" s="7"/>
      <c r="AB352" s="9"/>
      <c r="AC352" s="35"/>
      <c r="AD352" s="36"/>
      <c r="AF352" s="37"/>
      <c r="AH352" s="8"/>
      <c r="AI352" s="8"/>
      <c r="AJ352" s="8"/>
    </row>
    <row r="353" spans="1:36" s="1" customFormat="1" ht="31.5" x14ac:dyDescent="0.25">
      <c r="A353" s="51" t="s">
        <v>543</v>
      </c>
      <c r="B353" s="52" t="s">
        <v>786</v>
      </c>
      <c r="C353" s="53" t="s">
        <v>787</v>
      </c>
      <c r="D353" s="54">
        <v>0.12809011200000001</v>
      </c>
      <c r="E353" s="54">
        <v>0</v>
      </c>
      <c r="F353" s="54">
        <f t="shared" si="112"/>
        <v>0.12809011200000001</v>
      </c>
      <c r="G353" s="54">
        <f t="shared" si="119"/>
        <v>0.12809011200000001</v>
      </c>
      <c r="H353" s="54">
        <f t="shared" si="113"/>
        <v>0.121584</v>
      </c>
      <c r="I353" s="54">
        <v>0</v>
      </c>
      <c r="J353" s="54">
        <v>0</v>
      </c>
      <c r="K353" s="54">
        <v>0</v>
      </c>
      <c r="L353" s="54">
        <v>0</v>
      </c>
      <c r="M353" s="54">
        <v>0</v>
      </c>
      <c r="N353" s="54">
        <v>0</v>
      </c>
      <c r="O353" s="54">
        <v>0.12809011200000001</v>
      </c>
      <c r="P353" s="54">
        <v>0.121584</v>
      </c>
      <c r="Q353" s="54">
        <f t="shared" si="120"/>
        <v>6.5061120000000083E-3</v>
      </c>
      <c r="R353" s="54">
        <f t="shared" si="121"/>
        <v>-6.5061120000000083E-3</v>
      </c>
      <c r="S353" s="48">
        <f t="shared" si="122"/>
        <v>-5.0793241557943271E-2</v>
      </c>
      <c r="T353" s="49" t="s">
        <v>31</v>
      </c>
      <c r="U353" s="7"/>
      <c r="V353" s="7"/>
      <c r="W353" s="7"/>
      <c r="X353" s="7"/>
      <c r="Y353" s="7"/>
      <c r="Z353" s="7"/>
      <c r="AA353" s="7"/>
      <c r="AB353" s="9"/>
      <c r="AC353" s="35"/>
      <c r="AD353" s="36"/>
      <c r="AF353" s="37"/>
      <c r="AH353" s="8"/>
      <c r="AI353" s="8"/>
      <c r="AJ353" s="8"/>
    </row>
    <row r="354" spans="1:36" s="1" customFormat="1" ht="31.5" x14ac:dyDescent="0.25">
      <c r="A354" s="51" t="s">
        <v>543</v>
      </c>
      <c r="B354" s="52" t="s">
        <v>788</v>
      </c>
      <c r="C354" s="53" t="s">
        <v>789</v>
      </c>
      <c r="D354" s="54">
        <v>0.164121612</v>
      </c>
      <c r="E354" s="54">
        <v>0</v>
      </c>
      <c r="F354" s="54">
        <f t="shared" si="112"/>
        <v>0.164121612</v>
      </c>
      <c r="G354" s="54">
        <f t="shared" si="119"/>
        <v>0.164121612</v>
      </c>
      <c r="H354" s="54">
        <f t="shared" si="113"/>
        <v>0.1212</v>
      </c>
      <c r="I354" s="54">
        <v>0</v>
      </c>
      <c r="J354" s="54">
        <v>0</v>
      </c>
      <c r="K354" s="54">
        <v>0</v>
      </c>
      <c r="L354" s="54">
        <v>0</v>
      </c>
      <c r="M354" s="54">
        <v>0</v>
      </c>
      <c r="N354" s="54">
        <v>0</v>
      </c>
      <c r="O354" s="54">
        <v>0.164121612</v>
      </c>
      <c r="P354" s="54">
        <v>0.1212</v>
      </c>
      <c r="Q354" s="54">
        <f t="shared" si="120"/>
        <v>4.2921611999999998E-2</v>
      </c>
      <c r="R354" s="54">
        <f t="shared" si="121"/>
        <v>-4.2921611999999998E-2</v>
      </c>
      <c r="S354" s="48">
        <f t="shared" si="122"/>
        <v>-0.26152321730790701</v>
      </c>
      <c r="T354" s="49" t="s">
        <v>400</v>
      </c>
      <c r="U354" s="7"/>
      <c r="V354" s="7"/>
      <c r="W354" s="7"/>
      <c r="X354" s="7"/>
      <c r="Y354" s="7"/>
      <c r="Z354" s="7"/>
      <c r="AA354" s="7"/>
      <c r="AB354" s="9"/>
      <c r="AC354" s="35"/>
      <c r="AD354" s="36"/>
      <c r="AF354" s="37"/>
      <c r="AH354" s="8"/>
      <c r="AI354" s="8"/>
      <c r="AJ354" s="8"/>
    </row>
    <row r="355" spans="1:36" s="1" customFormat="1" ht="63" x14ac:dyDescent="0.25">
      <c r="A355" s="51" t="s">
        <v>543</v>
      </c>
      <c r="B355" s="52" t="s">
        <v>790</v>
      </c>
      <c r="C355" s="53" t="s">
        <v>791</v>
      </c>
      <c r="D355" s="54">
        <v>0.83726592</v>
      </c>
      <c r="E355" s="54">
        <v>0</v>
      </c>
      <c r="F355" s="54">
        <f t="shared" si="112"/>
        <v>0.83726592</v>
      </c>
      <c r="G355" s="54">
        <f t="shared" si="119"/>
        <v>0.83726592</v>
      </c>
      <c r="H355" s="54">
        <f t="shared" si="113"/>
        <v>0.83723999999999998</v>
      </c>
      <c r="I355" s="54">
        <v>0</v>
      </c>
      <c r="J355" s="54">
        <v>0</v>
      </c>
      <c r="K355" s="54">
        <v>0</v>
      </c>
      <c r="L355" s="54">
        <v>0</v>
      </c>
      <c r="M355" s="54">
        <v>0</v>
      </c>
      <c r="N355" s="54">
        <v>0</v>
      </c>
      <c r="O355" s="54">
        <v>0.83726592</v>
      </c>
      <c r="P355" s="54">
        <v>0.83723999999999998</v>
      </c>
      <c r="Q355" s="54">
        <f t="shared" si="120"/>
        <v>2.59200000000126E-5</v>
      </c>
      <c r="R355" s="54">
        <f t="shared" si="121"/>
        <v>-2.59200000000126E-5</v>
      </c>
      <c r="S355" s="48">
        <f t="shared" si="122"/>
        <v>-3.0957906419996889E-5</v>
      </c>
      <c r="T355" s="49" t="s">
        <v>31</v>
      </c>
      <c r="U355" s="7"/>
      <c r="V355" s="7"/>
      <c r="W355" s="7"/>
      <c r="X355" s="7"/>
      <c r="Y355" s="7"/>
      <c r="Z355" s="7"/>
      <c r="AA355" s="7"/>
      <c r="AB355" s="9"/>
      <c r="AC355" s="35"/>
      <c r="AD355" s="36"/>
      <c r="AF355" s="37"/>
      <c r="AH355" s="8"/>
      <c r="AI355" s="8"/>
      <c r="AJ355" s="8"/>
    </row>
    <row r="356" spans="1:36" s="1" customFormat="1" ht="47.25" x14ac:dyDescent="0.25">
      <c r="A356" s="51" t="s">
        <v>543</v>
      </c>
      <c r="B356" s="52" t="s">
        <v>792</v>
      </c>
      <c r="C356" s="53" t="s">
        <v>793</v>
      </c>
      <c r="D356" s="54">
        <v>1.205093916</v>
      </c>
      <c r="E356" s="54">
        <v>0</v>
      </c>
      <c r="F356" s="54">
        <f t="shared" si="112"/>
        <v>1.205093916</v>
      </c>
      <c r="G356" s="54">
        <f t="shared" si="119"/>
        <v>1.205093916</v>
      </c>
      <c r="H356" s="54">
        <f t="shared" si="113"/>
        <v>1.2047999999999999</v>
      </c>
      <c r="I356" s="54">
        <v>0</v>
      </c>
      <c r="J356" s="54">
        <v>0</v>
      </c>
      <c r="K356" s="54">
        <v>0</v>
      </c>
      <c r="L356" s="54">
        <v>0</v>
      </c>
      <c r="M356" s="54">
        <v>0</v>
      </c>
      <c r="N356" s="54">
        <v>0</v>
      </c>
      <c r="O356" s="54">
        <v>1.205093916</v>
      </c>
      <c r="P356" s="54">
        <v>1.2047999999999999</v>
      </c>
      <c r="Q356" s="54">
        <f t="shared" si="120"/>
        <v>2.9391600000017171E-4</v>
      </c>
      <c r="R356" s="54">
        <f t="shared" si="121"/>
        <v>-2.9391600000017171E-4</v>
      </c>
      <c r="S356" s="48">
        <f t="shared" si="122"/>
        <v>-2.438946841386026E-4</v>
      </c>
      <c r="T356" s="49" t="s">
        <v>31</v>
      </c>
      <c r="U356" s="7"/>
      <c r="V356" s="7"/>
      <c r="W356" s="7"/>
      <c r="X356" s="7"/>
      <c r="Y356" s="7"/>
      <c r="Z356" s="7"/>
      <c r="AA356" s="7"/>
      <c r="AB356" s="9"/>
      <c r="AC356" s="35"/>
      <c r="AD356" s="36"/>
      <c r="AF356" s="37"/>
      <c r="AH356" s="8"/>
      <c r="AI356" s="8"/>
      <c r="AJ356" s="8"/>
    </row>
    <row r="357" spans="1:36" s="1" customFormat="1" ht="47.25" x14ac:dyDescent="0.25">
      <c r="A357" s="51" t="s">
        <v>543</v>
      </c>
      <c r="B357" s="52" t="s">
        <v>794</v>
      </c>
      <c r="C357" s="53" t="s">
        <v>795</v>
      </c>
      <c r="D357" s="54">
        <v>0.79563663600000001</v>
      </c>
      <c r="E357" s="54">
        <v>0</v>
      </c>
      <c r="F357" s="54">
        <f>D357-E357</f>
        <v>0.79563663600000001</v>
      </c>
      <c r="G357" s="54">
        <f t="shared" si="119"/>
        <v>0.79563663600000001</v>
      </c>
      <c r="H357" s="54">
        <f t="shared" si="113"/>
        <v>0</v>
      </c>
      <c r="I357" s="54">
        <v>0</v>
      </c>
      <c r="J357" s="54">
        <v>0</v>
      </c>
      <c r="K357" s="54">
        <v>0</v>
      </c>
      <c r="L357" s="54">
        <v>0</v>
      </c>
      <c r="M357" s="54">
        <v>0</v>
      </c>
      <c r="N357" s="54">
        <v>0</v>
      </c>
      <c r="O357" s="54">
        <v>0.79563663600000001</v>
      </c>
      <c r="P357" s="54">
        <v>0</v>
      </c>
      <c r="Q357" s="54">
        <f t="shared" si="120"/>
        <v>0.79563663600000001</v>
      </c>
      <c r="R357" s="54">
        <f t="shared" si="121"/>
        <v>-0.79563663600000001</v>
      </c>
      <c r="S357" s="48">
        <f t="shared" si="122"/>
        <v>-1</v>
      </c>
      <c r="T357" s="49" t="s">
        <v>796</v>
      </c>
      <c r="U357" s="7"/>
      <c r="V357" s="7"/>
      <c r="W357" s="7"/>
      <c r="X357" s="7"/>
      <c r="Y357" s="7"/>
      <c r="Z357" s="7"/>
      <c r="AA357" s="7"/>
      <c r="AB357" s="9"/>
      <c r="AC357" s="35"/>
      <c r="AD357" s="36"/>
      <c r="AF357" s="37"/>
      <c r="AH357" s="8"/>
      <c r="AI357" s="8"/>
      <c r="AJ357" s="8"/>
    </row>
    <row r="358" spans="1:36" s="1" customFormat="1" ht="47.25" x14ac:dyDescent="0.25">
      <c r="A358" s="51" t="s">
        <v>543</v>
      </c>
      <c r="B358" s="52" t="s">
        <v>797</v>
      </c>
      <c r="C358" s="53" t="s">
        <v>798</v>
      </c>
      <c r="D358" s="54">
        <v>0.39083904000000003</v>
      </c>
      <c r="E358" s="54">
        <v>0</v>
      </c>
      <c r="F358" s="54">
        <f t="shared" si="112"/>
        <v>0.39083904000000003</v>
      </c>
      <c r="G358" s="54">
        <f t="shared" si="119"/>
        <v>0.39083904000000003</v>
      </c>
      <c r="H358" s="54">
        <f t="shared" si="113"/>
        <v>0</v>
      </c>
      <c r="I358" s="54">
        <v>0</v>
      </c>
      <c r="J358" s="54">
        <v>0</v>
      </c>
      <c r="K358" s="54">
        <v>0</v>
      </c>
      <c r="L358" s="54">
        <v>0</v>
      </c>
      <c r="M358" s="54">
        <v>0</v>
      </c>
      <c r="N358" s="54">
        <v>0</v>
      </c>
      <c r="O358" s="54">
        <v>0.39083904000000003</v>
      </c>
      <c r="P358" s="54">
        <v>0</v>
      </c>
      <c r="Q358" s="54">
        <f t="shared" si="120"/>
        <v>0.39083904000000003</v>
      </c>
      <c r="R358" s="54">
        <f t="shared" si="121"/>
        <v>-0.39083904000000003</v>
      </c>
      <c r="S358" s="48">
        <f t="shared" si="122"/>
        <v>-1</v>
      </c>
      <c r="T358" s="49" t="s">
        <v>796</v>
      </c>
      <c r="U358" s="7"/>
      <c r="V358" s="7"/>
      <c r="W358" s="7"/>
      <c r="X358" s="7"/>
      <c r="Y358" s="7"/>
      <c r="Z358" s="7"/>
      <c r="AA358" s="7"/>
      <c r="AB358" s="9"/>
      <c r="AC358" s="35"/>
      <c r="AD358" s="36"/>
      <c r="AF358" s="37"/>
      <c r="AH358" s="8"/>
      <c r="AI358" s="8"/>
      <c r="AJ358" s="8"/>
    </row>
    <row r="359" spans="1:36" s="1" customFormat="1" ht="47.25" x14ac:dyDescent="0.25">
      <c r="A359" s="51" t="s">
        <v>543</v>
      </c>
      <c r="B359" s="52" t="s">
        <v>799</v>
      </c>
      <c r="C359" s="53" t="s">
        <v>800</v>
      </c>
      <c r="D359" s="54">
        <v>0.126285024</v>
      </c>
      <c r="E359" s="54">
        <v>0</v>
      </c>
      <c r="F359" s="54">
        <f t="shared" si="112"/>
        <v>0.126285024</v>
      </c>
      <c r="G359" s="54">
        <f t="shared" si="119"/>
        <v>0.126285024</v>
      </c>
      <c r="H359" s="54">
        <f t="shared" si="113"/>
        <v>0</v>
      </c>
      <c r="I359" s="54">
        <v>0</v>
      </c>
      <c r="J359" s="54">
        <v>0</v>
      </c>
      <c r="K359" s="54">
        <v>0</v>
      </c>
      <c r="L359" s="54">
        <v>0</v>
      </c>
      <c r="M359" s="54">
        <v>0</v>
      </c>
      <c r="N359" s="54">
        <v>0</v>
      </c>
      <c r="O359" s="54">
        <v>0.126285024</v>
      </c>
      <c r="P359" s="54">
        <v>0</v>
      </c>
      <c r="Q359" s="54">
        <f t="shared" si="120"/>
        <v>0.126285024</v>
      </c>
      <c r="R359" s="54">
        <f t="shared" si="121"/>
        <v>-0.126285024</v>
      </c>
      <c r="S359" s="48">
        <f t="shared" si="122"/>
        <v>-1</v>
      </c>
      <c r="T359" s="49" t="s">
        <v>796</v>
      </c>
      <c r="U359" s="7"/>
      <c r="V359" s="7"/>
      <c r="W359" s="7"/>
      <c r="X359" s="7"/>
      <c r="Y359" s="7"/>
      <c r="Z359" s="7"/>
      <c r="AA359" s="7"/>
      <c r="AB359" s="9"/>
      <c r="AC359" s="35"/>
      <c r="AD359" s="36"/>
      <c r="AF359" s="37"/>
      <c r="AH359" s="8"/>
      <c r="AI359" s="8"/>
      <c r="AJ359" s="8"/>
    </row>
    <row r="360" spans="1:36" s="1" customFormat="1" ht="47.25" x14ac:dyDescent="0.25">
      <c r="A360" s="51" t="s">
        <v>543</v>
      </c>
      <c r="B360" s="52" t="s">
        <v>801</v>
      </c>
      <c r="C360" s="53" t="s">
        <v>802</v>
      </c>
      <c r="D360" s="54">
        <v>1.0462340879999998</v>
      </c>
      <c r="E360" s="54">
        <v>0</v>
      </c>
      <c r="F360" s="54">
        <f t="shared" si="112"/>
        <v>1.0462340879999998</v>
      </c>
      <c r="G360" s="54">
        <f t="shared" si="119"/>
        <v>1.0462340879999998</v>
      </c>
      <c r="H360" s="54">
        <f t="shared" si="113"/>
        <v>0.93600000000000005</v>
      </c>
      <c r="I360" s="54">
        <v>0</v>
      </c>
      <c r="J360" s="54">
        <v>0</v>
      </c>
      <c r="K360" s="54">
        <v>0</v>
      </c>
      <c r="L360" s="54">
        <v>0</v>
      </c>
      <c r="M360" s="54">
        <v>0</v>
      </c>
      <c r="N360" s="54">
        <v>0</v>
      </c>
      <c r="O360" s="54">
        <v>1.0462340879999998</v>
      </c>
      <c r="P360" s="54">
        <v>0.93600000000000005</v>
      </c>
      <c r="Q360" s="54">
        <f t="shared" si="120"/>
        <v>0.11023408799999979</v>
      </c>
      <c r="R360" s="54">
        <f t="shared" si="121"/>
        <v>-0.11023408799999979</v>
      </c>
      <c r="S360" s="48">
        <f t="shared" si="122"/>
        <v>-0.10536273790383305</v>
      </c>
      <c r="T360" s="49" t="s">
        <v>400</v>
      </c>
      <c r="U360" s="7"/>
      <c r="V360" s="7"/>
      <c r="W360" s="7"/>
      <c r="X360" s="7"/>
      <c r="Y360" s="7"/>
      <c r="Z360" s="7"/>
      <c r="AA360" s="7"/>
      <c r="AB360" s="9"/>
      <c r="AC360" s="35"/>
      <c r="AD360" s="36"/>
      <c r="AF360" s="37"/>
      <c r="AH360" s="8"/>
      <c r="AI360" s="8"/>
      <c r="AJ360" s="8"/>
    </row>
    <row r="361" spans="1:36" s="1" customFormat="1" ht="47.25" x14ac:dyDescent="0.25">
      <c r="A361" s="51" t="s">
        <v>543</v>
      </c>
      <c r="B361" s="52" t="s">
        <v>803</v>
      </c>
      <c r="C361" s="53" t="s">
        <v>804</v>
      </c>
      <c r="D361" s="54">
        <v>1.117709364</v>
      </c>
      <c r="E361" s="54">
        <v>0</v>
      </c>
      <c r="F361" s="54">
        <f t="shared" si="112"/>
        <v>1.117709364</v>
      </c>
      <c r="G361" s="54">
        <f t="shared" si="119"/>
        <v>1.117709364</v>
      </c>
      <c r="H361" s="54">
        <f t="shared" si="113"/>
        <v>1.5840000000000001</v>
      </c>
      <c r="I361" s="54">
        <v>0</v>
      </c>
      <c r="J361" s="54">
        <v>0</v>
      </c>
      <c r="K361" s="54">
        <v>0</v>
      </c>
      <c r="L361" s="54">
        <v>0</v>
      </c>
      <c r="M361" s="54">
        <v>0</v>
      </c>
      <c r="N361" s="54">
        <v>0</v>
      </c>
      <c r="O361" s="54">
        <v>1.117709364</v>
      </c>
      <c r="P361" s="54">
        <v>1.5840000000000001</v>
      </c>
      <c r="Q361" s="54">
        <f t="shared" si="120"/>
        <v>-0.46629063600000009</v>
      </c>
      <c r="R361" s="54">
        <f t="shared" si="121"/>
        <v>0.46629063600000009</v>
      </c>
      <c r="S361" s="48">
        <f t="shared" si="122"/>
        <v>0.41718415450261909</v>
      </c>
      <c r="T361" s="49" t="s">
        <v>571</v>
      </c>
      <c r="U361" s="7"/>
      <c r="V361" s="7"/>
      <c r="W361" s="7"/>
      <c r="X361" s="7"/>
      <c r="Y361" s="7"/>
      <c r="Z361" s="7"/>
      <c r="AA361" s="7"/>
      <c r="AB361" s="9"/>
      <c r="AC361" s="35"/>
      <c r="AD361" s="36"/>
      <c r="AF361" s="37"/>
      <c r="AH361" s="8"/>
      <c r="AI361" s="8"/>
      <c r="AJ361" s="8"/>
    </row>
    <row r="362" spans="1:36" s="1" customFormat="1" ht="47.25" x14ac:dyDescent="0.25">
      <c r="A362" s="51" t="s">
        <v>543</v>
      </c>
      <c r="B362" s="52" t="s">
        <v>805</v>
      </c>
      <c r="C362" s="53" t="s">
        <v>806</v>
      </c>
      <c r="D362" s="54">
        <v>0.270027036</v>
      </c>
      <c r="E362" s="54">
        <v>0</v>
      </c>
      <c r="F362" s="54">
        <f t="shared" si="112"/>
        <v>0.270027036</v>
      </c>
      <c r="G362" s="54">
        <f t="shared" si="119"/>
        <v>0.270027036</v>
      </c>
      <c r="H362" s="54">
        <f t="shared" si="113"/>
        <v>0</v>
      </c>
      <c r="I362" s="54">
        <v>0</v>
      </c>
      <c r="J362" s="54">
        <v>0</v>
      </c>
      <c r="K362" s="54">
        <v>0</v>
      </c>
      <c r="L362" s="54">
        <v>0</v>
      </c>
      <c r="M362" s="54">
        <v>0</v>
      </c>
      <c r="N362" s="54">
        <v>0</v>
      </c>
      <c r="O362" s="54">
        <v>0.270027036</v>
      </c>
      <c r="P362" s="54">
        <v>0</v>
      </c>
      <c r="Q362" s="54">
        <f t="shared" si="120"/>
        <v>0.270027036</v>
      </c>
      <c r="R362" s="54">
        <f t="shared" si="121"/>
        <v>-0.270027036</v>
      </c>
      <c r="S362" s="48">
        <f t="shared" si="122"/>
        <v>-1</v>
      </c>
      <c r="T362" s="49" t="s">
        <v>755</v>
      </c>
      <c r="U362" s="7"/>
      <c r="V362" s="7"/>
      <c r="W362" s="7"/>
      <c r="X362" s="7"/>
      <c r="Y362" s="7"/>
      <c r="Z362" s="7"/>
      <c r="AA362" s="7"/>
      <c r="AB362" s="9"/>
      <c r="AC362" s="35"/>
      <c r="AD362" s="36"/>
      <c r="AF362" s="37"/>
      <c r="AH362" s="8"/>
      <c r="AI362" s="8"/>
      <c r="AJ362" s="8"/>
    </row>
    <row r="363" spans="1:36" s="1" customFormat="1" ht="47.25" x14ac:dyDescent="0.25">
      <c r="A363" s="51" t="s">
        <v>543</v>
      </c>
      <c r="B363" s="52" t="s">
        <v>807</v>
      </c>
      <c r="C363" s="53" t="s">
        <v>808</v>
      </c>
      <c r="D363" s="54">
        <v>0.20867233200000002</v>
      </c>
      <c r="E363" s="54">
        <v>0</v>
      </c>
      <c r="F363" s="54">
        <f t="shared" si="112"/>
        <v>0.20867233200000002</v>
      </c>
      <c r="G363" s="54">
        <f t="shared" si="119"/>
        <v>0.20867233200000002</v>
      </c>
      <c r="H363" s="54">
        <f t="shared" si="113"/>
        <v>0</v>
      </c>
      <c r="I363" s="54">
        <v>0</v>
      </c>
      <c r="J363" s="54">
        <v>0</v>
      </c>
      <c r="K363" s="54">
        <v>0</v>
      </c>
      <c r="L363" s="54">
        <v>0</v>
      </c>
      <c r="M363" s="54">
        <v>0</v>
      </c>
      <c r="N363" s="54">
        <v>0</v>
      </c>
      <c r="O363" s="54">
        <v>0.20867233200000002</v>
      </c>
      <c r="P363" s="54">
        <v>0</v>
      </c>
      <c r="Q363" s="54">
        <f t="shared" si="120"/>
        <v>0.20867233200000002</v>
      </c>
      <c r="R363" s="54">
        <f t="shared" si="121"/>
        <v>-0.20867233200000002</v>
      </c>
      <c r="S363" s="48">
        <f t="shared" si="122"/>
        <v>-1</v>
      </c>
      <c r="T363" s="49" t="s">
        <v>796</v>
      </c>
      <c r="U363" s="7"/>
      <c r="V363" s="7"/>
      <c r="W363" s="7"/>
      <c r="X363" s="7"/>
      <c r="Y363" s="7"/>
      <c r="Z363" s="7"/>
      <c r="AA363" s="7"/>
      <c r="AB363" s="9"/>
      <c r="AC363" s="35"/>
      <c r="AD363" s="36"/>
      <c r="AF363" s="37"/>
      <c r="AH363" s="8"/>
      <c r="AI363" s="8"/>
      <c r="AJ363" s="8"/>
    </row>
    <row r="364" spans="1:36" s="1" customFormat="1" ht="47.25" x14ac:dyDescent="0.25">
      <c r="A364" s="51" t="s">
        <v>543</v>
      </c>
      <c r="B364" s="52" t="s">
        <v>809</v>
      </c>
      <c r="C364" s="53" t="s">
        <v>810</v>
      </c>
      <c r="D364" s="54">
        <v>0.18771267599999999</v>
      </c>
      <c r="E364" s="54">
        <v>0</v>
      </c>
      <c r="F364" s="54">
        <f t="shared" si="112"/>
        <v>0.18771267599999999</v>
      </c>
      <c r="G364" s="54">
        <f t="shared" si="119"/>
        <v>0.18771267599999999</v>
      </c>
      <c r="H364" s="54">
        <f t="shared" si="113"/>
        <v>0</v>
      </c>
      <c r="I364" s="54">
        <v>0</v>
      </c>
      <c r="J364" s="54">
        <v>0</v>
      </c>
      <c r="K364" s="54">
        <v>0</v>
      </c>
      <c r="L364" s="54">
        <v>0</v>
      </c>
      <c r="M364" s="54">
        <v>0</v>
      </c>
      <c r="N364" s="54">
        <v>0</v>
      </c>
      <c r="O364" s="54">
        <v>0.18771267599999999</v>
      </c>
      <c r="P364" s="54">
        <v>0</v>
      </c>
      <c r="Q364" s="54">
        <f t="shared" si="120"/>
        <v>0.18771267599999999</v>
      </c>
      <c r="R364" s="54">
        <f t="shared" si="121"/>
        <v>-0.18771267599999999</v>
      </c>
      <c r="S364" s="48">
        <f t="shared" si="122"/>
        <v>-1</v>
      </c>
      <c r="T364" s="49" t="s">
        <v>796</v>
      </c>
      <c r="U364" s="7"/>
      <c r="V364" s="7"/>
      <c r="W364" s="7"/>
      <c r="X364" s="7"/>
      <c r="Y364" s="7"/>
      <c r="Z364" s="7"/>
      <c r="AA364" s="7"/>
      <c r="AB364" s="9"/>
      <c r="AC364" s="35"/>
      <c r="AD364" s="36"/>
      <c r="AF364" s="37"/>
      <c r="AH364" s="8"/>
      <c r="AI364" s="8"/>
      <c r="AJ364" s="8"/>
    </row>
    <row r="365" spans="1:36" s="1" customFormat="1" ht="31.5" x14ac:dyDescent="0.25">
      <c r="A365" s="51" t="s">
        <v>543</v>
      </c>
      <c r="B365" s="52" t="s">
        <v>811</v>
      </c>
      <c r="C365" s="53" t="s">
        <v>812</v>
      </c>
      <c r="D365" s="54">
        <v>2.133808776</v>
      </c>
      <c r="E365" s="54">
        <v>0</v>
      </c>
      <c r="F365" s="54">
        <f t="shared" si="112"/>
        <v>2.133808776</v>
      </c>
      <c r="G365" s="54">
        <f t="shared" si="119"/>
        <v>2.133808776</v>
      </c>
      <c r="H365" s="54">
        <f t="shared" si="113"/>
        <v>1.7993653300000001</v>
      </c>
      <c r="I365" s="54">
        <v>0</v>
      </c>
      <c r="J365" s="54">
        <v>0</v>
      </c>
      <c r="K365" s="54">
        <v>0</v>
      </c>
      <c r="L365" s="54">
        <v>0</v>
      </c>
      <c r="M365" s="54">
        <v>0</v>
      </c>
      <c r="N365" s="54">
        <v>0</v>
      </c>
      <c r="O365" s="54">
        <v>2.133808776</v>
      </c>
      <c r="P365" s="54">
        <v>1.7993653300000001</v>
      </c>
      <c r="Q365" s="54">
        <f t="shared" si="120"/>
        <v>0.33444344599999987</v>
      </c>
      <c r="R365" s="54">
        <f t="shared" si="121"/>
        <v>-0.33444344599999987</v>
      </c>
      <c r="S365" s="48">
        <f t="shared" si="122"/>
        <v>-0.15673543466577244</v>
      </c>
      <c r="T365" s="49" t="s">
        <v>400</v>
      </c>
      <c r="U365" s="7"/>
      <c r="V365" s="7"/>
      <c r="W365" s="7"/>
      <c r="X365" s="7"/>
      <c r="Y365" s="7"/>
      <c r="Z365" s="7"/>
      <c r="AA365" s="7"/>
      <c r="AB365" s="9"/>
      <c r="AC365" s="35"/>
      <c r="AD365" s="36"/>
      <c r="AF365" s="37"/>
      <c r="AH365" s="8"/>
      <c r="AI365" s="8"/>
      <c r="AJ365" s="8"/>
    </row>
    <row r="366" spans="1:36" s="1" customFormat="1" ht="31.5" x14ac:dyDescent="0.25">
      <c r="A366" s="51" t="s">
        <v>543</v>
      </c>
      <c r="B366" s="52" t="s">
        <v>813</v>
      </c>
      <c r="C366" s="53" t="s">
        <v>814</v>
      </c>
      <c r="D366" s="54">
        <v>0.53572455600000002</v>
      </c>
      <c r="E366" s="54">
        <v>0</v>
      </c>
      <c r="F366" s="54">
        <f t="shared" si="112"/>
        <v>0.53572455600000002</v>
      </c>
      <c r="G366" s="54">
        <f t="shared" si="119"/>
        <v>0.53572455600000002</v>
      </c>
      <c r="H366" s="54">
        <f t="shared" si="113"/>
        <v>0.53520000000000001</v>
      </c>
      <c r="I366" s="54">
        <v>0</v>
      </c>
      <c r="J366" s="54">
        <v>0</v>
      </c>
      <c r="K366" s="54">
        <v>0</v>
      </c>
      <c r="L366" s="54">
        <v>0</v>
      </c>
      <c r="M366" s="54">
        <v>0</v>
      </c>
      <c r="N366" s="54">
        <v>0</v>
      </c>
      <c r="O366" s="54">
        <v>0.53572455600000002</v>
      </c>
      <c r="P366" s="54">
        <v>0.53520000000000001</v>
      </c>
      <c r="Q366" s="54">
        <f t="shared" si="120"/>
        <v>5.2455600000000935E-4</v>
      </c>
      <c r="R366" s="54">
        <f t="shared" si="121"/>
        <v>-5.2455600000000935E-4</v>
      </c>
      <c r="S366" s="48">
        <f t="shared" si="122"/>
        <v>-9.7915242847298068E-4</v>
      </c>
      <c r="T366" s="49" t="s">
        <v>31</v>
      </c>
      <c r="U366" s="7"/>
      <c r="V366" s="7"/>
      <c r="W366" s="7"/>
      <c r="X366" s="7"/>
      <c r="Y366" s="7"/>
      <c r="Z366" s="7"/>
      <c r="AA366" s="7"/>
      <c r="AB366" s="9"/>
      <c r="AC366" s="35"/>
      <c r="AD366" s="36"/>
      <c r="AF366" s="37"/>
      <c r="AH366" s="8"/>
      <c r="AI366" s="8"/>
      <c r="AJ366" s="8"/>
    </row>
    <row r="367" spans="1:36" s="1" customFormat="1" ht="31.5" x14ac:dyDescent="0.25">
      <c r="A367" s="51" t="s">
        <v>543</v>
      </c>
      <c r="B367" s="52" t="s">
        <v>815</v>
      </c>
      <c r="C367" s="53" t="s">
        <v>816</v>
      </c>
      <c r="D367" s="54">
        <v>0.58015171199999993</v>
      </c>
      <c r="E367" s="54">
        <v>0</v>
      </c>
      <c r="F367" s="54">
        <f t="shared" si="112"/>
        <v>0.58015171199999993</v>
      </c>
      <c r="G367" s="54">
        <f t="shared" si="119"/>
        <v>0.58015171199999993</v>
      </c>
      <c r="H367" s="54">
        <f t="shared" si="113"/>
        <v>0.5796</v>
      </c>
      <c r="I367" s="54">
        <v>0</v>
      </c>
      <c r="J367" s="54">
        <v>0</v>
      </c>
      <c r="K367" s="54">
        <v>0</v>
      </c>
      <c r="L367" s="54">
        <v>0</v>
      </c>
      <c r="M367" s="54">
        <v>0</v>
      </c>
      <c r="N367" s="54">
        <v>0</v>
      </c>
      <c r="O367" s="54">
        <v>0.58015171199999993</v>
      </c>
      <c r="P367" s="54">
        <v>0.5796</v>
      </c>
      <c r="Q367" s="54">
        <f t="shared" si="120"/>
        <v>5.5171199999992648E-4</v>
      </c>
      <c r="R367" s="54">
        <f t="shared" si="121"/>
        <v>-5.5171199999992648E-4</v>
      </c>
      <c r="S367" s="48">
        <f t="shared" si="122"/>
        <v>-9.5097883637707264E-4</v>
      </c>
      <c r="T367" s="49" t="s">
        <v>31</v>
      </c>
      <c r="U367" s="7"/>
      <c r="V367" s="7"/>
      <c r="W367" s="7"/>
      <c r="X367" s="7"/>
      <c r="Y367" s="7"/>
      <c r="Z367" s="7"/>
      <c r="AA367" s="7"/>
      <c r="AB367" s="9"/>
      <c r="AC367" s="35"/>
      <c r="AD367" s="36"/>
      <c r="AF367" s="37"/>
      <c r="AH367" s="8"/>
      <c r="AI367" s="8"/>
      <c r="AJ367" s="8"/>
    </row>
    <row r="368" spans="1:36" s="1" customFormat="1" ht="31.5" x14ac:dyDescent="0.25">
      <c r="A368" s="51" t="s">
        <v>543</v>
      </c>
      <c r="B368" s="52" t="s">
        <v>817</v>
      </c>
      <c r="C368" s="53" t="s">
        <v>818</v>
      </c>
      <c r="D368" s="54">
        <v>0.249444</v>
      </c>
      <c r="E368" s="54">
        <v>0</v>
      </c>
      <c r="F368" s="54">
        <f t="shared" si="112"/>
        <v>0.249444</v>
      </c>
      <c r="G368" s="54">
        <f t="shared" si="119"/>
        <v>0.249444</v>
      </c>
      <c r="H368" s="54">
        <f t="shared" si="113"/>
        <v>0.24944400000000003</v>
      </c>
      <c r="I368" s="54">
        <v>0.249444</v>
      </c>
      <c r="J368" s="54">
        <v>0.24944400000000003</v>
      </c>
      <c r="K368" s="54">
        <v>0</v>
      </c>
      <c r="L368" s="54">
        <v>0</v>
      </c>
      <c r="M368" s="54">
        <v>0</v>
      </c>
      <c r="N368" s="54">
        <v>0</v>
      </c>
      <c r="O368" s="54">
        <v>0</v>
      </c>
      <c r="P368" s="54">
        <v>0</v>
      </c>
      <c r="Q368" s="54">
        <f t="shared" si="120"/>
        <v>0</v>
      </c>
      <c r="R368" s="54">
        <f t="shared" si="121"/>
        <v>0</v>
      </c>
      <c r="S368" s="48">
        <f t="shared" si="122"/>
        <v>0</v>
      </c>
      <c r="T368" s="49" t="s">
        <v>31</v>
      </c>
      <c r="U368" s="7"/>
      <c r="V368" s="7"/>
      <c r="W368" s="7"/>
      <c r="X368" s="7"/>
      <c r="Y368" s="7"/>
      <c r="Z368" s="7"/>
      <c r="AA368" s="7"/>
      <c r="AB368" s="9"/>
      <c r="AC368" s="35"/>
      <c r="AD368" s="36"/>
      <c r="AF368" s="37"/>
      <c r="AH368" s="8"/>
      <c r="AI368" s="8"/>
      <c r="AJ368" s="8"/>
    </row>
    <row r="369" spans="1:39" s="1" customFormat="1" ht="31.5" x14ac:dyDescent="0.25">
      <c r="A369" s="51" t="s">
        <v>543</v>
      </c>
      <c r="B369" s="52" t="s">
        <v>819</v>
      </c>
      <c r="C369" s="53" t="s">
        <v>820</v>
      </c>
      <c r="D369" s="54">
        <v>4.4299641600000008</v>
      </c>
      <c r="E369" s="54">
        <v>0</v>
      </c>
      <c r="F369" s="54">
        <f t="shared" si="112"/>
        <v>4.4299641600000008</v>
      </c>
      <c r="G369" s="54">
        <f t="shared" si="119"/>
        <v>4.4299641600000008</v>
      </c>
      <c r="H369" s="54">
        <f t="shared" si="113"/>
        <v>0</v>
      </c>
      <c r="I369" s="54">
        <v>0</v>
      </c>
      <c r="J369" s="54">
        <v>0</v>
      </c>
      <c r="K369" s="54">
        <v>0</v>
      </c>
      <c r="L369" s="54">
        <v>0</v>
      </c>
      <c r="M369" s="54">
        <v>4.4299641600000008</v>
      </c>
      <c r="N369" s="54">
        <v>0</v>
      </c>
      <c r="O369" s="54">
        <v>0</v>
      </c>
      <c r="P369" s="54">
        <v>0</v>
      </c>
      <c r="Q369" s="54">
        <f t="shared" si="120"/>
        <v>4.4299641600000008</v>
      </c>
      <c r="R369" s="54">
        <f t="shared" si="121"/>
        <v>-4.4299641600000008</v>
      </c>
      <c r="S369" s="48">
        <f t="shared" si="122"/>
        <v>-1</v>
      </c>
      <c r="T369" s="49" t="s">
        <v>592</v>
      </c>
      <c r="U369" s="7"/>
      <c r="V369" s="7"/>
      <c r="W369" s="7"/>
      <c r="X369" s="7"/>
      <c r="Y369" s="7"/>
      <c r="Z369" s="7"/>
      <c r="AA369" s="7"/>
      <c r="AB369" s="9"/>
      <c r="AC369" s="35"/>
      <c r="AD369" s="36"/>
      <c r="AF369" s="37"/>
      <c r="AH369" s="8"/>
      <c r="AI369" s="8"/>
      <c r="AJ369" s="8"/>
    </row>
    <row r="370" spans="1:39" s="1" customFormat="1" ht="47.25" x14ac:dyDescent="0.25">
      <c r="A370" s="51" t="s">
        <v>543</v>
      </c>
      <c r="B370" s="52" t="s">
        <v>821</v>
      </c>
      <c r="C370" s="53" t="s">
        <v>822</v>
      </c>
      <c r="D370" s="54">
        <v>14.590579175999999</v>
      </c>
      <c r="E370" s="54">
        <v>0</v>
      </c>
      <c r="F370" s="54">
        <f t="shared" si="112"/>
        <v>14.590579175999999</v>
      </c>
      <c r="G370" s="54">
        <f t="shared" si="119"/>
        <v>14.590579175999999</v>
      </c>
      <c r="H370" s="54">
        <f t="shared" si="113"/>
        <v>10</v>
      </c>
      <c r="I370" s="54">
        <v>0</v>
      </c>
      <c r="J370" s="54">
        <v>0</v>
      </c>
      <c r="K370" s="54">
        <v>0</v>
      </c>
      <c r="L370" s="54">
        <v>0</v>
      </c>
      <c r="M370" s="54">
        <v>14.590579175999999</v>
      </c>
      <c r="N370" s="54">
        <v>0</v>
      </c>
      <c r="O370" s="54">
        <v>0</v>
      </c>
      <c r="P370" s="54">
        <v>10</v>
      </c>
      <c r="Q370" s="54">
        <f t="shared" si="120"/>
        <v>4.5905791759999985</v>
      </c>
      <c r="R370" s="54">
        <f t="shared" si="121"/>
        <v>-4.5905791759999985</v>
      </c>
      <c r="S370" s="48">
        <f t="shared" si="122"/>
        <v>-0.31462624756877566</v>
      </c>
      <c r="T370" s="49" t="s">
        <v>400</v>
      </c>
      <c r="U370" s="7"/>
      <c r="V370" s="7"/>
      <c r="W370" s="7"/>
      <c r="X370" s="7"/>
      <c r="Y370" s="7"/>
      <c r="Z370" s="7"/>
      <c r="AA370" s="7"/>
      <c r="AB370" s="9"/>
      <c r="AC370" s="35"/>
      <c r="AD370" s="36"/>
      <c r="AF370" s="37"/>
      <c r="AH370" s="8"/>
      <c r="AI370" s="8"/>
      <c r="AJ370" s="8"/>
    </row>
    <row r="371" spans="1:39" s="1" customFormat="1" ht="47.25" x14ac:dyDescent="0.25">
      <c r="A371" s="51" t="s">
        <v>543</v>
      </c>
      <c r="B371" s="52" t="s">
        <v>823</v>
      </c>
      <c r="C371" s="53" t="s">
        <v>824</v>
      </c>
      <c r="D371" s="54">
        <v>0.223541868</v>
      </c>
      <c r="E371" s="54">
        <v>0</v>
      </c>
      <c r="F371" s="54">
        <f t="shared" si="112"/>
        <v>0.223541868</v>
      </c>
      <c r="G371" s="54">
        <f t="shared" si="119"/>
        <v>0.223541868</v>
      </c>
      <c r="H371" s="54">
        <f t="shared" si="113"/>
        <v>0</v>
      </c>
      <c r="I371" s="54">
        <v>0</v>
      </c>
      <c r="J371" s="54">
        <v>0</v>
      </c>
      <c r="K371" s="54">
        <v>0</v>
      </c>
      <c r="L371" s="54">
        <v>0</v>
      </c>
      <c r="M371" s="54">
        <v>0.223541868</v>
      </c>
      <c r="N371" s="54">
        <v>0</v>
      </c>
      <c r="O371" s="54">
        <v>0</v>
      </c>
      <c r="P371" s="54">
        <v>0</v>
      </c>
      <c r="Q371" s="54">
        <f t="shared" si="120"/>
        <v>0.223541868</v>
      </c>
      <c r="R371" s="54">
        <f t="shared" si="121"/>
        <v>-0.223541868</v>
      </c>
      <c r="S371" s="48">
        <f t="shared" si="122"/>
        <v>-1</v>
      </c>
      <c r="T371" s="49" t="s">
        <v>585</v>
      </c>
      <c r="U371" s="7"/>
      <c r="V371" s="7"/>
      <c r="W371" s="7"/>
      <c r="X371" s="7"/>
      <c r="Y371" s="7"/>
      <c r="Z371" s="7"/>
      <c r="AA371" s="7"/>
      <c r="AB371" s="9"/>
      <c r="AC371" s="35"/>
      <c r="AD371" s="36"/>
      <c r="AF371" s="37"/>
      <c r="AH371" s="8"/>
      <c r="AI371" s="8"/>
      <c r="AJ371" s="8"/>
    </row>
    <row r="372" spans="1:39" s="1" customFormat="1" ht="31.5" x14ac:dyDescent="0.25">
      <c r="A372" s="51" t="s">
        <v>543</v>
      </c>
      <c r="B372" s="52" t="s">
        <v>825</v>
      </c>
      <c r="C372" s="53" t="s">
        <v>826</v>
      </c>
      <c r="D372" s="54">
        <v>1.0102344699999999</v>
      </c>
      <c r="E372" s="54">
        <v>0</v>
      </c>
      <c r="F372" s="54">
        <f>D372-E372</f>
        <v>1.0102344699999999</v>
      </c>
      <c r="G372" s="54">
        <f t="shared" si="119"/>
        <v>1.0102344699999999</v>
      </c>
      <c r="H372" s="54">
        <f t="shared" si="113"/>
        <v>0.99460546999999999</v>
      </c>
      <c r="I372" s="54">
        <v>0</v>
      </c>
      <c r="J372" s="54">
        <v>0</v>
      </c>
      <c r="K372" s="54">
        <v>0</v>
      </c>
      <c r="L372" s="54">
        <v>0</v>
      </c>
      <c r="M372" s="54">
        <v>1.0102344699999999</v>
      </c>
      <c r="N372" s="54">
        <v>0</v>
      </c>
      <c r="O372" s="54">
        <v>0</v>
      </c>
      <c r="P372" s="54">
        <v>0.99460546999999999</v>
      </c>
      <c r="Q372" s="54">
        <f t="shared" si="120"/>
        <v>1.5628999999999893E-2</v>
      </c>
      <c r="R372" s="54">
        <f t="shared" si="121"/>
        <v>-1.5628999999999893E-2</v>
      </c>
      <c r="S372" s="48">
        <f t="shared" si="122"/>
        <v>-1.5470665933622216E-2</v>
      </c>
      <c r="T372" s="49" t="s">
        <v>31</v>
      </c>
      <c r="U372" s="7"/>
      <c r="V372" s="7"/>
      <c r="W372" s="7"/>
      <c r="X372" s="7"/>
      <c r="Y372" s="7"/>
      <c r="Z372" s="7"/>
      <c r="AA372" s="7"/>
      <c r="AB372" s="9"/>
      <c r="AC372" s="35"/>
      <c r="AD372" s="36"/>
      <c r="AF372" s="37"/>
      <c r="AH372" s="8"/>
      <c r="AI372" s="8"/>
      <c r="AJ372" s="8"/>
    </row>
    <row r="373" spans="1:39" s="1" customFormat="1" ht="31.5" x14ac:dyDescent="0.25">
      <c r="A373" s="51" t="s">
        <v>543</v>
      </c>
      <c r="B373" s="52" t="s">
        <v>827</v>
      </c>
      <c r="C373" s="53" t="s">
        <v>828</v>
      </c>
      <c r="D373" s="54">
        <v>0.95451763000000001</v>
      </c>
      <c r="E373" s="54">
        <v>0</v>
      </c>
      <c r="F373" s="54">
        <f t="shared" si="112"/>
        <v>0.95451763000000001</v>
      </c>
      <c r="G373" s="54">
        <f t="shared" si="119"/>
        <v>0.95451763000000001</v>
      </c>
      <c r="H373" s="54">
        <f t="shared" si="113"/>
        <v>1.0059085799999998</v>
      </c>
      <c r="I373" s="54">
        <v>0</v>
      </c>
      <c r="J373" s="54">
        <v>0</v>
      </c>
      <c r="K373" s="54">
        <v>0</v>
      </c>
      <c r="L373" s="54">
        <v>0</v>
      </c>
      <c r="M373" s="54">
        <v>0.95451763000000001</v>
      </c>
      <c r="N373" s="54">
        <v>0</v>
      </c>
      <c r="O373" s="54">
        <v>0</v>
      </c>
      <c r="P373" s="54">
        <v>1.0059085799999998</v>
      </c>
      <c r="Q373" s="54">
        <f t="shared" si="120"/>
        <v>-5.1390949999999824E-2</v>
      </c>
      <c r="R373" s="54">
        <f t="shared" si="121"/>
        <v>5.1390949999999824E-2</v>
      </c>
      <c r="S373" s="48">
        <f t="shared" si="122"/>
        <v>5.3839707497073494E-2</v>
      </c>
      <c r="T373" s="49" t="s">
        <v>31</v>
      </c>
      <c r="U373" s="7"/>
      <c r="V373" s="7"/>
      <c r="W373" s="7"/>
      <c r="X373" s="7"/>
      <c r="Y373" s="7"/>
      <c r="Z373" s="7"/>
      <c r="AA373" s="7"/>
      <c r="AB373" s="9"/>
      <c r="AC373" s="35"/>
      <c r="AD373" s="36"/>
      <c r="AF373" s="37"/>
      <c r="AH373" s="8"/>
      <c r="AI373" s="8"/>
      <c r="AJ373" s="8"/>
    </row>
    <row r="374" spans="1:39" s="1" customFormat="1" ht="31.5" x14ac:dyDescent="0.25">
      <c r="A374" s="51" t="s">
        <v>543</v>
      </c>
      <c r="B374" s="52" t="s">
        <v>829</v>
      </c>
      <c r="C374" s="53" t="s">
        <v>830</v>
      </c>
      <c r="D374" s="54">
        <v>0.21758896999999999</v>
      </c>
      <c r="E374" s="54">
        <v>0</v>
      </c>
      <c r="F374" s="54">
        <f t="shared" si="112"/>
        <v>0.21758896999999999</v>
      </c>
      <c r="G374" s="54">
        <f t="shared" si="119"/>
        <v>0.21758896999999999</v>
      </c>
      <c r="H374" s="54">
        <f t="shared" si="113"/>
        <v>0.20247499999999999</v>
      </c>
      <c r="I374" s="54">
        <v>0</v>
      </c>
      <c r="J374" s="54">
        <v>0</v>
      </c>
      <c r="K374" s="54">
        <v>0</v>
      </c>
      <c r="L374" s="54">
        <v>0</v>
      </c>
      <c r="M374" s="54">
        <v>0.21758896999999999</v>
      </c>
      <c r="N374" s="54">
        <v>0</v>
      </c>
      <c r="O374" s="54">
        <v>0</v>
      </c>
      <c r="P374" s="54">
        <v>0.20247499999999999</v>
      </c>
      <c r="Q374" s="54">
        <f t="shared" si="120"/>
        <v>1.5113970000000004E-2</v>
      </c>
      <c r="R374" s="54">
        <f t="shared" si="121"/>
        <v>-1.5113970000000004E-2</v>
      </c>
      <c r="S374" s="48">
        <f t="shared" si="122"/>
        <v>-6.9461103657965775E-2</v>
      </c>
      <c r="T374" s="49" t="s">
        <v>31</v>
      </c>
      <c r="U374" s="7"/>
      <c r="V374" s="7"/>
      <c r="W374" s="7"/>
      <c r="X374" s="7"/>
      <c r="Y374" s="7"/>
      <c r="Z374" s="7"/>
      <c r="AA374" s="7"/>
      <c r="AB374" s="9"/>
      <c r="AC374" s="35"/>
      <c r="AD374" s="36"/>
      <c r="AF374" s="37"/>
      <c r="AH374" s="8"/>
      <c r="AI374" s="8"/>
      <c r="AJ374" s="8"/>
    </row>
    <row r="375" spans="1:39" s="1" customFormat="1" ht="56.25" customHeight="1" x14ac:dyDescent="0.25">
      <c r="A375" s="51" t="s">
        <v>543</v>
      </c>
      <c r="B375" s="52" t="s">
        <v>831</v>
      </c>
      <c r="C375" s="53" t="s">
        <v>832</v>
      </c>
      <c r="D375" s="54">
        <v>0.74462843999999995</v>
      </c>
      <c r="E375" s="54">
        <v>0</v>
      </c>
      <c r="F375" s="54">
        <f t="shared" si="112"/>
        <v>0.74462843999999995</v>
      </c>
      <c r="G375" s="54">
        <f t="shared" si="119"/>
        <v>0.74462843999999995</v>
      </c>
      <c r="H375" s="54">
        <f t="shared" si="113"/>
        <v>0</v>
      </c>
      <c r="I375" s="54">
        <v>0</v>
      </c>
      <c r="J375" s="54">
        <v>0</v>
      </c>
      <c r="K375" s="54">
        <v>0</v>
      </c>
      <c r="L375" s="54">
        <v>0</v>
      </c>
      <c r="M375" s="54">
        <v>0.74462843999999995</v>
      </c>
      <c r="N375" s="54">
        <v>0</v>
      </c>
      <c r="O375" s="54">
        <v>0</v>
      </c>
      <c r="P375" s="54">
        <v>0</v>
      </c>
      <c r="Q375" s="54">
        <f t="shared" si="120"/>
        <v>0.74462843999999995</v>
      </c>
      <c r="R375" s="54">
        <f t="shared" si="121"/>
        <v>-0.74462843999999995</v>
      </c>
      <c r="S375" s="48">
        <f t="shared" si="122"/>
        <v>-1</v>
      </c>
      <c r="T375" s="49" t="s">
        <v>699</v>
      </c>
      <c r="U375" s="7"/>
      <c r="V375" s="7"/>
      <c r="W375" s="7"/>
      <c r="X375" s="7"/>
      <c r="Y375" s="7"/>
      <c r="Z375" s="7"/>
      <c r="AA375" s="7"/>
      <c r="AB375" s="9"/>
      <c r="AC375" s="35"/>
      <c r="AD375" s="36"/>
      <c r="AF375" s="37"/>
      <c r="AH375" s="8"/>
      <c r="AI375" s="8"/>
      <c r="AJ375" s="8"/>
    </row>
    <row r="376" spans="1:39" s="1" customFormat="1" ht="78.75" x14ac:dyDescent="0.25">
      <c r="A376" s="51" t="s">
        <v>543</v>
      </c>
      <c r="B376" s="52" t="s">
        <v>833</v>
      </c>
      <c r="C376" s="53" t="s">
        <v>834</v>
      </c>
      <c r="D376" s="54">
        <v>1.0874855399999999</v>
      </c>
      <c r="E376" s="54">
        <v>0</v>
      </c>
      <c r="F376" s="54">
        <f t="shared" si="112"/>
        <v>1.0874855399999999</v>
      </c>
      <c r="G376" s="54">
        <f t="shared" si="119"/>
        <v>1.0874855399999999</v>
      </c>
      <c r="H376" s="54">
        <f t="shared" si="113"/>
        <v>1.5449999999999999</v>
      </c>
      <c r="I376" s="54">
        <v>0</v>
      </c>
      <c r="J376" s="54">
        <v>0</v>
      </c>
      <c r="K376" s="54">
        <v>0</v>
      </c>
      <c r="L376" s="54">
        <v>0</v>
      </c>
      <c r="M376" s="54">
        <v>1.0874855399999999</v>
      </c>
      <c r="N376" s="54">
        <v>0</v>
      </c>
      <c r="O376" s="54">
        <v>0</v>
      </c>
      <c r="P376" s="54">
        <v>1.5449999999999999</v>
      </c>
      <c r="Q376" s="54">
        <f t="shared" si="120"/>
        <v>-0.45751446000000007</v>
      </c>
      <c r="R376" s="54">
        <f t="shared" si="121"/>
        <v>0.45751446000000007</v>
      </c>
      <c r="S376" s="48">
        <f t="shared" si="122"/>
        <v>0.42070854569707672</v>
      </c>
      <c r="T376" s="49" t="s">
        <v>725</v>
      </c>
      <c r="U376" s="7"/>
      <c r="V376" s="7"/>
      <c r="W376" s="7"/>
      <c r="X376" s="7"/>
      <c r="Y376" s="7"/>
      <c r="Z376" s="7"/>
      <c r="AA376" s="7"/>
      <c r="AB376" s="9"/>
      <c r="AC376" s="35"/>
      <c r="AD376" s="36"/>
      <c r="AF376" s="37"/>
      <c r="AH376" s="8"/>
      <c r="AI376" s="8"/>
      <c r="AJ376" s="8"/>
    </row>
    <row r="377" spans="1:39" s="1" customFormat="1" ht="31.5" x14ac:dyDescent="0.25">
      <c r="A377" s="51" t="s">
        <v>543</v>
      </c>
      <c r="B377" s="52" t="s">
        <v>835</v>
      </c>
      <c r="C377" s="53" t="s">
        <v>836</v>
      </c>
      <c r="D377" s="54">
        <v>0.15190172000000002</v>
      </c>
      <c r="E377" s="54">
        <v>0</v>
      </c>
      <c r="F377" s="54">
        <f t="shared" si="112"/>
        <v>0.15190172000000002</v>
      </c>
      <c r="G377" s="54">
        <f t="shared" si="119"/>
        <v>0.15190172000000002</v>
      </c>
      <c r="H377" s="54">
        <f t="shared" si="113"/>
        <v>0.12528097999999999</v>
      </c>
      <c r="I377" s="54">
        <v>0</v>
      </c>
      <c r="J377" s="54">
        <v>0</v>
      </c>
      <c r="K377" s="54">
        <v>0</v>
      </c>
      <c r="L377" s="54">
        <v>0</v>
      </c>
      <c r="M377" s="54">
        <v>0.15190172000000002</v>
      </c>
      <c r="N377" s="54">
        <v>0</v>
      </c>
      <c r="O377" s="54">
        <v>0</v>
      </c>
      <c r="P377" s="54">
        <v>0.12528097999999999</v>
      </c>
      <c r="Q377" s="54">
        <f t="shared" si="120"/>
        <v>2.6620740000000032E-2</v>
      </c>
      <c r="R377" s="54">
        <f t="shared" si="121"/>
        <v>-2.6620740000000032E-2</v>
      </c>
      <c r="S377" s="48">
        <f t="shared" si="122"/>
        <v>-0.17524976017388103</v>
      </c>
      <c r="T377" s="49" t="s">
        <v>837</v>
      </c>
      <c r="U377" s="7"/>
      <c r="V377" s="7"/>
      <c r="W377" s="7"/>
      <c r="X377" s="7"/>
      <c r="Y377" s="7"/>
      <c r="Z377" s="7"/>
      <c r="AA377" s="7"/>
      <c r="AB377" s="9"/>
      <c r="AC377" s="35"/>
      <c r="AD377" s="36"/>
      <c r="AF377" s="37"/>
      <c r="AH377" s="8"/>
      <c r="AI377" s="8"/>
      <c r="AJ377" s="8"/>
    </row>
    <row r="378" spans="1:39" s="1" customFormat="1" x14ac:dyDescent="0.25">
      <c r="A378" s="51" t="s">
        <v>543</v>
      </c>
      <c r="B378" s="52" t="s">
        <v>838</v>
      </c>
      <c r="C378" s="53" t="s">
        <v>839</v>
      </c>
      <c r="D378" s="54">
        <v>1.18</v>
      </c>
      <c r="E378" s="54">
        <v>0</v>
      </c>
      <c r="F378" s="54">
        <f t="shared" si="112"/>
        <v>1.18</v>
      </c>
      <c r="G378" s="54">
        <f t="shared" si="119"/>
        <v>1.18</v>
      </c>
      <c r="H378" s="54">
        <f t="shared" si="113"/>
        <v>1.179</v>
      </c>
      <c r="I378" s="54">
        <v>0</v>
      </c>
      <c r="J378" s="54">
        <v>0</v>
      </c>
      <c r="K378" s="54">
        <v>0</v>
      </c>
      <c r="L378" s="54">
        <v>1.179</v>
      </c>
      <c r="M378" s="54">
        <v>1.18</v>
      </c>
      <c r="N378" s="54">
        <v>0</v>
      </c>
      <c r="O378" s="54">
        <v>0</v>
      </c>
      <c r="P378" s="54">
        <v>0</v>
      </c>
      <c r="Q378" s="54">
        <f t="shared" si="120"/>
        <v>9.9999999999988987E-4</v>
      </c>
      <c r="R378" s="54">
        <f t="shared" si="121"/>
        <v>-9.9999999999988987E-4</v>
      </c>
      <c r="S378" s="48">
        <f t="shared" si="122"/>
        <v>-8.474576271185508E-4</v>
      </c>
      <c r="T378" s="49" t="s">
        <v>31</v>
      </c>
      <c r="U378" s="7"/>
      <c r="V378" s="7"/>
      <c r="W378" s="7"/>
      <c r="X378" s="7"/>
      <c r="Y378" s="7"/>
      <c r="Z378" s="7"/>
      <c r="AA378" s="7"/>
      <c r="AB378" s="9"/>
      <c r="AC378" s="35"/>
      <c r="AD378" s="36"/>
      <c r="AF378" s="37"/>
      <c r="AH378" s="8"/>
      <c r="AI378" s="8"/>
      <c r="AJ378" s="8"/>
    </row>
    <row r="379" spans="1:39" s="1" customFormat="1" x14ac:dyDescent="0.25">
      <c r="A379" s="51" t="s">
        <v>543</v>
      </c>
      <c r="B379" s="52" t="s">
        <v>840</v>
      </c>
      <c r="C379" s="53" t="s">
        <v>841</v>
      </c>
      <c r="D379" s="54" t="s">
        <v>31</v>
      </c>
      <c r="E379" s="54" t="s">
        <v>31</v>
      </c>
      <c r="F379" s="54" t="s">
        <v>31</v>
      </c>
      <c r="G379" s="54" t="s">
        <v>31</v>
      </c>
      <c r="H379" s="54">
        <f t="shared" si="113"/>
        <v>0.35004000000000002</v>
      </c>
      <c r="I379" s="54" t="s">
        <v>31</v>
      </c>
      <c r="J379" s="54">
        <v>0.35004000000000002</v>
      </c>
      <c r="K379" s="54" t="s">
        <v>31</v>
      </c>
      <c r="L379" s="54">
        <v>0</v>
      </c>
      <c r="M379" s="54" t="s">
        <v>31</v>
      </c>
      <c r="N379" s="54">
        <v>0</v>
      </c>
      <c r="O379" s="54" t="s">
        <v>31</v>
      </c>
      <c r="P379" s="54">
        <v>0</v>
      </c>
      <c r="Q379" s="54" t="s">
        <v>31</v>
      </c>
      <c r="R379" s="54" t="s">
        <v>31</v>
      </c>
      <c r="S379" s="48" t="s">
        <v>31</v>
      </c>
      <c r="T379" s="49" t="s">
        <v>715</v>
      </c>
      <c r="U379" s="7"/>
      <c r="V379" s="7"/>
      <c r="W379" s="7"/>
      <c r="X379" s="7"/>
      <c r="Y379" s="7"/>
      <c r="Z379" s="7"/>
      <c r="AA379" s="7"/>
      <c r="AB379" s="9"/>
      <c r="AC379" s="35"/>
      <c r="AD379" s="36"/>
      <c r="AF379" s="37"/>
      <c r="AH379" s="8"/>
      <c r="AI379" s="8"/>
      <c r="AJ379" s="8"/>
      <c r="AM379" s="63"/>
    </row>
    <row r="380" spans="1:39" s="1" customFormat="1" x14ac:dyDescent="0.25">
      <c r="A380" s="51" t="s">
        <v>543</v>
      </c>
      <c r="B380" s="52" t="s">
        <v>842</v>
      </c>
      <c r="C380" s="53" t="s">
        <v>843</v>
      </c>
      <c r="D380" s="54" t="s">
        <v>31</v>
      </c>
      <c r="E380" s="54" t="s">
        <v>31</v>
      </c>
      <c r="F380" s="54" t="s">
        <v>31</v>
      </c>
      <c r="G380" s="54" t="s">
        <v>31</v>
      </c>
      <c r="H380" s="54">
        <f t="shared" si="113"/>
        <v>0.12895200000000001</v>
      </c>
      <c r="I380" s="54" t="s">
        <v>31</v>
      </c>
      <c r="J380" s="54">
        <v>0.12895200000000001</v>
      </c>
      <c r="K380" s="54" t="s">
        <v>31</v>
      </c>
      <c r="L380" s="54">
        <v>0</v>
      </c>
      <c r="M380" s="54" t="s">
        <v>31</v>
      </c>
      <c r="N380" s="54">
        <v>0</v>
      </c>
      <c r="O380" s="54" t="s">
        <v>31</v>
      </c>
      <c r="P380" s="54">
        <v>0</v>
      </c>
      <c r="Q380" s="54" t="s">
        <v>31</v>
      </c>
      <c r="R380" s="54" t="s">
        <v>31</v>
      </c>
      <c r="S380" s="48" t="s">
        <v>31</v>
      </c>
      <c r="T380" s="49" t="s">
        <v>715</v>
      </c>
      <c r="U380" s="7"/>
      <c r="V380" s="7"/>
      <c r="W380" s="7"/>
      <c r="X380" s="7"/>
      <c r="Y380" s="7"/>
      <c r="Z380" s="7"/>
      <c r="AA380" s="7"/>
      <c r="AB380" s="9"/>
      <c r="AC380" s="35"/>
      <c r="AD380" s="36"/>
      <c r="AF380" s="37"/>
      <c r="AH380" s="8"/>
      <c r="AI380" s="8"/>
      <c r="AJ380" s="8"/>
      <c r="AM380" s="63"/>
    </row>
    <row r="381" spans="1:39" s="1" customFormat="1" x14ac:dyDescent="0.25">
      <c r="A381" s="51" t="s">
        <v>543</v>
      </c>
      <c r="B381" s="52" t="s">
        <v>844</v>
      </c>
      <c r="C381" s="53" t="s">
        <v>845</v>
      </c>
      <c r="D381" s="54">
        <v>2.6750000040000002</v>
      </c>
      <c r="E381" s="54">
        <v>0</v>
      </c>
      <c r="F381" s="54">
        <f t="shared" si="112"/>
        <v>2.6750000040000002</v>
      </c>
      <c r="G381" s="54">
        <f t="shared" ref="G381:H408" si="123">I381+K381+M381+O381</f>
        <v>2.6750000040000002</v>
      </c>
      <c r="H381" s="54">
        <f t="shared" si="113"/>
        <v>2.6749999999999998</v>
      </c>
      <c r="I381" s="54">
        <v>0</v>
      </c>
      <c r="J381" s="54">
        <v>2.6749999999999998</v>
      </c>
      <c r="K381" s="54">
        <v>2.6750000040000002</v>
      </c>
      <c r="L381" s="54">
        <v>0</v>
      </c>
      <c r="M381" s="54">
        <v>0</v>
      </c>
      <c r="N381" s="54">
        <v>0</v>
      </c>
      <c r="O381" s="54">
        <v>0</v>
      </c>
      <c r="P381" s="54">
        <v>0</v>
      </c>
      <c r="Q381" s="54">
        <f t="shared" ref="Q381:Q408" si="124">F381-H381</f>
        <v>4.000000330961484E-9</v>
      </c>
      <c r="R381" s="54">
        <f t="shared" ref="R381:R408" si="125">H381-G381</f>
        <v>-4.000000330961484E-9</v>
      </c>
      <c r="S381" s="48">
        <f t="shared" ref="S381:S393" si="126">R381/G381</f>
        <v>-1.4953272242916542E-9</v>
      </c>
      <c r="T381" s="49" t="s">
        <v>31</v>
      </c>
      <c r="U381" s="7"/>
      <c r="V381" s="7"/>
      <c r="W381" s="7"/>
      <c r="X381" s="7"/>
      <c r="Y381" s="7"/>
      <c r="Z381" s="7"/>
      <c r="AA381" s="7"/>
      <c r="AB381" s="9"/>
      <c r="AC381" s="35"/>
      <c r="AD381" s="36"/>
      <c r="AF381" s="37"/>
      <c r="AH381" s="8"/>
      <c r="AI381" s="8"/>
      <c r="AJ381" s="8"/>
    </row>
    <row r="382" spans="1:39" s="1" customFormat="1" ht="78.75" x14ac:dyDescent="0.25">
      <c r="A382" s="51" t="s">
        <v>543</v>
      </c>
      <c r="B382" s="52" t="s">
        <v>846</v>
      </c>
      <c r="C382" s="53" t="s">
        <v>847</v>
      </c>
      <c r="D382" s="54">
        <v>17.122032395999998</v>
      </c>
      <c r="E382" s="54">
        <v>0</v>
      </c>
      <c r="F382" s="54">
        <f t="shared" ref="F382:F506" si="127">D382-E382</f>
        <v>17.122032395999998</v>
      </c>
      <c r="G382" s="54">
        <f t="shared" si="123"/>
        <v>1.6516234079999998</v>
      </c>
      <c r="H382" s="54">
        <f t="shared" si="113"/>
        <v>1.8480000000000001</v>
      </c>
      <c r="I382" s="54">
        <v>0</v>
      </c>
      <c r="J382" s="54">
        <v>0</v>
      </c>
      <c r="K382" s="54">
        <v>0</v>
      </c>
      <c r="L382" s="54">
        <v>0</v>
      </c>
      <c r="M382" s="54">
        <v>0</v>
      </c>
      <c r="N382" s="54">
        <v>0</v>
      </c>
      <c r="O382" s="54">
        <v>1.6516234079999998</v>
      </c>
      <c r="P382" s="54">
        <v>1.8480000000000001</v>
      </c>
      <c r="Q382" s="54">
        <f t="shared" si="124"/>
        <v>15.274032395999997</v>
      </c>
      <c r="R382" s="54">
        <f t="shared" si="125"/>
        <v>0.19637659200000024</v>
      </c>
      <c r="S382" s="48">
        <f t="shared" si="126"/>
        <v>0.11889913345185542</v>
      </c>
      <c r="T382" s="49" t="s">
        <v>725</v>
      </c>
      <c r="U382" s="7"/>
      <c r="V382" s="7"/>
      <c r="W382" s="7"/>
      <c r="X382" s="7"/>
      <c r="Y382" s="7"/>
      <c r="Z382" s="7"/>
      <c r="AA382" s="7"/>
      <c r="AB382" s="9"/>
      <c r="AC382" s="35"/>
      <c r="AD382" s="36"/>
      <c r="AF382" s="37"/>
      <c r="AH382" s="8"/>
      <c r="AI382" s="8"/>
      <c r="AJ382" s="8"/>
    </row>
    <row r="383" spans="1:39" s="1" customFormat="1" x14ac:dyDescent="0.25">
      <c r="A383" s="51" t="s">
        <v>543</v>
      </c>
      <c r="B383" s="52" t="s">
        <v>848</v>
      </c>
      <c r="C383" s="53" t="s">
        <v>849</v>
      </c>
      <c r="D383" s="54">
        <v>7.7798318879999995</v>
      </c>
      <c r="E383" s="54">
        <v>0</v>
      </c>
      <c r="F383" s="54">
        <f t="shared" si="127"/>
        <v>7.7798318879999995</v>
      </c>
      <c r="G383" s="54">
        <f t="shared" si="123"/>
        <v>7.7798318879999995</v>
      </c>
      <c r="H383" s="54">
        <f t="shared" si="113"/>
        <v>7.65</v>
      </c>
      <c r="I383" s="54">
        <v>0</v>
      </c>
      <c r="J383" s="54">
        <v>0</v>
      </c>
      <c r="K383" s="54">
        <v>0</v>
      </c>
      <c r="L383" s="54">
        <v>0</v>
      </c>
      <c r="M383" s="54">
        <v>0</v>
      </c>
      <c r="N383" s="54">
        <v>0</v>
      </c>
      <c r="O383" s="54">
        <v>7.7798318879999995</v>
      </c>
      <c r="P383" s="54">
        <v>7.65</v>
      </c>
      <c r="Q383" s="54">
        <f t="shared" si="124"/>
        <v>0.12983188799999912</v>
      </c>
      <c r="R383" s="54">
        <f t="shared" si="125"/>
        <v>-0.12983188799999912</v>
      </c>
      <c r="S383" s="48">
        <f t="shared" si="126"/>
        <v>-1.6688263945684775E-2</v>
      </c>
      <c r="T383" s="49" t="s">
        <v>31</v>
      </c>
      <c r="U383" s="7"/>
      <c r="V383" s="7"/>
      <c r="W383" s="7"/>
      <c r="X383" s="7"/>
      <c r="Y383" s="7"/>
      <c r="Z383" s="7"/>
      <c r="AA383" s="7"/>
      <c r="AB383" s="9"/>
      <c r="AC383" s="35"/>
      <c r="AD383" s="36"/>
      <c r="AF383" s="37"/>
      <c r="AH383" s="8"/>
      <c r="AI383" s="8"/>
      <c r="AJ383" s="8"/>
    </row>
    <row r="384" spans="1:39" s="1" customFormat="1" ht="31.5" x14ac:dyDescent="0.25">
      <c r="A384" s="51" t="s">
        <v>543</v>
      </c>
      <c r="B384" s="52" t="s">
        <v>850</v>
      </c>
      <c r="C384" s="53" t="s">
        <v>851</v>
      </c>
      <c r="D384" s="54">
        <v>100.16266813200001</v>
      </c>
      <c r="E384" s="54">
        <v>0</v>
      </c>
      <c r="F384" s="54">
        <f t="shared" si="127"/>
        <v>100.16266813200001</v>
      </c>
      <c r="G384" s="54">
        <f t="shared" si="123"/>
        <v>15.061343988000001</v>
      </c>
      <c r="H384" s="54">
        <f t="shared" si="123"/>
        <v>8.4167999999999985</v>
      </c>
      <c r="I384" s="54">
        <v>0</v>
      </c>
      <c r="J384" s="54">
        <v>0</v>
      </c>
      <c r="K384" s="54">
        <v>0</v>
      </c>
      <c r="L384" s="54">
        <v>0</v>
      </c>
      <c r="M384" s="54">
        <v>0</v>
      </c>
      <c r="N384" s="54">
        <v>0</v>
      </c>
      <c r="O384" s="54">
        <v>15.061343988000001</v>
      </c>
      <c r="P384" s="54">
        <v>8.4167999999999985</v>
      </c>
      <c r="Q384" s="54">
        <f t="shared" si="124"/>
        <v>91.745868132000012</v>
      </c>
      <c r="R384" s="54">
        <f t="shared" si="125"/>
        <v>-6.6445439880000023</v>
      </c>
      <c r="S384" s="48">
        <f t="shared" si="126"/>
        <v>-0.44116540949426469</v>
      </c>
      <c r="T384" s="49" t="s">
        <v>837</v>
      </c>
      <c r="U384" s="7"/>
      <c r="V384" s="7"/>
      <c r="W384" s="7"/>
      <c r="X384" s="7"/>
      <c r="Y384" s="7"/>
      <c r="Z384" s="7"/>
      <c r="AA384" s="7"/>
      <c r="AB384" s="9"/>
      <c r="AC384" s="35"/>
      <c r="AD384" s="36"/>
      <c r="AF384" s="37"/>
      <c r="AH384" s="8"/>
      <c r="AI384" s="8"/>
      <c r="AJ384" s="8"/>
    </row>
    <row r="385" spans="1:36" s="1" customFormat="1" ht="31.5" x14ac:dyDescent="0.25">
      <c r="A385" s="51" t="s">
        <v>543</v>
      </c>
      <c r="B385" s="52" t="s">
        <v>852</v>
      </c>
      <c r="C385" s="53" t="s">
        <v>853</v>
      </c>
      <c r="D385" s="54">
        <v>2.21658</v>
      </c>
      <c r="E385" s="54">
        <v>0</v>
      </c>
      <c r="F385" s="54">
        <f t="shared" si="127"/>
        <v>2.21658</v>
      </c>
      <c r="G385" s="54">
        <f t="shared" si="123"/>
        <v>2.21658</v>
      </c>
      <c r="H385" s="54">
        <f t="shared" si="123"/>
        <v>2.1526668</v>
      </c>
      <c r="I385" s="54">
        <v>0</v>
      </c>
      <c r="J385" s="54">
        <v>0</v>
      </c>
      <c r="K385" s="54">
        <v>0</v>
      </c>
      <c r="L385" s="54">
        <v>0</v>
      </c>
      <c r="M385" s="54">
        <v>2.21658</v>
      </c>
      <c r="N385" s="54">
        <v>2.1526668</v>
      </c>
      <c r="O385" s="54">
        <v>0</v>
      </c>
      <c r="P385" s="54">
        <v>0</v>
      </c>
      <c r="Q385" s="54">
        <f t="shared" si="124"/>
        <v>6.3913200000000003E-2</v>
      </c>
      <c r="R385" s="54">
        <f t="shared" si="125"/>
        <v>-6.3913200000000003E-2</v>
      </c>
      <c r="S385" s="48">
        <f t="shared" si="126"/>
        <v>-2.8834149906612892E-2</v>
      </c>
      <c r="T385" s="49" t="s">
        <v>31</v>
      </c>
      <c r="U385" s="7"/>
      <c r="V385" s="7"/>
      <c r="W385" s="7"/>
      <c r="X385" s="7"/>
      <c r="Y385" s="7"/>
      <c r="Z385" s="7"/>
      <c r="AA385" s="7"/>
      <c r="AB385" s="9"/>
      <c r="AC385" s="35"/>
      <c r="AD385" s="36"/>
      <c r="AF385" s="37"/>
      <c r="AH385" s="8"/>
      <c r="AI385" s="8"/>
      <c r="AJ385" s="8"/>
    </row>
    <row r="386" spans="1:36" s="1" customFormat="1" ht="31.5" x14ac:dyDescent="0.25">
      <c r="A386" s="51" t="s">
        <v>543</v>
      </c>
      <c r="B386" s="52" t="s">
        <v>854</v>
      </c>
      <c r="C386" s="53" t="s">
        <v>855</v>
      </c>
      <c r="D386" s="54">
        <v>3.2190152640000003</v>
      </c>
      <c r="E386" s="54">
        <v>0</v>
      </c>
      <c r="F386" s="54">
        <f t="shared" si="127"/>
        <v>3.2190152640000003</v>
      </c>
      <c r="G386" s="54">
        <f t="shared" si="123"/>
        <v>3.2190152640000003</v>
      </c>
      <c r="H386" s="54">
        <f t="shared" si="123"/>
        <v>0</v>
      </c>
      <c r="I386" s="54">
        <v>0</v>
      </c>
      <c r="J386" s="54">
        <v>0</v>
      </c>
      <c r="K386" s="54">
        <v>0</v>
      </c>
      <c r="L386" s="54">
        <v>0</v>
      </c>
      <c r="M386" s="54">
        <v>0</v>
      </c>
      <c r="N386" s="54">
        <v>0</v>
      </c>
      <c r="O386" s="54">
        <v>3.2190152640000003</v>
      </c>
      <c r="P386" s="54">
        <v>0</v>
      </c>
      <c r="Q386" s="54">
        <f t="shared" si="124"/>
        <v>3.2190152640000003</v>
      </c>
      <c r="R386" s="54">
        <f t="shared" si="125"/>
        <v>-3.2190152640000003</v>
      </c>
      <c r="S386" s="48">
        <f t="shared" si="126"/>
        <v>-1</v>
      </c>
      <c r="T386" s="49" t="s">
        <v>270</v>
      </c>
      <c r="U386" s="7"/>
      <c r="V386" s="7"/>
      <c r="W386" s="7"/>
      <c r="X386" s="7"/>
      <c r="Y386" s="7"/>
      <c r="Z386" s="7"/>
      <c r="AA386" s="7"/>
      <c r="AB386" s="9"/>
      <c r="AC386" s="35"/>
      <c r="AD386" s="36"/>
      <c r="AF386" s="37"/>
      <c r="AH386" s="8"/>
      <c r="AI386" s="8"/>
      <c r="AJ386" s="8"/>
    </row>
    <row r="387" spans="1:36" s="1" customFormat="1" ht="31.5" x14ac:dyDescent="0.25">
      <c r="A387" s="51" t="s">
        <v>543</v>
      </c>
      <c r="B387" s="52" t="s">
        <v>856</v>
      </c>
      <c r="C387" s="53" t="s">
        <v>857</v>
      </c>
      <c r="D387" s="54">
        <v>19.648899420000003</v>
      </c>
      <c r="E387" s="54">
        <v>0</v>
      </c>
      <c r="F387" s="54">
        <f t="shared" si="127"/>
        <v>19.648899420000003</v>
      </c>
      <c r="G387" s="54">
        <f t="shared" si="123"/>
        <v>19.648899420000003</v>
      </c>
      <c r="H387" s="54">
        <f t="shared" si="123"/>
        <v>18.411308339999998</v>
      </c>
      <c r="I387" s="54">
        <v>0</v>
      </c>
      <c r="J387" s="54">
        <v>0</v>
      </c>
      <c r="K387" s="54">
        <v>0</v>
      </c>
      <c r="L387" s="54">
        <v>0</v>
      </c>
      <c r="M387" s="54">
        <v>0</v>
      </c>
      <c r="N387" s="54">
        <v>0</v>
      </c>
      <c r="O387" s="54">
        <v>19.648899420000003</v>
      </c>
      <c r="P387" s="54">
        <v>18.411308339999998</v>
      </c>
      <c r="Q387" s="54">
        <f t="shared" si="124"/>
        <v>1.237591080000005</v>
      </c>
      <c r="R387" s="54">
        <f t="shared" si="125"/>
        <v>-1.237591080000005</v>
      </c>
      <c r="S387" s="48">
        <f t="shared" si="126"/>
        <v>-6.2985262102787265E-2</v>
      </c>
      <c r="T387" s="49" t="s">
        <v>31</v>
      </c>
      <c r="U387" s="7"/>
      <c r="V387" s="7"/>
      <c r="W387" s="7"/>
      <c r="X387" s="7"/>
      <c r="Y387" s="7"/>
      <c r="Z387" s="7"/>
      <c r="AA387" s="7"/>
      <c r="AB387" s="9"/>
      <c r="AC387" s="35"/>
      <c r="AD387" s="36"/>
      <c r="AF387" s="37"/>
      <c r="AH387" s="8"/>
      <c r="AI387" s="8"/>
      <c r="AJ387" s="8"/>
    </row>
    <row r="388" spans="1:36" s="1" customFormat="1" ht="47.25" x14ac:dyDescent="0.25">
      <c r="A388" s="51" t="s">
        <v>543</v>
      </c>
      <c r="B388" s="52" t="s">
        <v>858</v>
      </c>
      <c r="C388" s="53" t="s">
        <v>859</v>
      </c>
      <c r="D388" s="54">
        <v>0.57060447599999997</v>
      </c>
      <c r="E388" s="54">
        <v>0</v>
      </c>
      <c r="F388" s="54">
        <f t="shared" si="127"/>
        <v>0.57060447599999997</v>
      </c>
      <c r="G388" s="54">
        <f t="shared" si="123"/>
        <v>0.57060447599999997</v>
      </c>
      <c r="H388" s="54">
        <f t="shared" si="123"/>
        <v>0.61979999999999991</v>
      </c>
      <c r="I388" s="54">
        <v>0</v>
      </c>
      <c r="J388" s="54">
        <v>0</v>
      </c>
      <c r="K388" s="54">
        <v>0</v>
      </c>
      <c r="L388" s="54">
        <v>0</v>
      </c>
      <c r="M388" s="54">
        <v>0</v>
      </c>
      <c r="N388" s="54">
        <v>0</v>
      </c>
      <c r="O388" s="54">
        <v>0.57060447599999997</v>
      </c>
      <c r="P388" s="54">
        <v>0.61979999999999991</v>
      </c>
      <c r="Q388" s="54">
        <f t="shared" si="124"/>
        <v>-4.9195523999999935E-2</v>
      </c>
      <c r="R388" s="54">
        <f t="shared" si="125"/>
        <v>4.9195523999999935E-2</v>
      </c>
      <c r="S388" s="48">
        <f t="shared" si="126"/>
        <v>8.6216505599230414E-2</v>
      </c>
      <c r="T388" s="49" t="s">
        <v>31</v>
      </c>
      <c r="U388" s="7"/>
      <c r="V388" s="7"/>
      <c r="W388" s="7"/>
      <c r="X388" s="7"/>
      <c r="Y388" s="7"/>
      <c r="Z388" s="7"/>
      <c r="AA388" s="7"/>
      <c r="AB388" s="9"/>
      <c r="AC388" s="35"/>
      <c r="AD388" s="36"/>
      <c r="AF388" s="37"/>
      <c r="AH388" s="8"/>
      <c r="AI388" s="8"/>
      <c r="AJ388" s="8"/>
    </row>
    <row r="389" spans="1:36" s="1" customFormat="1" ht="47.25" x14ac:dyDescent="0.25">
      <c r="A389" s="51" t="s">
        <v>543</v>
      </c>
      <c r="B389" s="52" t="s">
        <v>860</v>
      </c>
      <c r="C389" s="53" t="s">
        <v>861</v>
      </c>
      <c r="D389" s="54">
        <v>11.714222196000001</v>
      </c>
      <c r="E389" s="54">
        <v>0</v>
      </c>
      <c r="F389" s="54">
        <f t="shared" si="127"/>
        <v>11.714222196000001</v>
      </c>
      <c r="G389" s="54">
        <f t="shared" si="123"/>
        <v>11.714222196000001</v>
      </c>
      <c r="H389" s="54">
        <f t="shared" si="123"/>
        <v>0</v>
      </c>
      <c r="I389" s="54">
        <v>0</v>
      </c>
      <c r="J389" s="54">
        <v>0</v>
      </c>
      <c r="K389" s="54">
        <v>0</v>
      </c>
      <c r="L389" s="54">
        <v>0</v>
      </c>
      <c r="M389" s="54">
        <v>0</v>
      </c>
      <c r="N389" s="54">
        <v>0</v>
      </c>
      <c r="O389" s="54">
        <v>11.714222196000001</v>
      </c>
      <c r="P389" s="54">
        <v>0</v>
      </c>
      <c r="Q389" s="54">
        <f t="shared" si="124"/>
        <v>11.714222196000001</v>
      </c>
      <c r="R389" s="54">
        <f t="shared" si="125"/>
        <v>-11.714222196000001</v>
      </c>
      <c r="S389" s="48">
        <f t="shared" si="126"/>
        <v>-1</v>
      </c>
      <c r="T389" s="49" t="s">
        <v>862</v>
      </c>
      <c r="U389" s="7"/>
      <c r="V389" s="7"/>
      <c r="W389" s="7"/>
      <c r="X389" s="7"/>
      <c r="Y389" s="7"/>
      <c r="Z389" s="7"/>
      <c r="AA389" s="7"/>
      <c r="AB389" s="9"/>
      <c r="AC389" s="35"/>
      <c r="AD389" s="36"/>
      <c r="AF389" s="37"/>
      <c r="AH389" s="8"/>
      <c r="AI389" s="8"/>
      <c r="AJ389" s="8"/>
    </row>
    <row r="390" spans="1:36" s="1" customFormat="1" ht="31.5" x14ac:dyDescent="0.25">
      <c r="A390" s="51" t="s">
        <v>543</v>
      </c>
      <c r="B390" s="52" t="s">
        <v>863</v>
      </c>
      <c r="C390" s="53" t="s">
        <v>864</v>
      </c>
      <c r="D390" s="54">
        <v>0.47633509199999996</v>
      </c>
      <c r="E390" s="54">
        <v>0</v>
      </c>
      <c r="F390" s="54">
        <f t="shared" si="127"/>
        <v>0.47633509199999996</v>
      </c>
      <c r="G390" s="54">
        <f t="shared" si="123"/>
        <v>0.47633509199999996</v>
      </c>
      <c r="H390" s="54">
        <f t="shared" si="123"/>
        <v>0.52700000000000002</v>
      </c>
      <c r="I390" s="54">
        <v>0</v>
      </c>
      <c r="J390" s="54">
        <v>0</v>
      </c>
      <c r="K390" s="54">
        <v>0</v>
      </c>
      <c r="L390" s="54">
        <v>0</v>
      </c>
      <c r="M390" s="54">
        <v>0</v>
      </c>
      <c r="N390" s="54">
        <v>0</v>
      </c>
      <c r="O390" s="54">
        <v>0.47633509199999996</v>
      </c>
      <c r="P390" s="54">
        <v>0.52700000000000002</v>
      </c>
      <c r="Q390" s="54">
        <f t="shared" si="124"/>
        <v>-5.0664908000000064E-2</v>
      </c>
      <c r="R390" s="54">
        <f t="shared" si="125"/>
        <v>5.0664908000000064E-2</v>
      </c>
      <c r="S390" s="48">
        <f t="shared" si="126"/>
        <v>0.10636400477502519</v>
      </c>
      <c r="T390" s="49" t="s">
        <v>571</v>
      </c>
      <c r="U390" s="7"/>
      <c r="V390" s="7"/>
      <c r="W390" s="7"/>
      <c r="X390" s="7"/>
      <c r="Y390" s="7"/>
      <c r="Z390" s="7"/>
      <c r="AA390" s="7"/>
      <c r="AB390" s="9"/>
      <c r="AC390" s="35"/>
      <c r="AD390" s="36"/>
      <c r="AF390" s="37"/>
      <c r="AH390" s="8"/>
      <c r="AI390" s="8"/>
      <c r="AJ390" s="8"/>
    </row>
    <row r="391" spans="1:36" s="1" customFormat="1" ht="31.5" x14ac:dyDescent="0.25">
      <c r="A391" s="51" t="s">
        <v>543</v>
      </c>
      <c r="B391" s="52" t="s">
        <v>865</v>
      </c>
      <c r="C391" s="53" t="s">
        <v>866</v>
      </c>
      <c r="D391" s="54">
        <v>0.21997012799999999</v>
      </c>
      <c r="E391" s="54">
        <v>0</v>
      </c>
      <c r="F391" s="54">
        <f t="shared" si="127"/>
        <v>0.21997012799999999</v>
      </c>
      <c r="G391" s="54">
        <f t="shared" si="123"/>
        <v>0.21997012799999999</v>
      </c>
      <c r="H391" s="54">
        <f t="shared" si="123"/>
        <v>0.1956</v>
      </c>
      <c r="I391" s="54">
        <v>0</v>
      </c>
      <c r="J391" s="54">
        <v>0</v>
      </c>
      <c r="K391" s="54">
        <v>0</v>
      </c>
      <c r="L391" s="54">
        <v>0</v>
      </c>
      <c r="M391" s="54">
        <v>0.21997012799999999</v>
      </c>
      <c r="N391" s="54">
        <v>0.1956</v>
      </c>
      <c r="O391" s="54">
        <v>0</v>
      </c>
      <c r="P391" s="54">
        <v>0</v>
      </c>
      <c r="Q391" s="54">
        <f t="shared" si="124"/>
        <v>2.4370127999999991E-2</v>
      </c>
      <c r="R391" s="54">
        <f t="shared" si="125"/>
        <v>-2.4370127999999991E-2</v>
      </c>
      <c r="S391" s="48">
        <f t="shared" si="126"/>
        <v>-0.11078835213479529</v>
      </c>
      <c r="T391" s="49" t="s">
        <v>400</v>
      </c>
      <c r="U391" s="7"/>
      <c r="V391" s="7"/>
      <c r="W391" s="7"/>
      <c r="X391" s="7"/>
      <c r="Y391" s="7"/>
      <c r="Z391" s="7"/>
      <c r="AA391" s="7"/>
      <c r="AB391" s="9"/>
      <c r="AC391" s="35"/>
      <c r="AD391" s="36"/>
      <c r="AF391" s="37"/>
      <c r="AH391" s="8"/>
      <c r="AI391" s="8"/>
      <c r="AJ391" s="8"/>
    </row>
    <row r="392" spans="1:36" s="1" customFormat="1" ht="31.5" x14ac:dyDescent="0.25">
      <c r="A392" s="51" t="s">
        <v>543</v>
      </c>
      <c r="B392" s="52" t="s">
        <v>867</v>
      </c>
      <c r="C392" s="53" t="s">
        <v>868</v>
      </c>
      <c r="D392" s="54">
        <v>5.84328</v>
      </c>
      <c r="E392" s="54">
        <v>0</v>
      </c>
      <c r="F392" s="54">
        <f t="shared" si="127"/>
        <v>5.84328</v>
      </c>
      <c r="G392" s="54">
        <f t="shared" si="123"/>
        <v>5.84328</v>
      </c>
      <c r="H392" s="54">
        <f t="shared" si="123"/>
        <v>5.7437393000000005</v>
      </c>
      <c r="I392" s="54">
        <v>0</v>
      </c>
      <c r="J392" s="54">
        <v>0</v>
      </c>
      <c r="K392" s="54">
        <v>0</v>
      </c>
      <c r="L392" s="54">
        <v>0</v>
      </c>
      <c r="M392" s="54">
        <v>0</v>
      </c>
      <c r="N392" s="54">
        <v>5.7437393000000005</v>
      </c>
      <c r="O392" s="54">
        <v>5.84328</v>
      </c>
      <c r="P392" s="54">
        <v>0</v>
      </c>
      <c r="Q392" s="54">
        <f t="shared" si="124"/>
        <v>9.9540699999999482E-2</v>
      </c>
      <c r="R392" s="54">
        <f t="shared" si="125"/>
        <v>-9.9540699999999482E-2</v>
      </c>
      <c r="S392" s="48">
        <f t="shared" si="126"/>
        <v>-1.7035072767349755E-2</v>
      </c>
      <c r="T392" s="49" t="s">
        <v>31</v>
      </c>
      <c r="U392" s="7"/>
      <c r="V392" s="7"/>
      <c r="W392" s="7"/>
      <c r="X392" s="7"/>
      <c r="Y392" s="7"/>
      <c r="Z392" s="7"/>
      <c r="AA392" s="7"/>
      <c r="AB392" s="9"/>
      <c r="AC392" s="35"/>
      <c r="AD392" s="36"/>
      <c r="AF392" s="37"/>
      <c r="AH392" s="8"/>
      <c r="AI392" s="8"/>
      <c r="AJ392" s="8"/>
    </row>
    <row r="393" spans="1:36" s="1" customFormat="1" x14ac:dyDescent="0.25">
      <c r="A393" s="51" t="s">
        <v>543</v>
      </c>
      <c r="B393" s="52" t="s">
        <v>869</v>
      </c>
      <c r="C393" s="53" t="s">
        <v>870</v>
      </c>
      <c r="D393" s="54">
        <v>0.124374</v>
      </c>
      <c r="E393" s="54">
        <v>0</v>
      </c>
      <c r="F393" s="54">
        <f t="shared" si="127"/>
        <v>0.124374</v>
      </c>
      <c r="G393" s="54">
        <f t="shared" si="123"/>
        <v>0.124374</v>
      </c>
      <c r="H393" s="54">
        <f t="shared" si="123"/>
        <v>0.12437399999999954</v>
      </c>
      <c r="I393" s="54">
        <v>0.124374</v>
      </c>
      <c r="J393" s="54">
        <v>0.124374</v>
      </c>
      <c r="K393" s="54">
        <v>0</v>
      </c>
      <c r="L393" s="54">
        <v>14.4</v>
      </c>
      <c r="M393" s="54">
        <v>0</v>
      </c>
      <c r="N393" s="54">
        <v>-14.4</v>
      </c>
      <c r="O393" s="54">
        <v>0</v>
      </c>
      <c r="P393" s="54">
        <v>0</v>
      </c>
      <c r="Q393" s="54">
        <f t="shared" si="124"/>
        <v>4.5796699765787707E-16</v>
      </c>
      <c r="R393" s="54">
        <f t="shared" si="125"/>
        <v>-4.5796699765787707E-16</v>
      </c>
      <c r="S393" s="48">
        <f t="shared" si="126"/>
        <v>-3.6821763202749536E-15</v>
      </c>
      <c r="T393" s="49" t="s">
        <v>31</v>
      </c>
      <c r="U393" s="7"/>
      <c r="V393" s="7"/>
      <c r="W393" s="7"/>
      <c r="X393" s="7"/>
      <c r="Y393" s="7"/>
      <c r="Z393" s="7"/>
      <c r="AA393" s="7"/>
      <c r="AB393" s="9"/>
      <c r="AC393" s="35"/>
      <c r="AD393" s="36"/>
      <c r="AF393" s="37"/>
      <c r="AH393" s="8"/>
      <c r="AI393" s="8"/>
      <c r="AJ393" s="8"/>
    </row>
    <row r="394" spans="1:36" s="1" customFormat="1" ht="31.5" x14ac:dyDescent="0.25">
      <c r="A394" s="51" t="s">
        <v>543</v>
      </c>
      <c r="B394" s="52" t="s">
        <v>871</v>
      </c>
      <c r="C394" s="53" t="s">
        <v>872</v>
      </c>
      <c r="D394" s="54">
        <v>15.74268966</v>
      </c>
      <c r="E394" s="54">
        <v>0</v>
      </c>
      <c r="F394" s="54">
        <f t="shared" si="127"/>
        <v>15.74268966</v>
      </c>
      <c r="G394" s="54">
        <f t="shared" si="123"/>
        <v>0</v>
      </c>
      <c r="H394" s="54">
        <f t="shared" si="123"/>
        <v>15.501308330000001</v>
      </c>
      <c r="I394" s="54">
        <v>0</v>
      </c>
      <c r="J394" s="54">
        <v>0</v>
      </c>
      <c r="K394" s="54">
        <v>0</v>
      </c>
      <c r="L394" s="54">
        <v>0</v>
      </c>
      <c r="M394" s="54">
        <v>0</v>
      </c>
      <c r="N394" s="54">
        <v>0</v>
      </c>
      <c r="O394" s="54">
        <v>0</v>
      </c>
      <c r="P394" s="54">
        <v>15.501308330000001</v>
      </c>
      <c r="Q394" s="54">
        <f t="shared" si="124"/>
        <v>0.24138132999999939</v>
      </c>
      <c r="R394" s="54">
        <f t="shared" si="125"/>
        <v>15.501308330000001</v>
      </c>
      <c r="S394" s="48">
        <v>0</v>
      </c>
      <c r="T394" s="49" t="s">
        <v>31</v>
      </c>
      <c r="U394" s="7"/>
      <c r="V394" s="7"/>
      <c r="W394" s="7"/>
      <c r="X394" s="7"/>
      <c r="Y394" s="7"/>
      <c r="Z394" s="7"/>
      <c r="AA394" s="7"/>
      <c r="AB394" s="9"/>
      <c r="AC394" s="35"/>
      <c r="AD394" s="36"/>
      <c r="AF394" s="37"/>
      <c r="AH394" s="8"/>
      <c r="AI394" s="8"/>
      <c r="AJ394" s="8"/>
    </row>
    <row r="395" spans="1:36" s="1" customFormat="1" ht="31.5" x14ac:dyDescent="0.25">
      <c r="A395" s="51" t="s">
        <v>543</v>
      </c>
      <c r="B395" s="52" t="s">
        <v>873</v>
      </c>
      <c r="C395" s="53" t="s">
        <v>874</v>
      </c>
      <c r="D395" s="54">
        <v>0.249443999999996</v>
      </c>
      <c r="E395" s="54">
        <v>0</v>
      </c>
      <c r="F395" s="54">
        <f t="shared" si="127"/>
        <v>0.249443999999996</v>
      </c>
      <c r="G395" s="54">
        <f t="shared" si="123"/>
        <v>0.249443999999996</v>
      </c>
      <c r="H395" s="54">
        <f t="shared" si="123"/>
        <v>0.249444</v>
      </c>
      <c r="I395" s="54">
        <v>0.249443999999996</v>
      </c>
      <c r="J395" s="54">
        <v>0.249444</v>
      </c>
      <c r="K395" s="54">
        <v>0</v>
      </c>
      <c r="L395" s="54">
        <v>0</v>
      </c>
      <c r="M395" s="54">
        <v>0</v>
      </c>
      <c r="N395" s="54">
        <v>0</v>
      </c>
      <c r="O395" s="54">
        <v>0</v>
      </c>
      <c r="P395" s="54">
        <v>0</v>
      </c>
      <c r="Q395" s="54">
        <f t="shared" si="124"/>
        <v>-3.9968028886505635E-15</v>
      </c>
      <c r="R395" s="54">
        <f t="shared" si="125"/>
        <v>3.9968028886505635E-15</v>
      </c>
      <c r="S395" s="48">
        <f t="shared" ref="S395:S408" si="128">R395/G395</f>
        <v>1.602284636491809E-14</v>
      </c>
      <c r="T395" s="49" t="s">
        <v>31</v>
      </c>
      <c r="U395" s="7"/>
      <c r="V395" s="7"/>
      <c r="W395" s="7"/>
      <c r="X395" s="7"/>
      <c r="Y395" s="7"/>
      <c r="Z395" s="7"/>
      <c r="AA395" s="7"/>
      <c r="AB395" s="9"/>
      <c r="AC395" s="35"/>
      <c r="AD395" s="36"/>
      <c r="AF395" s="37"/>
      <c r="AH395" s="8"/>
      <c r="AI395" s="8"/>
      <c r="AJ395" s="8"/>
    </row>
    <row r="396" spans="1:36" s="1" customFormat="1" x14ac:dyDescent="0.25">
      <c r="A396" s="51" t="s">
        <v>543</v>
      </c>
      <c r="B396" s="52" t="s">
        <v>875</v>
      </c>
      <c r="C396" s="53" t="s">
        <v>876</v>
      </c>
      <c r="D396" s="54">
        <v>0.64085911200000001</v>
      </c>
      <c r="E396" s="54">
        <v>0</v>
      </c>
      <c r="F396" s="54">
        <f>D396-E396</f>
        <v>0.64085911200000001</v>
      </c>
      <c r="G396" s="54">
        <f t="shared" si="123"/>
        <v>0.64085911200000001</v>
      </c>
      <c r="H396" s="54">
        <f t="shared" si="123"/>
        <v>0</v>
      </c>
      <c r="I396" s="54">
        <v>0</v>
      </c>
      <c r="J396" s="54">
        <v>0</v>
      </c>
      <c r="K396" s="54">
        <v>0</v>
      </c>
      <c r="L396" s="54">
        <v>0</v>
      </c>
      <c r="M396" s="54">
        <v>0</v>
      </c>
      <c r="N396" s="54">
        <v>0</v>
      </c>
      <c r="O396" s="54">
        <v>0.64085911200000001</v>
      </c>
      <c r="P396" s="54">
        <v>0</v>
      </c>
      <c r="Q396" s="54">
        <f t="shared" si="124"/>
        <v>0.64085911200000001</v>
      </c>
      <c r="R396" s="54">
        <f t="shared" si="125"/>
        <v>-0.64085911200000001</v>
      </c>
      <c r="S396" s="48">
        <f t="shared" si="128"/>
        <v>-1</v>
      </c>
      <c r="T396" s="49" t="s">
        <v>877</v>
      </c>
      <c r="U396" s="7"/>
      <c r="V396" s="7"/>
      <c r="W396" s="7"/>
      <c r="X396" s="7"/>
      <c r="Y396" s="7"/>
      <c r="Z396" s="7"/>
      <c r="AA396" s="7"/>
      <c r="AB396" s="9"/>
      <c r="AC396" s="35"/>
      <c r="AD396" s="36"/>
      <c r="AF396" s="37"/>
      <c r="AH396" s="8"/>
      <c r="AI396" s="8"/>
      <c r="AJ396" s="8"/>
    </row>
    <row r="397" spans="1:36" s="1" customFormat="1" ht="31.5" x14ac:dyDescent="0.25">
      <c r="A397" s="51" t="s">
        <v>543</v>
      </c>
      <c r="B397" s="52" t="s">
        <v>878</v>
      </c>
      <c r="C397" s="53" t="s">
        <v>879</v>
      </c>
      <c r="D397" s="54">
        <v>0.33459798000000002</v>
      </c>
      <c r="E397" s="54">
        <v>0</v>
      </c>
      <c r="F397" s="54">
        <f t="shared" si="127"/>
        <v>0.33459798000000002</v>
      </c>
      <c r="G397" s="54">
        <f t="shared" si="123"/>
        <v>0.33459798000000002</v>
      </c>
      <c r="H397" s="54">
        <f t="shared" si="123"/>
        <v>0.36480000000000001</v>
      </c>
      <c r="I397" s="54">
        <v>0</v>
      </c>
      <c r="J397" s="54">
        <v>0</v>
      </c>
      <c r="K397" s="54">
        <v>0</v>
      </c>
      <c r="L397" s="54">
        <v>0</v>
      </c>
      <c r="M397" s="54">
        <v>0</v>
      </c>
      <c r="N397" s="54">
        <v>0</v>
      </c>
      <c r="O397" s="54">
        <v>0.33459798000000002</v>
      </c>
      <c r="P397" s="54">
        <v>0.36480000000000001</v>
      </c>
      <c r="Q397" s="54">
        <f t="shared" si="124"/>
        <v>-3.0202019999999996E-2</v>
      </c>
      <c r="R397" s="54">
        <f t="shared" si="125"/>
        <v>3.0202019999999996E-2</v>
      </c>
      <c r="S397" s="48">
        <f t="shared" si="128"/>
        <v>9.0263605297318278E-2</v>
      </c>
      <c r="T397" s="49" t="s">
        <v>31</v>
      </c>
      <c r="U397" s="7"/>
      <c r="V397" s="7"/>
      <c r="W397" s="7"/>
      <c r="X397" s="7"/>
      <c r="Y397" s="7"/>
      <c r="Z397" s="7"/>
      <c r="AA397" s="7"/>
      <c r="AB397" s="9"/>
      <c r="AC397" s="35"/>
      <c r="AD397" s="36"/>
      <c r="AF397" s="37"/>
      <c r="AH397" s="8"/>
      <c r="AI397" s="8"/>
      <c r="AJ397" s="8"/>
    </row>
    <row r="398" spans="1:36" s="1" customFormat="1" ht="31.5" x14ac:dyDescent="0.25">
      <c r="A398" s="51" t="s">
        <v>543</v>
      </c>
      <c r="B398" s="52" t="s">
        <v>880</v>
      </c>
      <c r="C398" s="53" t="s">
        <v>881</v>
      </c>
      <c r="D398" s="54">
        <v>0.47502856800000004</v>
      </c>
      <c r="E398" s="54">
        <v>0</v>
      </c>
      <c r="F398" s="54">
        <f t="shared" si="127"/>
        <v>0.47502856800000004</v>
      </c>
      <c r="G398" s="54">
        <f t="shared" si="123"/>
        <v>0.22639990000000002</v>
      </c>
      <c r="H398" s="54">
        <f t="shared" si="123"/>
        <v>0.52991999999999995</v>
      </c>
      <c r="I398" s="54">
        <v>0</v>
      </c>
      <c r="J398" s="54">
        <v>0</v>
      </c>
      <c r="K398" s="54">
        <v>0</v>
      </c>
      <c r="L398" s="54">
        <v>0</v>
      </c>
      <c r="M398" s="54">
        <v>0</v>
      </c>
      <c r="N398" s="54">
        <v>0</v>
      </c>
      <c r="O398" s="54">
        <v>0.22639990000000002</v>
      </c>
      <c r="P398" s="54">
        <v>0.52991999999999995</v>
      </c>
      <c r="Q398" s="54">
        <f t="shared" si="124"/>
        <v>-5.4891431999999907E-2</v>
      </c>
      <c r="R398" s="54">
        <f t="shared" si="125"/>
        <v>0.30352009999999996</v>
      </c>
      <c r="S398" s="48">
        <f t="shared" si="128"/>
        <v>1.3406370762531252</v>
      </c>
      <c r="T398" s="49" t="s">
        <v>571</v>
      </c>
      <c r="U398" s="7"/>
      <c r="V398" s="7"/>
      <c r="W398" s="7"/>
      <c r="X398" s="7"/>
      <c r="Y398" s="7"/>
      <c r="Z398" s="7"/>
      <c r="AA398" s="7"/>
      <c r="AB398" s="9"/>
      <c r="AC398" s="35"/>
      <c r="AD398" s="36"/>
      <c r="AF398" s="37"/>
      <c r="AH398" s="8"/>
      <c r="AI398" s="8"/>
      <c r="AJ398" s="8"/>
    </row>
    <row r="399" spans="1:36" s="1" customFormat="1" ht="31.5" x14ac:dyDescent="0.25">
      <c r="A399" s="51" t="s">
        <v>543</v>
      </c>
      <c r="B399" s="52" t="s">
        <v>882</v>
      </c>
      <c r="C399" s="53" t="s">
        <v>883</v>
      </c>
      <c r="D399" s="54">
        <v>0.20533943999999998</v>
      </c>
      <c r="E399" s="54">
        <v>0</v>
      </c>
      <c r="F399" s="54">
        <f t="shared" si="127"/>
        <v>0.20533943999999998</v>
      </c>
      <c r="G399" s="54">
        <f t="shared" si="123"/>
        <v>0.20533943999999998</v>
      </c>
      <c r="H399" s="54">
        <f t="shared" si="123"/>
        <v>1.5749000000000002</v>
      </c>
      <c r="I399" s="54">
        <v>0</v>
      </c>
      <c r="J399" s="54">
        <v>0</v>
      </c>
      <c r="K399" s="54">
        <v>0</v>
      </c>
      <c r="L399" s="54">
        <v>0</v>
      </c>
      <c r="M399" s="54">
        <v>0</v>
      </c>
      <c r="N399" s="54">
        <v>0</v>
      </c>
      <c r="O399" s="54">
        <v>0.20533943999999998</v>
      </c>
      <c r="P399" s="54">
        <v>1.5749000000000002</v>
      </c>
      <c r="Q399" s="54">
        <f t="shared" si="124"/>
        <v>-1.3695605600000003</v>
      </c>
      <c r="R399" s="54">
        <f t="shared" si="125"/>
        <v>1.3695605600000003</v>
      </c>
      <c r="S399" s="48">
        <f t="shared" si="128"/>
        <v>6.6697394324246737</v>
      </c>
      <c r="T399" s="49" t="s">
        <v>571</v>
      </c>
      <c r="U399" s="7"/>
      <c r="V399" s="7"/>
      <c r="W399" s="7"/>
      <c r="X399" s="7"/>
      <c r="Y399" s="7"/>
      <c r="Z399" s="7"/>
      <c r="AA399" s="7"/>
      <c r="AB399" s="9"/>
      <c r="AC399" s="35"/>
      <c r="AD399" s="36"/>
      <c r="AF399" s="37"/>
      <c r="AH399" s="8"/>
      <c r="AI399" s="8"/>
      <c r="AJ399" s="8"/>
    </row>
    <row r="400" spans="1:36" s="1" customFormat="1" ht="31.5" x14ac:dyDescent="0.25">
      <c r="A400" s="51" t="s">
        <v>543</v>
      </c>
      <c r="B400" s="52" t="s">
        <v>884</v>
      </c>
      <c r="C400" s="53" t="s">
        <v>885</v>
      </c>
      <c r="D400" s="54">
        <v>1.0364752319999999</v>
      </c>
      <c r="E400" s="54">
        <v>0</v>
      </c>
      <c r="F400" s="54">
        <f t="shared" si="127"/>
        <v>1.0364752319999999</v>
      </c>
      <c r="G400" s="54">
        <f t="shared" si="123"/>
        <v>1.0364752319999999</v>
      </c>
      <c r="H400" s="54">
        <f t="shared" si="123"/>
        <v>1.02015407</v>
      </c>
      <c r="I400" s="54">
        <v>0</v>
      </c>
      <c r="J400" s="54">
        <v>0</v>
      </c>
      <c r="K400" s="54">
        <v>1.0364752319999999</v>
      </c>
      <c r="L400" s="54">
        <v>0</v>
      </c>
      <c r="M400" s="54">
        <v>0</v>
      </c>
      <c r="N400" s="54">
        <v>1.02015407</v>
      </c>
      <c r="O400" s="54">
        <v>0</v>
      </c>
      <c r="P400" s="54">
        <v>0</v>
      </c>
      <c r="Q400" s="54">
        <f t="shared" si="124"/>
        <v>1.6321161999999889E-2</v>
      </c>
      <c r="R400" s="54">
        <f t="shared" si="125"/>
        <v>-1.6321161999999889E-2</v>
      </c>
      <c r="S400" s="48">
        <f t="shared" si="128"/>
        <v>-1.5746794034341084E-2</v>
      </c>
      <c r="T400" s="49" t="s">
        <v>31</v>
      </c>
      <c r="U400" s="7"/>
      <c r="V400" s="7"/>
      <c r="W400" s="7"/>
      <c r="X400" s="7"/>
      <c r="Y400" s="7"/>
      <c r="Z400" s="7"/>
      <c r="AA400" s="7"/>
      <c r="AB400" s="9"/>
      <c r="AC400" s="35"/>
      <c r="AD400" s="36"/>
      <c r="AF400" s="37"/>
      <c r="AH400" s="8"/>
      <c r="AI400" s="8"/>
      <c r="AJ400" s="8"/>
    </row>
    <row r="401" spans="1:39" s="1" customFormat="1" ht="47.25" x14ac:dyDescent="0.25">
      <c r="A401" s="51" t="s">
        <v>543</v>
      </c>
      <c r="B401" s="52" t="s">
        <v>886</v>
      </c>
      <c r="C401" s="53" t="s">
        <v>887</v>
      </c>
      <c r="D401" s="54">
        <v>1.006420176</v>
      </c>
      <c r="E401" s="54">
        <v>0</v>
      </c>
      <c r="F401" s="54">
        <f t="shared" si="127"/>
        <v>1.006420176</v>
      </c>
      <c r="G401" s="54">
        <f t="shared" si="123"/>
        <v>1.006420176</v>
      </c>
      <c r="H401" s="54">
        <f t="shared" si="123"/>
        <v>0.97250000000000003</v>
      </c>
      <c r="I401" s="54">
        <v>0</v>
      </c>
      <c r="J401" s="54">
        <v>0</v>
      </c>
      <c r="K401" s="54">
        <v>0</v>
      </c>
      <c r="L401" s="54">
        <v>0</v>
      </c>
      <c r="M401" s="54">
        <v>0</v>
      </c>
      <c r="N401" s="54">
        <v>0</v>
      </c>
      <c r="O401" s="54">
        <v>1.006420176</v>
      </c>
      <c r="P401" s="54">
        <v>0.97250000000000003</v>
      </c>
      <c r="Q401" s="54">
        <f t="shared" si="124"/>
        <v>3.3920175999999969E-2</v>
      </c>
      <c r="R401" s="54">
        <f t="shared" si="125"/>
        <v>-3.3920175999999969E-2</v>
      </c>
      <c r="S401" s="48">
        <f t="shared" si="128"/>
        <v>-3.3703791725256477E-2</v>
      </c>
      <c r="T401" s="49" t="s">
        <v>31</v>
      </c>
      <c r="U401" s="7"/>
      <c r="V401" s="7"/>
      <c r="W401" s="7"/>
      <c r="X401" s="7"/>
      <c r="Y401" s="7"/>
      <c r="Z401" s="7"/>
      <c r="AA401" s="7"/>
      <c r="AB401" s="9"/>
      <c r="AC401" s="35"/>
      <c r="AD401" s="36"/>
      <c r="AF401" s="37"/>
      <c r="AH401" s="8"/>
      <c r="AI401" s="8"/>
      <c r="AJ401" s="8"/>
    </row>
    <row r="402" spans="1:39" s="1" customFormat="1" x14ac:dyDescent="0.25">
      <c r="A402" s="51" t="s">
        <v>543</v>
      </c>
      <c r="B402" s="52" t="s">
        <v>888</v>
      </c>
      <c r="C402" s="53" t="s">
        <v>889</v>
      </c>
      <c r="D402" s="54">
        <v>57.451275323999994</v>
      </c>
      <c r="E402" s="54">
        <v>0</v>
      </c>
      <c r="F402" s="54">
        <f t="shared" si="127"/>
        <v>57.451275323999994</v>
      </c>
      <c r="G402" s="54">
        <f t="shared" si="123"/>
        <v>57.451275323999994</v>
      </c>
      <c r="H402" s="54">
        <f t="shared" si="123"/>
        <v>56.946064880000002</v>
      </c>
      <c r="I402" s="54">
        <v>0</v>
      </c>
      <c r="J402" s="54">
        <v>0</v>
      </c>
      <c r="K402" s="54">
        <v>0</v>
      </c>
      <c r="L402" s="54">
        <v>0</v>
      </c>
      <c r="M402" s="54">
        <v>0</v>
      </c>
      <c r="N402" s="54">
        <v>0</v>
      </c>
      <c r="O402" s="54">
        <v>57.451275323999994</v>
      </c>
      <c r="P402" s="54">
        <v>56.946064880000002</v>
      </c>
      <c r="Q402" s="54">
        <f t="shared" si="124"/>
        <v>0.50521044399999226</v>
      </c>
      <c r="R402" s="54">
        <f t="shared" si="125"/>
        <v>-0.50521044399999226</v>
      </c>
      <c r="S402" s="48">
        <f t="shared" si="128"/>
        <v>-8.7937202638379564E-3</v>
      </c>
      <c r="T402" s="49" t="s">
        <v>31</v>
      </c>
      <c r="U402" s="7"/>
      <c r="V402" s="7"/>
      <c r="W402" s="7"/>
      <c r="X402" s="7"/>
      <c r="Y402" s="7"/>
      <c r="Z402" s="7"/>
      <c r="AA402" s="7"/>
      <c r="AB402" s="9"/>
      <c r="AC402" s="35"/>
      <c r="AD402" s="36"/>
      <c r="AF402" s="37"/>
      <c r="AH402" s="8"/>
      <c r="AI402" s="8"/>
      <c r="AJ402" s="8"/>
    </row>
    <row r="403" spans="1:39" s="1" customFormat="1" ht="31.5" x14ac:dyDescent="0.25">
      <c r="A403" s="51" t="s">
        <v>543</v>
      </c>
      <c r="B403" s="52" t="s">
        <v>890</v>
      </c>
      <c r="C403" s="53" t="s">
        <v>891</v>
      </c>
      <c r="D403" s="54">
        <v>11.400675</v>
      </c>
      <c r="E403" s="54">
        <v>0</v>
      </c>
      <c r="F403" s="54">
        <f t="shared" si="127"/>
        <v>11.400675</v>
      </c>
      <c r="G403" s="54">
        <f t="shared" si="123"/>
        <v>11.400675</v>
      </c>
      <c r="H403" s="54">
        <f t="shared" si="123"/>
        <v>11.400675</v>
      </c>
      <c r="I403" s="54">
        <v>11.400675</v>
      </c>
      <c r="J403" s="54">
        <v>11.400675</v>
      </c>
      <c r="K403" s="54">
        <v>0</v>
      </c>
      <c r="L403" s="54">
        <v>0</v>
      </c>
      <c r="M403" s="54">
        <v>0</v>
      </c>
      <c r="N403" s="54">
        <v>0</v>
      </c>
      <c r="O403" s="54">
        <v>0</v>
      </c>
      <c r="P403" s="54">
        <v>0</v>
      </c>
      <c r="Q403" s="54">
        <f t="shared" si="124"/>
        <v>0</v>
      </c>
      <c r="R403" s="54">
        <f t="shared" si="125"/>
        <v>0</v>
      </c>
      <c r="S403" s="48">
        <f t="shared" si="128"/>
        <v>0</v>
      </c>
      <c r="T403" s="49" t="s">
        <v>31</v>
      </c>
      <c r="U403" s="7"/>
      <c r="V403" s="7"/>
      <c r="W403" s="7"/>
      <c r="X403" s="7"/>
      <c r="Y403" s="7"/>
      <c r="Z403" s="7"/>
      <c r="AA403" s="7"/>
      <c r="AB403" s="9"/>
      <c r="AC403" s="35"/>
      <c r="AD403" s="36"/>
      <c r="AF403" s="37"/>
      <c r="AH403" s="8"/>
      <c r="AI403" s="8"/>
      <c r="AJ403" s="8"/>
    </row>
    <row r="404" spans="1:39" s="1" customFormat="1" ht="47.25" x14ac:dyDescent="0.25">
      <c r="A404" s="51" t="s">
        <v>543</v>
      </c>
      <c r="B404" s="52" t="s">
        <v>892</v>
      </c>
      <c r="C404" s="53" t="s">
        <v>893</v>
      </c>
      <c r="D404" s="54">
        <v>1.4345999999999999</v>
      </c>
      <c r="E404" s="54">
        <v>0</v>
      </c>
      <c r="F404" s="54">
        <f t="shared" si="127"/>
        <v>1.4345999999999999</v>
      </c>
      <c r="G404" s="54">
        <f t="shared" si="123"/>
        <v>1.4345999999999999</v>
      </c>
      <c r="H404" s="54">
        <f t="shared" si="123"/>
        <v>1.4345999999999999</v>
      </c>
      <c r="I404" s="54">
        <v>1.4345999999999999</v>
      </c>
      <c r="J404" s="54">
        <v>1.4345999999999999</v>
      </c>
      <c r="K404" s="54">
        <v>0</v>
      </c>
      <c r="L404" s="54">
        <v>0</v>
      </c>
      <c r="M404" s="54">
        <v>0</v>
      </c>
      <c r="N404" s="54">
        <v>0</v>
      </c>
      <c r="O404" s="54">
        <v>0</v>
      </c>
      <c r="P404" s="54">
        <v>0</v>
      </c>
      <c r="Q404" s="54">
        <f t="shared" si="124"/>
        <v>0</v>
      </c>
      <c r="R404" s="54">
        <f t="shared" si="125"/>
        <v>0</v>
      </c>
      <c r="S404" s="48">
        <f t="shared" si="128"/>
        <v>0</v>
      </c>
      <c r="T404" s="49" t="s">
        <v>31</v>
      </c>
      <c r="U404" s="7"/>
      <c r="V404" s="7"/>
      <c r="W404" s="7"/>
      <c r="X404" s="7"/>
      <c r="Y404" s="7"/>
      <c r="Z404" s="7"/>
      <c r="AA404" s="7"/>
      <c r="AB404" s="9"/>
      <c r="AC404" s="35"/>
      <c r="AD404" s="36"/>
      <c r="AF404" s="37"/>
      <c r="AH404" s="8"/>
      <c r="AI404" s="8"/>
      <c r="AJ404" s="8"/>
    </row>
    <row r="405" spans="1:39" s="1" customFormat="1" ht="31.5" x14ac:dyDescent="0.25">
      <c r="A405" s="51" t="s">
        <v>543</v>
      </c>
      <c r="B405" s="52" t="s">
        <v>894</v>
      </c>
      <c r="C405" s="53" t="s">
        <v>895</v>
      </c>
      <c r="D405" s="54">
        <v>0.67500000000000004</v>
      </c>
      <c r="E405" s="54">
        <v>0</v>
      </c>
      <c r="F405" s="54">
        <f t="shared" si="127"/>
        <v>0.67500000000000004</v>
      </c>
      <c r="G405" s="54">
        <f t="shared" si="123"/>
        <v>0.67500000000000004</v>
      </c>
      <c r="H405" s="54">
        <f t="shared" si="123"/>
        <v>0.19109999999999999</v>
      </c>
      <c r="I405" s="54">
        <v>0.67500000000000004</v>
      </c>
      <c r="J405" s="54">
        <v>0.19109999999999999</v>
      </c>
      <c r="K405" s="54">
        <v>0</v>
      </c>
      <c r="L405" s="54">
        <v>0</v>
      </c>
      <c r="M405" s="54">
        <v>0</v>
      </c>
      <c r="N405" s="54">
        <v>0</v>
      </c>
      <c r="O405" s="54">
        <v>0</v>
      </c>
      <c r="P405" s="54">
        <v>0</v>
      </c>
      <c r="Q405" s="54">
        <f t="shared" si="124"/>
        <v>0.48390000000000005</v>
      </c>
      <c r="R405" s="54">
        <f t="shared" si="125"/>
        <v>-0.48390000000000005</v>
      </c>
      <c r="S405" s="48">
        <f t="shared" si="128"/>
        <v>-0.71688888888888891</v>
      </c>
      <c r="T405" s="49" t="s">
        <v>400</v>
      </c>
      <c r="U405" s="7"/>
      <c r="V405" s="7"/>
      <c r="W405" s="7"/>
      <c r="X405" s="7"/>
      <c r="Y405" s="7"/>
      <c r="Z405" s="7"/>
      <c r="AA405" s="7"/>
      <c r="AB405" s="9"/>
      <c r="AC405" s="35"/>
      <c r="AD405" s="36"/>
      <c r="AF405" s="37"/>
      <c r="AH405" s="8"/>
      <c r="AI405" s="8"/>
      <c r="AJ405" s="8"/>
    </row>
    <row r="406" spans="1:39" s="1" customFormat="1" ht="31.5" x14ac:dyDescent="0.25">
      <c r="A406" s="51" t="s">
        <v>543</v>
      </c>
      <c r="B406" s="52" t="s">
        <v>896</v>
      </c>
      <c r="C406" s="53" t="s">
        <v>897</v>
      </c>
      <c r="D406" s="54">
        <v>0.124722</v>
      </c>
      <c r="E406" s="54">
        <v>0</v>
      </c>
      <c r="F406" s="54">
        <f t="shared" si="127"/>
        <v>0.124722</v>
      </c>
      <c r="G406" s="54">
        <f t="shared" si="123"/>
        <v>0.124722</v>
      </c>
      <c r="H406" s="54">
        <f t="shared" si="123"/>
        <v>0.124722</v>
      </c>
      <c r="I406" s="54">
        <v>0.124722</v>
      </c>
      <c r="J406" s="54">
        <v>0.124722</v>
      </c>
      <c r="K406" s="54">
        <v>0</v>
      </c>
      <c r="L406" s="54">
        <v>0</v>
      </c>
      <c r="M406" s="54">
        <v>0</v>
      </c>
      <c r="N406" s="54">
        <v>0</v>
      </c>
      <c r="O406" s="54">
        <v>0</v>
      </c>
      <c r="P406" s="54">
        <v>0</v>
      </c>
      <c r="Q406" s="54">
        <f t="shared" si="124"/>
        <v>0</v>
      </c>
      <c r="R406" s="54">
        <f t="shared" si="125"/>
        <v>0</v>
      </c>
      <c r="S406" s="48">
        <f t="shared" si="128"/>
        <v>0</v>
      </c>
      <c r="T406" s="49" t="s">
        <v>31</v>
      </c>
      <c r="U406" s="7"/>
      <c r="V406" s="7"/>
      <c r="W406" s="7"/>
      <c r="X406" s="7"/>
      <c r="Y406" s="7"/>
      <c r="Z406" s="7"/>
      <c r="AA406" s="7"/>
      <c r="AB406" s="9"/>
      <c r="AC406" s="35"/>
      <c r="AD406" s="36"/>
      <c r="AF406" s="37"/>
      <c r="AH406" s="8"/>
      <c r="AI406" s="8"/>
      <c r="AJ406" s="8"/>
    </row>
    <row r="407" spans="1:39" s="1" customFormat="1" ht="31.5" x14ac:dyDescent="0.25">
      <c r="A407" s="51" t="s">
        <v>543</v>
      </c>
      <c r="B407" s="52" t="s">
        <v>898</v>
      </c>
      <c r="C407" s="53" t="s">
        <v>899</v>
      </c>
      <c r="D407" s="54">
        <v>15.895910699999998</v>
      </c>
      <c r="E407" s="54">
        <v>4.76877321</v>
      </c>
      <c r="F407" s="54">
        <f t="shared" si="127"/>
        <v>11.127137489999999</v>
      </c>
      <c r="G407" s="54">
        <f t="shared" si="123"/>
        <v>11.127137489999999</v>
      </c>
      <c r="H407" s="54">
        <f t="shared" si="123"/>
        <v>11.127137490000001</v>
      </c>
      <c r="I407" s="54">
        <v>11.127137489999999</v>
      </c>
      <c r="J407" s="54">
        <v>11.127137490000001</v>
      </c>
      <c r="K407" s="54">
        <v>0</v>
      </c>
      <c r="L407" s="54">
        <v>0</v>
      </c>
      <c r="M407" s="54">
        <v>0</v>
      </c>
      <c r="N407" s="54">
        <v>0</v>
      </c>
      <c r="O407" s="54">
        <v>0</v>
      </c>
      <c r="P407" s="54">
        <v>0</v>
      </c>
      <c r="Q407" s="54">
        <f t="shared" si="124"/>
        <v>0</v>
      </c>
      <c r="R407" s="54">
        <f t="shared" si="125"/>
        <v>0</v>
      </c>
      <c r="S407" s="48">
        <f t="shared" si="128"/>
        <v>0</v>
      </c>
      <c r="T407" s="49" t="s">
        <v>31</v>
      </c>
      <c r="U407" s="7"/>
      <c r="V407" s="7"/>
      <c r="W407" s="7"/>
      <c r="X407" s="7"/>
      <c r="Y407" s="7"/>
      <c r="Z407" s="7"/>
      <c r="AA407" s="7"/>
      <c r="AB407" s="9"/>
      <c r="AC407" s="35"/>
      <c r="AD407" s="36"/>
      <c r="AF407" s="37"/>
      <c r="AH407" s="8"/>
      <c r="AI407" s="8"/>
      <c r="AJ407" s="8"/>
    </row>
    <row r="408" spans="1:39" s="1" customFormat="1" ht="31.5" x14ac:dyDescent="0.25">
      <c r="A408" s="51" t="s">
        <v>543</v>
      </c>
      <c r="B408" s="52" t="s">
        <v>900</v>
      </c>
      <c r="C408" s="53" t="s">
        <v>901</v>
      </c>
      <c r="D408" s="54">
        <v>18.827999999999999</v>
      </c>
      <c r="E408" s="54">
        <v>0</v>
      </c>
      <c r="F408" s="54">
        <f>D408-E408</f>
        <v>18.827999999999999</v>
      </c>
      <c r="G408" s="54">
        <f t="shared" si="123"/>
        <v>18.827999999999999</v>
      </c>
      <c r="H408" s="54">
        <f t="shared" si="123"/>
        <v>10.31738623</v>
      </c>
      <c r="I408" s="54">
        <v>0</v>
      </c>
      <c r="J408" s="54">
        <v>0</v>
      </c>
      <c r="K408" s="54">
        <v>0</v>
      </c>
      <c r="L408" s="54">
        <v>0</v>
      </c>
      <c r="M408" s="54">
        <v>0</v>
      </c>
      <c r="N408" s="54">
        <v>10.31738623</v>
      </c>
      <c r="O408" s="54">
        <v>18.827999999999999</v>
      </c>
      <c r="P408" s="54">
        <v>0</v>
      </c>
      <c r="Q408" s="54">
        <f t="shared" si="124"/>
        <v>8.5106137699999991</v>
      </c>
      <c r="R408" s="54">
        <f t="shared" si="125"/>
        <v>-8.5106137699999991</v>
      </c>
      <c r="S408" s="48">
        <f t="shared" si="128"/>
        <v>-0.45201900201827061</v>
      </c>
      <c r="T408" s="49" t="s">
        <v>400</v>
      </c>
      <c r="U408" s="7"/>
      <c r="V408" s="7"/>
      <c r="W408" s="7"/>
      <c r="X408" s="7"/>
      <c r="Y408" s="7"/>
      <c r="Z408" s="7"/>
      <c r="AA408" s="7"/>
      <c r="AB408" s="9"/>
      <c r="AC408" s="35"/>
      <c r="AD408" s="36"/>
      <c r="AF408" s="37"/>
      <c r="AH408" s="8"/>
      <c r="AI408" s="8"/>
      <c r="AJ408" s="8"/>
    </row>
    <row r="409" spans="1:39" s="1" customFormat="1" ht="31.5" x14ac:dyDescent="0.25">
      <c r="A409" s="51" t="s">
        <v>543</v>
      </c>
      <c r="B409" s="52" t="s">
        <v>902</v>
      </c>
      <c r="C409" s="53" t="s">
        <v>903</v>
      </c>
      <c r="D409" s="54" t="s">
        <v>31</v>
      </c>
      <c r="E409" s="54" t="s">
        <v>31</v>
      </c>
      <c r="F409" s="54" t="s">
        <v>31</v>
      </c>
      <c r="G409" s="54" t="s">
        <v>31</v>
      </c>
      <c r="H409" s="54">
        <f t="shared" ref="H409:H475" si="129">J409+L409+N409+P409</f>
        <v>0</v>
      </c>
      <c r="I409" s="54" t="s">
        <v>31</v>
      </c>
      <c r="J409" s="54">
        <v>0</v>
      </c>
      <c r="K409" s="54" t="s">
        <v>31</v>
      </c>
      <c r="L409" s="54">
        <v>0</v>
      </c>
      <c r="M409" s="54" t="s">
        <v>31</v>
      </c>
      <c r="N409" s="54">
        <v>0</v>
      </c>
      <c r="O409" s="54" t="s">
        <v>31</v>
      </c>
      <c r="P409" s="54">
        <v>0</v>
      </c>
      <c r="Q409" s="54" t="s">
        <v>31</v>
      </c>
      <c r="R409" s="54" t="s">
        <v>31</v>
      </c>
      <c r="S409" s="54" t="s">
        <v>31</v>
      </c>
      <c r="T409" s="49" t="s">
        <v>651</v>
      </c>
      <c r="U409" s="7"/>
      <c r="V409" s="7"/>
      <c r="W409" s="7"/>
      <c r="X409" s="7"/>
      <c r="Y409" s="7"/>
      <c r="Z409" s="7"/>
      <c r="AA409" s="7"/>
      <c r="AB409" s="9"/>
      <c r="AC409" s="35"/>
      <c r="AD409" s="36"/>
      <c r="AF409" s="37"/>
      <c r="AH409" s="8"/>
      <c r="AI409" s="8"/>
      <c r="AJ409" s="8"/>
    </row>
    <row r="410" spans="1:39" s="1" customFormat="1" ht="110.25" x14ac:dyDescent="0.25">
      <c r="A410" s="51" t="s">
        <v>543</v>
      </c>
      <c r="B410" s="52" t="s">
        <v>904</v>
      </c>
      <c r="C410" s="53" t="s">
        <v>905</v>
      </c>
      <c r="D410" s="54" t="s">
        <v>31</v>
      </c>
      <c r="E410" s="54" t="s">
        <v>31</v>
      </c>
      <c r="F410" s="54" t="s">
        <v>31</v>
      </c>
      <c r="G410" s="54" t="s">
        <v>31</v>
      </c>
      <c r="H410" s="54">
        <f t="shared" si="129"/>
        <v>0.25919999999999999</v>
      </c>
      <c r="I410" s="54" t="s">
        <v>31</v>
      </c>
      <c r="J410" s="54">
        <v>0</v>
      </c>
      <c r="K410" s="54" t="s">
        <v>31</v>
      </c>
      <c r="L410" s="54">
        <v>0.25919999999999999</v>
      </c>
      <c r="M410" s="54" t="s">
        <v>31</v>
      </c>
      <c r="N410" s="54">
        <v>0</v>
      </c>
      <c r="O410" s="54" t="s">
        <v>31</v>
      </c>
      <c r="P410" s="54">
        <v>0</v>
      </c>
      <c r="Q410" s="54" t="s">
        <v>31</v>
      </c>
      <c r="R410" s="54" t="s">
        <v>31</v>
      </c>
      <c r="S410" s="48" t="s">
        <v>31</v>
      </c>
      <c r="T410" s="49" t="s">
        <v>906</v>
      </c>
      <c r="U410" s="7"/>
      <c r="V410" s="7"/>
      <c r="W410" s="7"/>
      <c r="X410" s="7"/>
      <c r="Y410" s="7"/>
      <c r="Z410" s="7"/>
      <c r="AA410" s="7"/>
      <c r="AB410" s="9"/>
      <c r="AC410" s="35"/>
      <c r="AD410" s="36"/>
      <c r="AF410" s="37"/>
      <c r="AH410" s="8"/>
      <c r="AI410" s="8"/>
      <c r="AJ410" s="8"/>
      <c r="AM410" s="63"/>
    </row>
    <row r="411" spans="1:39" s="1" customFormat="1" ht="31.5" x14ac:dyDescent="0.25">
      <c r="A411" s="51" t="s">
        <v>543</v>
      </c>
      <c r="B411" s="52" t="s">
        <v>907</v>
      </c>
      <c r="C411" s="53" t="s">
        <v>908</v>
      </c>
      <c r="D411" s="54">
        <v>6.4045079999999999</v>
      </c>
      <c r="E411" s="54">
        <v>0</v>
      </c>
      <c r="F411" s="54">
        <f t="shared" si="127"/>
        <v>6.4045079999999999</v>
      </c>
      <c r="G411" s="54">
        <f t="shared" ref="G411:G424" si="130">I411+K411+M411+O411</f>
        <v>6.4045079999999999</v>
      </c>
      <c r="H411" s="54">
        <f t="shared" si="129"/>
        <v>5.6280000000000001</v>
      </c>
      <c r="I411" s="54">
        <v>0</v>
      </c>
      <c r="J411" s="54">
        <v>0</v>
      </c>
      <c r="K411" s="54">
        <v>0</v>
      </c>
      <c r="L411" s="54">
        <v>0</v>
      </c>
      <c r="M411" s="54">
        <v>0</v>
      </c>
      <c r="N411" s="54">
        <v>0</v>
      </c>
      <c r="O411" s="54">
        <v>6.4045079999999999</v>
      </c>
      <c r="P411" s="54">
        <v>5.6280000000000001</v>
      </c>
      <c r="Q411" s="54">
        <f t="shared" ref="Q411:Q418" si="131">F411-H411</f>
        <v>0.77650799999999975</v>
      </c>
      <c r="R411" s="54">
        <f t="shared" ref="R411:R418" si="132">H411-G411</f>
        <v>-0.77650799999999975</v>
      </c>
      <c r="S411" s="48">
        <f t="shared" ref="S411:S418" si="133">R411/G411</f>
        <v>-0.12124397377597151</v>
      </c>
      <c r="T411" s="49" t="s">
        <v>400</v>
      </c>
      <c r="U411" s="7"/>
      <c r="V411" s="7"/>
      <c r="W411" s="7"/>
      <c r="X411" s="7"/>
      <c r="Y411" s="7"/>
      <c r="Z411" s="7"/>
      <c r="AA411" s="7"/>
      <c r="AB411" s="9"/>
      <c r="AC411" s="35"/>
      <c r="AD411" s="36"/>
      <c r="AF411" s="37"/>
      <c r="AH411" s="8"/>
      <c r="AI411" s="8"/>
      <c r="AJ411" s="8"/>
    </row>
    <row r="412" spans="1:39" s="1" customFormat="1" ht="31.5" x14ac:dyDescent="0.25">
      <c r="A412" s="51" t="s">
        <v>543</v>
      </c>
      <c r="B412" s="52" t="s">
        <v>909</v>
      </c>
      <c r="C412" s="53" t="s">
        <v>910</v>
      </c>
      <c r="D412" s="54">
        <v>6.15</v>
      </c>
      <c r="E412" s="54">
        <v>0</v>
      </c>
      <c r="F412" s="54">
        <f t="shared" si="127"/>
        <v>6.15</v>
      </c>
      <c r="G412" s="54">
        <f t="shared" si="130"/>
        <v>6.15</v>
      </c>
      <c r="H412" s="54">
        <f t="shared" si="129"/>
        <v>0</v>
      </c>
      <c r="I412" s="54">
        <v>0</v>
      </c>
      <c r="J412" s="54">
        <v>0</v>
      </c>
      <c r="K412" s="54">
        <v>0</v>
      </c>
      <c r="L412" s="54">
        <v>0</v>
      </c>
      <c r="M412" s="54">
        <v>0</v>
      </c>
      <c r="N412" s="54">
        <v>0</v>
      </c>
      <c r="O412" s="54">
        <v>6.15</v>
      </c>
      <c r="P412" s="54">
        <v>0</v>
      </c>
      <c r="Q412" s="54">
        <f t="shared" si="131"/>
        <v>6.15</v>
      </c>
      <c r="R412" s="54">
        <f t="shared" si="132"/>
        <v>-6.15</v>
      </c>
      <c r="S412" s="48">
        <f t="shared" si="133"/>
        <v>-1</v>
      </c>
      <c r="T412" s="49" t="s">
        <v>585</v>
      </c>
      <c r="U412" s="7"/>
      <c r="V412" s="7"/>
      <c r="W412" s="7"/>
      <c r="X412" s="7"/>
      <c r="Y412" s="7"/>
      <c r="Z412" s="7"/>
      <c r="AA412" s="7"/>
      <c r="AB412" s="9"/>
      <c r="AC412" s="35"/>
      <c r="AD412" s="36"/>
      <c r="AF412" s="37"/>
      <c r="AH412" s="8"/>
      <c r="AI412" s="8"/>
      <c r="AJ412" s="8"/>
    </row>
    <row r="413" spans="1:39" s="1" customFormat="1" ht="31.5" x14ac:dyDescent="0.25">
      <c r="A413" s="51" t="s">
        <v>543</v>
      </c>
      <c r="B413" s="52" t="s">
        <v>911</v>
      </c>
      <c r="C413" s="53" t="s">
        <v>912</v>
      </c>
      <c r="D413" s="54">
        <v>13.205028</v>
      </c>
      <c r="E413" s="54">
        <v>0</v>
      </c>
      <c r="F413" s="54">
        <f t="shared" si="127"/>
        <v>13.205028</v>
      </c>
      <c r="G413" s="54">
        <f t="shared" si="130"/>
        <v>13.205028</v>
      </c>
      <c r="H413" s="54">
        <f t="shared" si="129"/>
        <v>11.95</v>
      </c>
      <c r="I413" s="54">
        <v>0</v>
      </c>
      <c r="J413" s="54">
        <v>0</v>
      </c>
      <c r="K413" s="54">
        <v>0</v>
      </c>
      <c r="L413" s="54">
        <v>0</v>
      </c>
      <c r="M413" s="54">
        <v>0</v>
      </c>
      <c r="N413" s="54">
        <v>0</v>
      </c>
      <c r="O413" s="54">
        <v>13.205028</v>
      </c>
      <c r="P413" s="54">
        <v>11.95</v>
      </c>
      <c r="Q413" s="54">
        <f t="shared" si="131"/>
        <v>1.2550280000000011</v>
      </c>
      <c r="R413" s="54">
        <f t="shared" si="132"/>
        <v>-1.2550280000000011</v>
      </c>
      <c r="S413" s="48">
        <f t="shared" si="133"/>
        <v>-9.5041676549266013E-2</v>
      </c>
      <c r="T413" s="49" t="s">
        <v>31</v>
      </c>
      <c r="U413" s="7"/>
      <c r="V413" s="7"/>
      <c r="W413" s="7"/>
      <c r="X413" s="7"/>
      <c r="Y413" s="7"/>
      <c r="Z413" s="7"/>
      <c r="AA413" s="7"/>
      <c r="AB413" s="9"/>
      <c r="AC413" s="35"/>
      <c r="AD413" s="36"/>
      <c r="AF413" s="37"/>
      <c r="AH413" s="8"/>
      <c r="AI413" s="8"/>
      <c r="AJ413" s="8"/>
    </row>
    <row r="414" spans="1:39" s="1" customFormat="1" ht="31.5" x14ac:dyDescent="0.25">
      <c r="A414" s="51" t="s">
        <v>543</v>
      </c>
      <c r="B414" s="52" t="s">
        <v>913</v>
      </c>
      <c r="C414" s="53" t="s">
        <v>914</v>
      </c>
      <c r="D414" s="54">
        <v>9.2199720000000003</v>
      </c>
      <c r="E414" s="54">
        <v>0</v>
      </c>
      <c r="F414" s="54">
        <f t="shared" si="127"/>
        <v>9.2199720000000003</v>
      </c>
      <c r="G414" s="54">
        <f t="shared" si="130"/>
        <v>9.2199720000000003</v>
      </c>
      <c r="H414" s="54">
        <f t="shared" si="129"/>
        <v>7.65</v>
      </c>
      <c r="I414" s="54">
        <v>0</v>
      </c>
      <c r="J414" s="54">
        <v>0</v>
      </c>
      <c r="K414" s="54">
        <v>0</v>
      </c>
      <c r="L414" s="54">
        <v>0</v>
      </c>
      <c r="M414" s="54">
        <v>0</v>
      </c>
      <c r="N414" s="54">
        <v>0</v>
      </c>
      <c r="O414" s="54">
        <v>9.2199720000000003</v>
      </c>
      <c r="P414" s="54">
        <v>7.65</v>
      </c>
      <c r="Q414" s="54">
        <f t="shared" si="131"/>
        <v>1.5699719999999999</v>
      </c>
      <c r="R414" s="54">
        <f t="shared" si="132"/>
        <v>-1.5699719999999999</v>
      </c>
      <c r="S414" s="48">
        <f t="shared" si="133"/>
        <v>-0.17027947590296369</v>
      </c>
      <c r="T414" s="49" t="s">
        <v>400</v>
      </c>
      <c r="U414" s="7"/>
      <c r="V414" s="7"/>
      <c r="W414" s="7"/>
      <c r="X414" s="7"/>
      <c r="Y414" s="7"/>
      <c r="Z414" s="7"/>
      <c r="AA414" s="7"/>
      <c r="AB414" s="9"/>
      <c r="AC414" s="35"/>
      <c r="AD414" s="36"/>
      <c r="AF414" s="37"/>
      <c r="AH414" s="8"/>
      <c r="AI414" s="8"/>
      <c r="AJ414" s="8"/>
    </row>
    <row r="415" spans="1:39" s="1" customFormat="1" ht="31.5" x14ac:dyDescent="0.25">
      <c r="A415" s="51" t="s">
        <v>543</v>
      </c>
      <c r="B415" s="52" t="s">
        <v>915</v>
      </c>
      <c r="C415" s="53" t="s">
        <v>916</v>
      </c>
      <c r="D415" s="54">
        <v>0.39804239999999996</v>
      </c>
      <c r="E415" s="54">
        <v>0</v>
      </c>
      <c r="F415" s="54">
        <f t="shared" si="127"/>
        <v>0.39804239999999996</v>
      </c>
      <c r="G415" s="54">
        <f t="shared" si="130"/>
        <v>0.39804239999999996</v>
      </c>
      <c r="H415" s="54">
        <f t="shared" si="129"/>
        <v>0.378</v>
      </c>
      <c r="I415" s="54">
        <v>0</v>
      </c>
      <c r="J415" s="54">
        <v>0</v>
      </c>
      <c r="K415" s="54">
        <v>0</v>
      </c>
      <c r="L415" s="54">
        <v>0</v>
      </c>
      <c r="M415" s="54">
        <v>0</v>
      </c>
      <c r="N415" s="54">
        <v>0</v>
      </c>
      <c r="O415" s="54">
        <v>0.39804239999999996</v>
      </c>
      <c r="P415" s="54">
        <v>0.378</v>
      </c>
      <c r="Q415" s="54">
        <f t="shared" si="131"/>
        <v>2.004239999999996E-2</v>
      </c>
      <c r="R415" s="54">
        <f t="shared" si="132"/>
        <v>-2.004239999999996E-2</v>
      </c>
      <c r="S415" s="48">
        <f t="shared" si="133"/>
        <v>-5.0352424766808665E-2</v>
      </c>
      <c r="T415" s="49" t="s">
        <v>31</v>
      </c>
      <c r="U415" s="7"/>
      <c r="V415" s="7"/>
      <c r="W415" s="7"/>
      <c r="X415" s="7"/>
      <c r="Y415" s="7"/>
      <c r="Z415" s="7"/>
      <c r="AA415" s="7"/>
      <c r="AB415" s="9"/>
      <c r="AC415" s="35"/>
      <c r="AD415" s="36"/>
      <c r="AF415" s="37"/>
      <c r="AH415" s="8"/>
      <c r="AI415" s="8"/>
      <c r="AJ415" s="8"/>
    </row>
    <row r="416" spans="1:39" s="1" customFormat="1" x14ac:dyDescent="0.25">
      <c r="A416" s="51" t="s">
        <v>543</v>
      </c>
      <c r="B416" s="52" t="s">
        <v>917</v>
      </c>
      <c r="C416" s="53" t="s">
        <v>918</v>
      </c>
      <c r="D416" s="54">
        <v>0.48155040999999998</v>
      </c>
      <c r="E416" s="54">
        <v>0</v>
      </c>
      <c r="F416" s="54">
        <f t="shared" si="127"/>
        <v>0.48155040999999998</v>
      </c>
      <c r="G416" s="54">
        <f t="shared" si="130"/>
        <v>0.48155040999999998</v>
      </c>
      <c r="H416" s="54">
        <f t="shared" si="129"/>
        <v>0.48155040999999998</v>
      </c>
      <c r="I416" s="54">
        <v>0.48155040999999998</v>
      </c>
      <c r="J416" s="54">
        <v>0.48155040999999998</v>
      </c>
      <c r="K416" s="54">
        <v>0</v>
      </c>
      <c r="L416" s="54">
        <v>0</v>
      </c>
      <c r="M416" s="54">
        <v>0</v>
      </c>
      <c r="N416" s="54">
        <v>0</v>
      </c>
      <c r="O416" s="54">
        <v>0</v>
      </c>
      <c r="P416" s="54">
        <v>0</v>
      </c>
      <c r="Q416" s="54">
        <f t="shared" si="131"/>
        <v>0</v>
      </c>
      <c r="R416" s="54">
        <f t="shared" si="132"/>
        <v>0</v>
      </c>
      <c r="S416" s="48">
        <f t="shared" si="133"/>
        <v>0</v>
      </c>
      <c r="T416" s="49" t="s">
        <v>31</v>
      </c>
      <c r="U416" s="7"/>
      <c r="V416" s="7"/>
      <c r="W416" s="7"/>
      <c r="X416" s="7"/>
      <c r="Y416" s="7"/>
      <c r="Z416" s="7"/>
      <c r="AA416" s="7"/>
      <c r="AB416" s="9"/>
      <c r="AC416" s="35"/>
      <c r="AD416" s="36"/>
      <c r="AF416" s="37"/>
      <c r="AH416" s="8"/>
      <c r="AI416" s="8"/>
      <c r="AJ416" s="8"/>
    </row>
    <row r="417" spans="1:39" s="1" customFormat="1" ht="31.5" x14ac:dyDescent="0.25">
      <c r="A417" s="51" t="s">
        <v>543</v>
      </c>
      <c r="B417" s="52" t="s">
        <v>919</v>
      </c>
      <c r="C417" s="53" t="s">
        <v>920</v>
      </c>
      <c r="D417" s="54">
        <v>0.31080000000000002</v>
      </c>
      <c r="E417" s="54">
        <v>0.15540000000000001</v>
      </c>
      <c r="F417" s="54">
        <f t="shared" si="127"/>
        <v>0.15540000000000001</v>
      </c>
      <c r="G417" s="54">
        <f t="shared" si="130"/>
        <v>0.15540000000000001</v>
      </c>
      <c r="H417" s="54">
        <f t="shared" si="129"/>
        <v>0.15540000000000001</v>
      </c>
      <c r="I417" s="54">
        <v>0.15540000000000001</v>
      </c>
      <c r="J417" s="54">
        <v>0.15540000000000001</v>
      </c>
      <c r="K417" s="54">
        <v>0</v>
      </c>
      <c r="L417" s="54">
        <v>0</v>
      </c>
      <c r="M417" s="54">
        <v>0</v>
      </c>
      <c r="N417" s="54">
        <v>0</v>
      </c>
      <c r="O417" s="54">
        <v>0</v>
      </c>
      <c r="P417" s="54">
        <v>0</v>
      </c>
      <c r="Q417" s="54">
        <f t="shared" si="131"/>
        <v>0</v>
      </c>
      <c r="R417" s="54">
        <f t="shared" si="132"/>
        <v>0</v>
      </c>
      <c r="S417" s="48">
        <f t="shared" si="133"/>
        <v>0</v>
      </c>
      <c r="T417" s="49" t="s">
        <v>31</v>
      </c>
      <c r="U417" s="7"/>
      <c r="V417" s="7"/>
      <c r="W417" s="7"/>
      <c r="X417" s="7"/>
      <c r="Y417" s="7"/>
      <c r="Z417" s="7"/>
      <c r="AA417" s="7"/>
      <c r="AB417" s="9"/>
      <c r="AC417" s="35"/>
      <c r="AD417" s="36"/>
      <c r="AF417" s="37"/>
      <c r="AH417" s="8"/>
      <c r="AI417" s="8"/>
      <c r="AJ417" s="8"/>
    </row>
    <row r="418" spans="1:39" s="1" customFormat="1" ht="31.5" x14ac:dyDescent="0.25">
      <c r="A418" s="51" t="s">
        <v>543</v>
      </c>
      <c r="B418" s="52" t="s">
        <v>921</v>
      </c>
      <c r="C418" s="53" t="s">
        <v>922</v>
      </c>
      <c r="D418" s="54">
        <v>9.0207239999999995</v>
      </c>
      <c r="E418" s="54">
        <v>0</v>
      </c>
      <c r="F418" s="54">
        <f t="shared" si="127"/>
        <v>9.0207239999999995</v>
      </c>
      <c r="G418" s="54">
        <f t="shared" si="130"/>
        <v>9.0207239999999995</v>
      </c>
      <c r="H418" s="54">
        <f t="shared" si="129"/>
        <v>0</v>
      </c>
      <c r="I418" s="54">
        <v>0</v>
      </c>
      <c r="J418" s="54">
        <v>0</v>
      </c>
      <c r="K418" s="54">
        <v>0</v>
      </c>
      <c r="L418" s="54">
        <v>0</v>
      </c>
      <c r="M418" s="54">
        <v>0</v>
      </c>
      <c r="N418" s="54">
        <v>0</v>
      </c>
      <c r="O418" s="54">
        <v>9.0207239999999995</v>
      </c>
      <c r="P418" s="54">
        <v>0</v>
      </c>
      <c r="Q418" s="54">
        <f t="shared" si="131"/>
        <v>9.0207239999999995</v>
      </c>
      <c r="R418" s="54">
        <f t="shared" si="132"/>
        <v>-9.0207239999999995</v>
      </c>
      <c r="S418" s="48">
        <f t="shared" si="133"/>
        <v>-1</v>
      </c>
      <c r="T418" s="49" t="s">
        <v>585</v>
      </c>
      <c r="U418" s="7"/>
      <c r="V418" s="7"/>
      <c r="W418" s="7"/>
      <c r="X418" s="7"/>
      <c r="Y418" s="7"/>
      <c r="Z418" s="7"/>
      <c r="AA418" s="7"/>
      <c r="AB418" s="9"/>
      <c r="AC418" s="35"/>
      <c r="AD418" s="36"/>
      <c r="AF418" s="37"/>
      <c r="AH418" s="8"/>
      <c r="AI418" s="8"/>
      <c r="AJ418" s="8"/>
    </row>
    <row r="419" spans="1:39" s="1" customFormat="1" x14ac:dyDescent="0.25">
      <c r="A419" s="51" t="s">
        <v>543</v>
      </c>
      <c r="B419" s="52" t="s">
        <v>923</v>
      </c>
      <c r="C419" s="62" t="s">
        <v>924</v>
      </c>
      <c r="D419" s="54" t="s">
        <v>31</v>
      </c>
      <c r="E419" s="54" t="s">
        <v>31</v>
      </c>
      <c r="F419" s="54" t="s">
        <v>31</v>
      </c>
      <c r="G419" s="54" t="s">
        <v>31</v>
      </c>
      <c r="H419" s="54">
        <f t="shared" si="129"/>
        <v>12.52439665</v>
      </c>
      <c r="I419" s="54" t="s">
        <v>31</v>
      </c>
      <c r="J419" s="54">
        <v>0</v>
      </c>
      <c r="K419" s="54" t="s">
        <v>31</v>
      </c>
      <c r="L419" s="54">
        <v>0</v>
      </c>
      <c r="M419" s="54" t="s">
        <v>31</v>
      </c>
      <c r="N419" s="54">
        <v>0</v>
      </c>
      <c r="O419" s="54" t="s">
        <v>31</v>
      </c>
      <c r="P419" s="54">
        <v>12.52439665</v>
      </c>
      <c r="Q419" s="54" t="s">
        <v>31</v>
      </c>
      <c r="R419" s="54" t="s">
        <v>31</v>
      </c>
      <c r="S419" s="48" t="s">
        <v>31</v>
      </c>
      <c r="T419" s="49" t="s">
        <v>715</v>
      </c>
      <c r="U419" s="7"/>
      <c r="V419" s="7"/>
      <c r="W419" s="7"/>
      <c r="X419" s="7"/>
      <c r="Y419" s="7"/>
      <c r="Z419" s="7"/>
      <c r="AA419" s="7"/>
      <c r="AB419" s="9"/>
      <c r="AC419" s="35"/>
      <c r="AD419" s="36"/>
      <c r="AF419" s="37"/>
      <c r="AH419" s="8"/>
      <c r="AI419" s="8"/>
      <c r="AJ419" s="8"/>
    </row>
    <row r="420" spans="1:39" s="1" customFormat="1" ht="31.5" x14ac:dyDescent="0.25">
      <c r="A420" s="51" t="s">
        <v>543</v>
      </c>
      <c r="B420" s="52" t="s">
        <v>925</v>
      </c>
      <c r="C420" s="62" t="s">
        <v>926</v>
      </c>
      <c r="D420" s="54" t="s">
        <v>31</v>
      </c>
      <c r="E420" s="54" t="s">
        <v>31</v>
      </c>
      <c r="F420" s="54" t="s">
        <v>31</v>
      </c>
      <c r="G420" s="54" t="s">
        <v>31</v>
      </c>
      <c r="H420" s="54">
        <f t="shared" si="129"/>
        <v>0.35</v>
      </c>
      <c r="I420" s="54" t="s">
        <v>31</v>
      </c>
      <c r="J420" s="54">
        <v>0</v>
      </c>
      <c r="K420" s="54" t="s">
        <v>31</v>
      </c>
      <c r="L420" s="54">
        <v>0</v>
      </c>
      <c r="M420" s="54" t="s">
        <v>31</v>
      </c>
      <c r="N420" s="54">
        <v>0</v>
      </c>
      <c r="O420" s="54" t="s">
        <v>31</v>
      </c>
      <c r="P420" s="54">
        <v>0.35</v>
      </c>
      <c r="Q420" s="54" t="s">
        <v>31</v>
      </c>
      <c r="R420" s="54" t="s">
        <v>31</v>
      </c>
      <c r="S420" s="48" t="s">
        <v>31</v>
      </c>
      <c r="T420" s="49" t="s">
        <v>715</v>
      </c>
      <c r="U420" s="7"/>
      <c r="V420" s="7"/>
      <c r="W420" s="7"/>
      <c r="X420" s="7"/>
      <c r="Y420" s="7"/>
      <c r="Z420" s="7"/>
      <c r="AA420" s="7"/>
      <c r="AB420" s="9"/>
      <c r="AC420" s="35"/>
      <c r="AD420" s="36"/>
      <c r="AF420" s="37"/>
      <c r="AH420" s="8"/>
      <c r="AI420" s="8"/>
      <c r="AJ420" s="8"/>
    </row>
    <row r="421" spans="1:39" s="1" customFormat="1" ht="63" x14ac:dyDescent="0.25">
      <c r="A421" s="51" t="s">
        <v>543</v>
      </c>
      <c r="B421" s="52" t="s">
        <v>927</v>
      </c>
      <c r="C421" s="53" t="s">
        <v>928</v>
      </c>
      <c r="D421" s="54">
        <v>299.94468529</v>
      </c>
      <c r="E421" s="54">
        <v>298.32468528999999</v>
      </c>
      <c r="F421" s="54">
        <f t="shared" si="127"/>
        <v>1.6200000000000045</v>
      </c>
      <c r="G421" s="54">
        <f t="shared" si="130"/>
        <v>1.62</v>
      </c>
      <c r="H421" s="54">
        <f t="shared" si="129"/>
        <v>1.65754</v>
      </c>
      <c r="I421" s="54">
        <v>1.62</v>
      </c>
      <c r="J421" s="54">
        <v>1.62</v>
      </c>
      <c r="K421" s="54">
        <v>0</v>
      </c>
      <c r="L421" s="54">
        <v>3.7540000000000004E-2</v>
      </c>
      <c r="M421" s="54">
        <v>0</v>
      </c>
      <c r="N421" s="54">
        <v>0</v>
      </c>
      <c r="O421" s="54">
        <v>0</v>
      </c>
      <c r="P421" s="54">
        <v>0</v>
      </c>
      <c r="Q421" s="54">
        <f>F421-H421</f>
        <v>-3.7539999999995466E-2</v>
      </c>
      <c r="R421" s="54">
        <f>H421-G421</f>
        <v>3.7539999999999907E-2</v>
      </c>
      <c r="S421" s="48">
        <f>R421/G421</f>
        <v>2.3172839506172781E-2</v>
      </c>
      <c r="T421" s="49" t="s">
        <v>31</v>
      </c>
      <c r="U421" s="7"/>
      <c r="V421" s="7"/>
      <c r="W421" s="7"/>
      <c r="X421" s="7"/>
      <c r="Y421" s="7"/>
      <c r="Z421" s="7"/>
      <c r="AA421" s="7"/>
      <c r="AB421" s="9"/>
      <c r="AC421" s="35"/>
      <c r="AD421" s="36"/>
      <c r="AF421" s="37"/>
      <c r="AH421" s="8"/>
      <c r="AI421" s="8"/>
      <c r="AJ421" s="8"/>
    </row>
    <row r="422" spans="1:39" s="1" customFormat="1" ht="78.75" x14ac:dyDescent="0.25">
      <c r="A422" s="51" t="s">
        <v>543</v>
      </c>
      <c r="B422" s="52" t="s">
        <v>929</v>
      </c>
      <c r="C422" s="53" t="s">
        <v>930</v>
      </c>
      <c r="D422" s="54">
        <v>73.05</v>
      </c>
      <c r="E422" s="54">
        <v>22.17</v>
      </c>
      <c r="F422" s="54">
        <f t="shared" si="127"/>
        <v>50.879999999999995</v>
      </c>
      <c r="G422" s="54">
        <f t="shared" si="130"/>
        <v>49.92</v>
      </c>
      <c r="H422" s="54">
        <f t="shared" si="129"/>
        <v>50.88</v>
      </c>
      <c r="I422" s="54">
        <v>0</v>
      </c>
      <c r="J422" s="54">
        <v>0</v>
      </c>
      <c r="K422" s="54">
        <v>11.64</v>
      </c>
      <c r="L422" s="54">
        <v>0</v>
      </c>
      <c r="M422" s="54">
        <v>5.04</v>
      </c>
      <c r="N422" s="54">
        <v>39</v>
      </c>
      <c r="O422" s="54">
        <v>33.24</v>
      </c>
      <c r="P422" s="54">
        <v>11.88</v>
      </c>
      <c r="Q422" s="54">
        <f>F422-H422</f>
        <v>0</v>
      </c>
      <c r="R422" s="54">
        <f>H422-G422</f>
        <v>0.96000000000000085</v>
      </c>
      <c r="S422" s="48">
        <f>R422/G422</f>
        <v>1.9230769230769246E-2</v>
      </c>
      <c r="T422" s="49" t="s">
        <v>31</v>
      </c>
      <c r="U422" s="7"/>
      <c r="V422" s="7"/>
      <c r="W422" s="7"/>
      <c r="X422" s="7"/>
      <c r="Y422" s="7"/>
      <c r="Z422" s="7"/>
      <c r="AA422" s="7"/>
      <c r="AB422" s="9"/>
      <c r="AC422" s="35"/>
      <c r="AD422" s="36"/>
      <c r="AF422" s="37"/>
      <c r="AH422" s="8"/>
      <c r="AI422" s="8"/>
      <c r="AJ422" s="8"/>
    </row>
    <row r="423" spans="1:39" s="1" customFormat="1" ht="63" x14ac:dyDescent="0.25">
      <c r="A423" s="51" t="s">
        <v>543</v>
      </c>
      <c r="B423" s="52" t="s">
        <v>931</v>
      </c>
      <c r="C423" s="53" t="s">
        <v>932</v>
      </c>
      <c r="D423" s="54">
        <v>96</v>
      </c>
      <c r="E423" s="54">
        <v>0</v>
      </c>
      <c r="F423" s="54">
        <f t="shared" si="127"/>
        <v>96</v>
      </c>
      <c r="G423" s="54">
        <f t="shared" si="130"/>
        <v>24</v>
      </c>
      <c r="H423" s="54">
        <f t="shared" si="129"/>
        <v>23.898</v>
      </c>
      <c r="I423" s="54">
        <v>0</v>
      </c>
      <c r="J423" s="54">
        <v>0</v>
      </c>
      <c r="K423" s="54">
        <v>0</v>
      </c>
      <c r="L423" s="54">
        <v>0</v>
      </c>
      <c r="M423" s="54">
        <v>12</v>
      </c>
      <c r="N423" s="54">
        <v>0</v>
      </c>
      <c r="O423" s="54">
        <v>12</v>
      </c>
      <c r="P423" s="54">
        <v>23.898</v>
      </c>
      <c r="Q423" s="54">
        <f>F423-H423</f>
        <v>72.102000000000004</v>
      </c>
      <c r="R423" s="54">
        <f>H423-G423</f>
        <v>-0.10200000000000031</v>
      </c>
      <c r="S423" s="48">
        <f>R423/G423</f>
        <v>-4.2500000000000133E-3</v>
      </c>
      <c r="T423" s="49" t="s">
        <v>31</v>
      </c>
      <c r="U423" s="7"/>
      <c r="V423" s="7"/>
      <c r="W423" s="7"/>
      <c r="X423" s="7"/>
      <c r="Y423" s="7"/>
      <c r="Z423" s="7"/>
      <c r="AA423" s="7"/>
      <c r="AB423" s="9"/>
      <c r="AC423" s="35"/>
      <c r="AD423" s="36"/>
      <c r="AF423" s="37"/>
      <c r="AH423" s="8"/>
      <c r="AI423" s="8"/>
      <c r="AJ423" s="8"/>
    </row>
    <row r="424" spans="1:39" s="1" customFormat="1" ht="135.75" customHeight="1" x14ac:dyDescent="0.25">
      <c r="A424" s="51" t="s">
        <v>543</v>
      </c>
      <c r="B424" s="52" t="s">
        <v>933</v>
      </c>
      <c r="C424" s="53" t="s">
        <v>934</v>
      </c>
      <c r="D424" s="54">
        <v>60</v>
      </c>
      <c r="E424" s="54">
        <v>0</v>
      </c>
      <c r="F424" s="54">
        <f>D424-E424</f>
        <v>60</v>
      </c>
      <c r="G424" s="54">
        <f t="shared" si="130"/>
        <v>60</v>
      </c>
      <c r="H424" s="54">
        <f t="shared" si="129"/>
        <v>14.34</v>
      </c>
      <c r="I424" s="54">
        <v>0</v>
      </c>
      <c r="J424" s="54">
        <v>0</v>
      </c>
      <c r="K424" s="54">
        <v>0</v>
      </c>
      <c r="L424" s="54">
        <v>0</v>
      </c>
      <c r="M424" s="54">
        <v>0</v>
      </c>
      <c r="N424" s="54">
        <v>0</v>
      </c>
      <c r="O424" s="54">
        <v>60</v>
      </c>
      <c r="P424" s="54">
        <v>14.34</v>
      </c>
      <c r="Q424" s="54">
        <f>F424-H424</f>
        <v>45.66</v>
      </c>
      <c r="R424" s="54">
        <f>H424-G424</f>
        <v>-45.66</v>
      </c>
      <c r="S424" s="48">
        <f>R424/G424</f>
        <v>-0.7609999999999999</v>
      </c>
      <c r="T424" s="49" t="s">
        <v>935</v>
      </c>
      <c r="U424" s="7"/>
      <c r="V424" s="7"/>
      <c r="W424" s="7"/>
      <c r="X424" s="7"/>
      <c r="Y424" s="7"/>
      <c r="Z424" s="7"/>
      <c r="AA424" s="7"/>
      <c r="AB424" s="9"/>
      <c r="AC424" s="35"/>
      <c r="AD424" s="36"/>
      <c r="AF424" s="37"/>
      <c r="AH424" s="8"/>
      <c r="AI424" s="8"/>
      <c r="AJ424" s="8"/>
    </row>
    <row r="425" spans="1:39" s="1" customFormat="1" ht="47.25" x14ac:dyDescent="0.25">
      <c r="A425" s="51" t="s">
        <v>543</v>
      </c>
      <c r="B425" s="52" t="s">
        <v>936</v>
      </c>
      <c r="C425" s="53" t="s">
        <v>937</v>
      </c>
      <c r="D425" s="54" t="s">
        <v>31</v>
      </c>
      <c r="E425" s="54" t="s">
        <v>31</v>
      </c>
      <c r="F425" s="54" t="s">
        <v>31</v>
      </c>
      <c r="G425" s="54" t="s">
        <v>31</v>
      </c>
      <c r="H425" s="54">
        <f t="shared" si="129"/>
        <v>0.28386120000000004</v>
      </c>
      <c r="I425" s="54" t="s">
        <v>31</v>
      </c>
      <c r="J425" s="54">
        <v>0</v>
      </c>
      <c r="K425" s="54" t="s">
        <v>31</v>
      </c>
      <c r="L425" s="54">
        <v>0.222</v>
      </c>
      <c r="M425" s="54" t="s">
        <v>31</v>
      </c>
      <c r="N425" s="54">
        <v>1.8714000000000001E-2</v>
      </c>
      <c r="O425" s="54" t="s">
        <v>31</v>
      </c>
      <c r="P425" s="54">
        <v>4.3147199999999997E-2</v>
      </c>
      <c r="Q425" s="54" t="s">
        <v>31</v>
      </c>
      <c r="R425" s="54" t="s">
        <v>31</v>
      </c>
      <c r="S425" s="48" t="s">
        <v>31</v>
      </c>
      <c r="T425" s="49" t="s">
        <v>938</v>
      </c>
      <c r="U425" s="7"/>
      <c r="V425" s="7"/>
      <c r="W425" s="7"/>
      <c r="X425" s="7"/>
      <c r="Y425" s="7"/>
      <c r="Z425" s="7"/>
      <c r="AA425" s="7"/>
      <c r="AB425" s="9"/>
      <c r="AC425" s="35"/>
      <c r="AD425" s="36"/>
      <c r="AF425" s="37"/>
      <c r="AH425" s="8"/>
      <c r="AI425" s="8"/>
      <c r="AJ425" s="8"/>
      <c r="AM425" s="63"/>
    </row>
    <row r="426" spans="1:39" s="1" customFormat="1" ht="31.5" x14ac:dyDescent="0.25">
      <c r="A426" s="51" t="s">
        <v>543</v>
      </c>
      <c r="B426" s="52" t="s">
        <v>939</v>
      </c>
      <c r="C426" s="53" t="s">
        <v>940</v>
      </c>
      <c r="D426" s="54" t="s">
        <v>31</v>
      </c>
      <c r="E426" s="54" t="s">
        <v>31</v>
      </c>
      <c r="F426" s="54" t="s">
        <v>31</v>
      </c>
      <c r="G426" s="54" t="s">
        <v>31</v>
      </c>
      <c r="H426" s="54">
        <f t="shared" si="129"/>
        <v>0.158</v>
      </c>
      <c r="I426" s="54" t="s">
        <v>31</v>
      </c>
      <c r="J426" s="54">
        <v>0.158</v>
      </c>
      <c r="K426" s="54" t="s">
        <v>31</v>
      </c>
      <c r="L426" s="54">
        <v>0</v>
      </c>
      <c r="M426" s="54" t="s">
        <v>31</v>
      </c>
      <c r="N426" s="54">
        <v>0</v>
      </c>
      <c r="O426" s="54" t="s">
        <v>31</v>
      </c>
      <c r="P426" s="54">
        <v>0</v>
      </c>
      <c r="Q426" s="54" t="s">
        <v>31</v>
      </c>
      <c r="R426" s="54" t="s">
        <v>31</v>
      </c>
      <c r="S426" s="48" t="s">
        <v>31</v>
      </c>
      <c r="T426" s="49" t="s">
        <v>938</v>
      </c>
      <c r="U426" s="7"/>
      <c r="V426" s="7"/>
      <c r="W426" s="7"/>
      <c r="X426" s="7"/>
      <c r="Y426" s="7"/>
      <c r="Z426" s="7"/>
      <c r="AA426" s="7"/>
      <c r="AB426" s="9"/>
      <c r="AC426" s="35"/>
      <c r="AD426" s="36"/>
      <c r="AF426" s="37"/>
      <c r="AH426" s="8"/>
      <c r="AI426" s="8"/>
      <c r="AJ426" s="8"/>
      <c r="AM426" s="63"/>
    </row>
    <row r="427" spans="1:39" s="1" customFormat="1" ht="31.5" x14ac:dyDescent="0.25">
      <c r="A427" s="51" t="s">
        <v>543</v>
      </c>
      <c r="B427" s="52" t="s">
        <v>941</v>
      </c>
      <c r="C427" s="53" t="s">
        <v>942</v>
      </c>
      <c r="D427" s="54" t="s">
        <v>31</v>
      </c>
      <c r="E427" s="54" t="s">
        <v>31</v>
      </c>
      <c r="F427" s="54" t="s">
        <v>31</v>
      </c>
      <c r="G427" s="54" t="s">
        <v>31</v>
      </c>
      <c r="H427" s="54">
        <f t="shared" si="129"/>
        <v>0.27600000000000002</v>
      </c>
      <c r="I427" s="54" t="s">
        <v>31</v>
      </c>
      <c r="J427" s="54">
        <v>0</v>
      </c>
      <c r="K427" s="54" t="s">
        <v>31</v>
      </c>
      <c r="L427" s="54">
        <v>0.27600000000000002</v>
      </c>
      <c r="M427" s="54" t="s">
        <v>31</v>
      </c>
      <c r="N427" s="54">
        <v>0</v>
      </c>
      <c r="O427" s="54" t="s">
        <v>31</v>
      </c>
      <c r="P427" s="54">
        <v>0</v>
      </c>
      <c r="Q427" s="54" t="s">
        <v>31</v>
      </c>
      <c r="R427" s="54" t="s">
        <v>31</v>
      </c>
      <c r="S427" s="48" t="s">
        <v>31</v>
      </c>
      <c r="T427" s="49" t="s">
        <v>938</v>
      </c>
      <c r="U427" s="7"/>
      <c r="V427" s="7"/>
      <c r="W427" s="7"/>
      <c r="X427" s="7"/>
      <c r="Y427" s="7"/>
      <c r="Z427" s="7"/>
      <c r="AA427" s="7"/>
      <c r="AB427" s="9"/>
      <c r="AC427" s="35"/>
      <c r="AD427" s="36"/>
      <c r="AF427" s="37"/>
      <c r="AH427" s="8"/>
      <c r="AI427" s="8"/>
      <c r="AJ427" s="8"/>
      <c r="AM427" s="63"/>
    </row>
    <row r="428" spans="1:39" s="1" customFormat="1" ht="31.5" x14ac:dyDescent="0.25">
      <c r="A428" s="51" t="s">
        <v>543</v>
      </c>
      <c r="B428" s="52" t="s">
        <v>943</v>
      </c>
      <c r="C428" s="53" t="s">
        <v>944</v>
      </c>
      <c r="D428" s="54" t="s">
        <v>31</v>
      </c>
      <c r="E428" s="54" t="s">
        <v>31</v>
      </c>
      <c r="F428" s="54" t="s">
        <v>31</v>
      </c>
      <c r="G428" s="54" t="s">
        <v>31</v>
      </c>
      <c r="H428" s="54">
        <f t="shared" si="129"/>
        <v>0.85379999999999989</v>
      </c>
      <c r="I428" s="54" t="s">
        <v>31</v>
      </c>
      <c r="J428" s="54">
        <v>0</v>
      </c>
      <c r="K428" s="54" t="s">
        <v>31</v>
      </c>
      <c r="L428" s="54">
        <v>0.56879999999999997</v>
      </c>
      <c r="M428" s="54" t="s">
        <v>31</v>
      </c>
      <c r="N428" s="54">
        <v>0.28499999999999998</v>
      </c>
      <c r="O428" s="54" t="s">
        <v>31</v>
      </c>
      <c r="P428" s="54">
        <v>0</v>
      </c>
      <c r="Q428" s="54" t="s">
        <v>31</v>
      </c>
      <c r="R428" s="54" t="s">
        <v>31</v>
      </c>
      <c r="S428" s="48" t="s">
        <v>31</v>
      </c>
      <c r="T428" s="49" t="s">
        <v>938</v>
      </c>
      <c r="U428" s="7"/>
      <c r="V428" s="7"/>
      <c r="W428" s="7"/>
      <c r="X428" s="7"/>
      <c r="Y428" s="7"/>
      <c r="Z428" s="7"/>
      <c r="AA428" s="7"/>
      <c r="AB428" s="9"/>
      <c r="AC428" s="35"/>
      <c r="AD428" s="36"/>
      <c r="AF428" s="37"/>
      <c r="AH428" s="8"/>
      <c r="AI428" s="8"/>
      <c r="AJ428" s="8"/>
      <c r="AM428" s="63"/>
    </row>
    <row r="429" spans="1:39" s="1" customFormat="1" ht="47.25" x14ac:dyDescent="0.25">
      <c r="A429" s="51" t="s">
        <v>543</v>
      </c>
      <c r="B429" s="52" t="s">
        <v>945</v>
      </c>
      <c r="C429" s="53" t="s">
        <v>946</v>
      </c>
      <c r="D429" s="54" t="s">
        <v>31</v>
      </c>
      <c r="E429" s="54" t="s">
        <v>31</v>
      </c>
      <c r="F429" s="54" t="s">
        <v>31</v>
      </c>
      <c r="G429" s="54" t="s">
        <v>31</v>
      </c>
      <c r="H429" s="54">
        <f t="shared" si="129"/>
        <v>2.3279999999999998</v>
      </c>
      <c r="I429" s="54" t="s">
        <v>31</v>
      </c>
      <c r="J429" s="54">
        <v>0</v>
      </c>
      <c r="K429" s="54" t="s">
        <v>31</v>
      </c>
      <c r="L429" s="54">
        <v>2.3279999999999998</v>
      </c>
      <c r="M429" s="54" t="s">
        <v>31</v>
      </c>
      <c r="N429" s="54">
        <v>0</v>
      </c>
      <c r="O429" s="54" t="s">
        <v>31</v>
      </c>
      <c r="P429" s="54">
        <v>0</v>
      </c>
      <c r="Q429" s="54" t="s">
        <v>31</v>
      </c>
      <c r="R429" s="54" t="s">
        <v>31</v>
      </c>
      <c r="S429" s="48" t="s">
        <v>31</v>
      </c>
      <c r="T429" s="49" t="s">
        <v>938</v>
      </c>
      <c r="U429" s="7"/>
      <c r="V429" s="7"/>
      <c r="W429" s="7"/>
      <c r="X429" s="7"/>
      <c r="Y429" s="7"/>
      <c r="Z429" s="7"/>
      <c r="AA429" s="7"/>
      <c r="AB429" s="9"/>
      <c r="AC429" s="35"/>
      <c r="AD429" s="36"/>
      <c r="AF429" s="37"/>
      <c r="AH429" s="8"/>
      <c r="AI429" s="8"/>
      <c r="AJ429" s="8"/>
      <c r="AM429" s="63"/>
    </row>
    <row r="430" spans="1:39" s="1" customFormat="1" ht="31.5" x14ac:dyDescent="0.25">
      <c r="A430" s="51" t="s">
        <v>543</v>
      </c>
      <c r="B430" s="52" t="s">
        <v>947</v>
      </c>
      <c r="C430" s="53" t="s">
        <v>948</v>
      </c>
      <c r="D430" s="54" t="s">
        <v>31</v>
      </c>
      <c r="E430" s="54" t="s">
        <v>31</v>
      </c>
      <c r="F430" s="54" t="s">
        <v>31</v>
      </c>
      <c r="G430" s="54" t="s">
        <v>31</v>
      </c>
      <c r="H430" s="54">
        <f t="shared" si="129"/>
        <v>0.86333333000000001</v>
      </c>
      <c r="I430" s="54" t="s">
        <v>31</v>
      </c>
      <c r="J430" s="54">
        <v>0</v>
      </c>
      <c r="K430" s="54" t="s">
        <v>31</v>
      </c>
      <c r="L430" s="54">
        <v>0.86333333000000001</v>
      </c>
      <c r="M430" s="54" t="s">
        <v>31</v>
      </c>
      <c r="N430" s="54">
        <v>0</v>
      </c>
      <c r="O430" s="54" t="s">
        <v>31</v>
      </c>
      <c r="P430" s="54">
        <v>0</v>
      </c>
      <c r="Q430" s="54" t="s">
        <v>31</v>
      </c>
      <c r="R430" s="54" t="s">
        <v>31</v>
      </c>
      <c r="S430" s="48" t="s">
        <v>31</v>
      </c>
      <c r="T430" s="49" t="s">
        <v>938</v>
      </c>
      <c r="U430" s="7"/>
      <c r="V430" s="7"/>
      <c r="W430" s="7"/>
      <c r="X430" s="7"/>
      <c r="Y430" s="7"/>
      <c r="Z430" s="7"/>
      <c r="AA430" s="7"/>
      <c r="AB430" s="9"/>
      <c r="AC430" s="35"/>
      <c r="AD430" s="36"/>
      <c r="AF430" s="37"/>
      <c r="AH430" s="8"/>
      <c r="AI430" s="8"/>
      <c r="AJ430" s="8"/>
      <c r="AM430" s="63"/>
    </row>
    <row r="431" spans="1:39" s="1" customFormat="1" ht="31.5" x14ac:dyDescent="0.25">
      <c r="A431" s="51" t="s">
        <v>543</v>
      </c>
      <c r="B431" s="52" t="s">
        <v>949</v>
      </c>
      <c r="C431" s="53" t="s">
        <v>950</v>
      </c>
      <c r="D431" s="54" t="s">
        <v>31</v>
      </c>
      <c r="E431" s="54" t="s">
        <v>31</v>
      </c>
      <c r="F431" s="54" t="s">
        <v>31</v>
      </c>
      <c r="G431" s="54" t="s">
        <v>31</v>
      </c>
      <c r="H431" s="54">
        <f t="shared" si="129"/>
        <v>0.105</v>
      </c>
      <c r="I431" s="54" t="s">
        <v>31</v>
      </c>
      <c r="J431" s="54">
        <v>0</v>
      </c>
      <c r="K431" s="54" t="s">
        <v>31</v>
      </c>
      <c r="L431" s="54">
        <v>0.105</v>
      </c>
      <c r="M431" s="54" t="s">
        <v>31</v>
      </c>
      <c r="N431" s="54">
        <v>0</v>
      </c>
      <c r="O431" s="54" t="s">
        <v>31</v>
      </c>
      <c r="P431" s="54">
        <v>0</v>
      </c>
      <c r="Q431" s="54" t="s">
        <v>31</v>
      </c>
      <c r="R431" s="54" t="s">
        <v>31</v>
      </c>
      <c r="S431" s="48" t="s">
        <v>31</v>
      </c>
      <c r="T431" s="49" t="s">
        <v>938</v>
      </c>
      <c r="U431" s="7"/>
      <c r="V431" s="7"/>
      <c r="W431" s="7"/>
      <c r="X431" s="7"/>
      <c r="Y431" s="7"/>
      <c r="Z431" s="7"/>
      <c r="AA431" s="7"/>
      <c r="AB431" s="9"/>
      <c r="AC431" s="35"/>
      <c r="AD431" s="36"/>
      <c r="AF431" s="37"/>
      <c r="AH431" s="8"/>
      <c r="AI431" s="8"/>
      <c r="AJ431" s="8"/>
      <c r="AM431" s="63"/>
    </row>
    <row r="432" spans="1:39" s="1" customFormat="1" ht="31.5" x14ac:dyDescent="0.25">
      <c r="A432" s="51" t="s">
        <v>543</v>
      </c>
      <c r="B432" s="52" t="s">
        <v>951</v>
      </c>
      <c r="C432" s="53" t="s">
        <v>952</v>
      </c>
      <c r="D432" s="54" t="s">
        <v>31</v>
      </c>
      <c r="E432" s="54" t="s">
        <v>31</v>
      </c>
      <c r="F432" s="54" t="s">
        <v>31</v>
      </c>
      <c r="G432" s="54" t="s">
        <v>31</v>
      </c>
      <c r="H432" s="54">
        <f t="shared" si="129"/>
        <v>1.8942429999999999</v>
      </c>
      <c r="I432" s="54" t="s">
        <v>31</v>
      </c>
      <c r="J432" s="54">
        <v>0</v>
      </c>
      <c r="K432" s="54" t="s">
        <v>31</v>
      </c>
      <c r="L432" s="54">
        <v>0</v>
      </c>
      <c r="M432" s="54" t="s">
        <v>31</v>
      </c>
      <c r="N432" s="54">
        <v>0.40564999999999996</v>
      </c>
      <c r="O432" s="54" t="s">
        <v>31</v>
      </c>
      <c r="P432" s="54">
        <v>1.4885930000000001</v>
      </c>
      <c r="Q432" s="54" t="s">
        <v>31</v>
      </c>
      <c r="R432" s="54" t="s">
        <v>31</v>
      </c>
      <c r="S432" s="48" t="s">
        <v>31</v>
      </c>
      <c r="T432" s="49" t="s">
        <v>938</v>
      </c>
      <c r="U432" s="7"/>
      <c r="V432" s="7"/>
      <c r="W432" s="7"/>
      <c r="X432" s="7"/>
      <c r="Y432" s="7"/>
      <c r="Z432" s="7"/>
      <c r="AA432" s="7"/>
      <c r="AB432" s="9"/>
      <c r="AC432" s="35"/>
      <c r="AD432" s="36"/>
      <c r="AF432" s="37"/>
      <c r="AH432" s="8"/>
      <c r="AI432" s="8"/>
      <c r="AJ432" s="8"/>
      <c r="AM432" s="63"/>
    </row>
    <row r="433" spans="1:39" s="1" customFormat="1" ht="31.5" x14ac:dyDescent="0.25">
      <c r="A433" s="51" t="s">
        <v>543</v>
      </c>
      <c r="B433" s="52" t="s">
        <v>953</v>
      </c>
      <c r="C433" s="53" t="s">
        <v>954</v>
      </c>
      <c r="D433" s="54" t="s">
        <v>31</v>
      </c>
      <c r="E433" s="54" t="s">
        <v>31</v>
      </c>
      <c r="F433" s="54" t="s">
        <v>31</v>
      </c>
      <c r="G433" s="54" t="s">
        <v>31</v>
      </c>
      <c r="H433" s="54">
        <f t="shared" si="129"/>
        <v>0.13200000000000001</v>
      </c>
      <c r="I433" s="54" t="s">
        <v>31</v>
      </c>
      <c r="J433" s="54">
        <v>0</v>
      </c>
      <c r="K433" s="54" t="s">
        <v>31</v>
      </c>
      <c r="L433" s="54">
        <v>0.13200000000000001</v>
      </c>
      <c r="M433" s="54" t="s">
        <v>31</v>
      </c>
      <c r="N433" s="54">
        <v>0</v>
      </c>
      <c r="O433" s="54" t="s">
        <v>31</v>
      </c>
      <c r="P433" s="54">
        <v>0</v>
      </c>
      <c r="Q433" s="54" t="s">
        <v>31</v>
      </c>
      <c r="R433" s="54" t="s">
        <v>31</v>
      </c>
      <c r="S433" s="48" t="s">
        <v>31</v>
      </c>
      <c r="T433" s="49" t="s">
        <v>938</v>
      </c>
      <c r="U433" s="7"/>
      <c r="V433" s="7"/>
      <c r="W433" s="7"/>
      <c r="X433" s="7"/>
      <c r="Y433" s="7"/>
      <c r="Z433" s="7"/>
      <c r="AA433" s="7"/>
      <c r="AB433" s="9"/>
      <c r="AC433" s="35"/>
      <c r="AD433" s="36"/>
      <c r="AF433" s="37"/>
      <c r="AH433" s="8"/>
      <c r="AI433" s="8"/>
      <c r="AJ433" s="8"/>
      <c r="AM433" s="63"/>
    </row>
    <row r="434" spans="1:39" s="1" customFormat="1" ht="31.5" x14ac:dyDescent="0.25">
      <c r="A434" s="51" t="s">
        <v>543</v>
      </c>
      <c r="B434" s="52" t="s">
        <v>955</v>
      </c>
      <c r="C434" s="53" t="s">
        <v>956</v>
      </c>
      <c r="D434" s="54" t="s">
        <v>31</v>
      </c>
      <c r="E434" s="54" t="s">
        <v>31</v>
      </c>
      <c r="F434" s="54" t="s">
        <v>31</v>
      </c>
      <c r="G434" s="54" t="s">
        <v>31</v>
      </c>
      <c r="H434" s="54">
        <f t="shared" si="129"/>
        <v>0.92067500000000013</v>
      </c>
      <c r="I434" s="54" t="s">
        <v>31</v>
      </c>
      <c r="J434" s="54">
        <v>0</v>
      </c>
      <c r="K434" s="54" t="s">
        <v>31</v>
      </c>
      <c r="L434" s="54">
        <v>0</v>
      </c>
      <c r="M434" s="54" t="s">
        <v>31</v>
      </c>
      <c r="N434" s="54">
        <v>0.19708500000000001</v>
      </c>
      <c r="O434" s="54" t="s">
        <v>31</v>
      </c>
      <c r="P434" s="54">
        <v>0.72359000000000007</v>
      </c>
      <c r="Q434" s="54" t="s">
        <v>31</v>
      </c>
      <c r="R434" s="54" t="s">
        <v>31</v>
      </c>
      <c r="S434" s="48" t="s">
        <v>31</v>
      </c>
      <c r="T434" s="49" t="s">
        <v>938</v>
      </c>
      <c r="U434" s="7"/>
      <c r="V434" s="7"/>
      <c r="W434" s="7"/>
      <c r="X434" s="7"/>
      <c r="Y434" s="7"/>
      <c r="Z434" s="7"/>
      <c r="AA434" s="7"/>
      <c r="AB434" s="9"/>
      <c r="AC434" s="35"/>
      <c r="AD434" s="36"/>
      <c r="AF434" s="37"/>
      <c r="AH434" s="8"/>
      <c r="AI434" s="8"/>
      <c r="AJ434" s="8"/>
      <c r="AM434" s="63"/>
    </row>
    <row r="435" spans="1:39" s="1" customFormat="1" ht="31.5" x14ac:dyDescent="0.25">
      <c r="A435" s="51" t="s">
        <v>543</v>
      </c>
      <c r="B435" s="52" t="s">
        <v>957</v>
      </c>
      <c r="C435" s="53" t="s">
        <v>958</v>
      </c>
      <c r="D435" s="54" t="s">
        <v>31</v>
      </c>
      <c r="E435" s="54" t="s">
        <v>31</v>
      </c>
      <c r="F435" s="54" t="s">
        <v>31</v>
      </c>
      <c r="G435" s="54" t="s">
        <v>31</v>
      </c>
      <c r="H435" s="54">
        <f t="shared" si="129"/>
        <v>0.2225</v>
      </c>
      <c r="I435" s="54" t="s">
        <v>31</v>
      </c>
      <c r="J435" s="54">
        <v>0</v>
      </c>
      <c r="K435" s="54" t="s">
        <v>31</v>
      </c>
      <c r="L435" s="54">
        <v>0.2225</v>
      </c>
      <c r="M435" s="54" t="s">
        <v>31</v>
      </c>
      <c r="N435" s="54">
        <v>0</v>
      </c>
      <c r="O435" s="54" t="s">
        <v>31</v>
      </c>
      <c r="P435" s="54">
        <v>0</v>
      </c>
      <c r="Q435" s="54" t="s">
        <v>31</v>
      </c>
      <c r="R435" s="54" t="s">
        <v>31</v>
      </c>
      <c r="S435" s="48" t="s">
        <v>31</v>
      </c>
      <c r="T435" s="49" t="s">
        <v>938</v>
      </c>
      <c r="U435" s="7"/>
      <c r="V435" s="7"/>
      <c r="W435" s="7"/>
      <c r="X435" s="7"/>
      <c r="Y435" s="7"/>
      <c r="Z435" s="7"/>
      <c r="AA435" s="7"/>
      <c r="AB435" s="9"/>
      <c r="AC435" s="35"/>
      <c r="AD435" s="36"/>
      <c r="AF435" s="37"/>
      <c r="AH435" s="8"/>
      <c r="AI435" s="8"/>
      <c r="AJ435" s="8"/>
      <c r="AM435" s="63"/>
    </row>
    <row r="436" spans="1:39" s="1" customFormat="1" ht="47.25" x14ac:dyDescent="0.25">
      <c r="A436" s="51" t="s">
        <v>543</v>
      </c>
      <c r="B436" s="52" t="s">
        <v>959</v>
      </c>
      <c r="C436" s="53" t="s">
        <v>960</v>
      </c>
      <c r="D436" s="54" t="s">
        <v>31</v>
      </c>
      <c r="E436" s="54" t="s">
        <v>31</v>
      </c>
      <c r="F436" s="54" t="s">
        <v>31</v>
      </c>
      <c r="G436" s="54" t="s">
        <v>31</v>
      </c>
      <c r="H436" s="54">
        <f t="shared" si="129"/>
        <v>0.28386120000000004</v>
      </c>
      <c r="I436" s="54" t="s">
        <v>31</v>
      </c>
      <c r="J436" s="54">
        <v>0</v>
      </c>
      <c r="K436" s="54" t="s">
        <v>31</v>
      </c>
      <c r="L436" s="54">
        <v>0.222</v>
      </c>
      <c r="M436" s="54" t="s">
        <v>31</v>
      </c>
      <c r="N436" s="54">
        <v>1.8714000000000001E-2</v>
      </c>
      <c r="O436" s="54" t="s">
        <v>31</v>
      </c>
      <c r="P436" s="54">
        <v>4.3147199999999997E-2</v>
      </c>
      <c r="Q436" s="54" t="s">
        <v>31</v>
      </c>
      <c r="R436" s="54" t="s">
        <v>31</v>
      </c>
      <c r="S436" s="48" t="s">
        <v>31</v>
      </c>
      <c r="T436" s="49" t="s">
        <v>938</v>
      </c>
      <c r="U436" s="7"/>
      <c r="V436" s="7"/>
      <c r="W436" s="7"/>
      <c r="X436" s="7"/>
      <c r="Y436" s="7"/>
      <c r="Z436" s="7"/>
      <c r="AA436" s="7"/>
      <c r="AB436" s="9"/>
      <c r="AC436" s="35"/>
      <c r="AD436" s="36"/>
      <c r="AF436" s="37"/>
      <c r="AH436" s="8"/>
      <c r="AI436" s="8"/>
      <c r="AJ436" s="8"/>
      <c r="AM436" s="63"/>
    </row>
    <row r="437" spans="1:39" s="1" customFormat="1" ht="31.5" x14ac:dyDescent="0.25">
      <c r="A437" s="51" t="s">
        <v>543</v>
      </c>
      <c r="B437" s="52" t="s">
        <v>961</v>
      </c>
      <c r="C437" s="53" t="s">
        <v>962</v>
      </c>
      <c r="D437" s="54" t="s">
        <v>31</v>
      </c>
      <c r="E437" s="54" t="s">
        <v>31</v>
      </c>
      <c r="F437" s="54" t="s">
        <v>31</v>
      </c>
      <c r="G437" s="54" t="s">
        <v>31</v>
      </c>
      <c r="H437" s="54">
        <f t="shared" si="129"/>
        <v>0.16400000000000001</v>
      </c>
      <c r="I437" s="54" t="s">
        <v>31</v>
      </c>
      <c r="J437" s="54">
        <v>0.16400000000000001</v>
      </c>
      <c r="K437" s="54" t="s">
        <v>31</v>
      </c>
      <c r="L437" s="54">
        <v>0</v>
      </c>
      <c r="M437" s="54" t="s">
        <v>31</v>
      </c>
      <c r="N437" s="54">
        <v>0</v>
      </c>
      <c r="O437" s="54" t="s">
        <v>31</v>
      </c>
      <c r="P437" s="54">
        <v>0</v>
      </c>
      <c r="Q437" s="54" t="s">
        <v>31</v>
      </c>
      <c r="R437" s="54" t="s">
        <v>31</v>
      </c>
      <c r="S437" s="48" t="s">
        <v>31</v>
      </c>
      <c r="T437" s="49" t="s">
        <v>938</v>
      </c>
      <c r="U437" s="7"/>
      <c r="V437" s="7"/>
      <c r="W437" s="7"/>
      <c r="X437" s="7"/>
      <c r="Y437" s="7"/>
      <c r="Z437" s="7"/>
      <c r="AA437" s="7"/>
      <c r="AB437" s="9"/>
      <c r="AC437" s="35"/>
      <c r="AD437" s="36"/>
      <c r="AF437" s="37"/>
      <c r="AH437" s="8"/>
      <c r="AI437" s="8"/>
      <c r="AJ437" s="8"/>
      <c r="AM437" s="63"/>
    </row>
    <row r="438" spans="1:39" s="1" customFormat="1" ht="31.5" x14ac:dyDescent="0.25">
      <c r="A438" s="51" t="s">
        <v>543</v>
      </c>
      <c r="B438" s="52" t="s">
        <v>963</v>
      </c>
      <c r="C438" s="53" t="s">
        <v>964</v>
      </c>
      <c r="D438" s="54" t="s">
        <v>31</v>
      </c>
      <c r="E438" s="54" t="s">
        <v>31</v>
      </c>
      <c r="F438" s="54" t="s">
        <v>31</v>
      </c>
      <c r="G438" s="54" t="s">
        <v>31</v>
      </c>
      <c r="H438" s="54">
        <f t="shared" si="129"/>
        <v>0.28799999999999998</v>
      </c>
      <c r="I438" s="54" t="s">
        <v>31</v>
      </c>
      <c r="J438" s="54">
        <v>0</v>
      </c>
      <c r="K438" s="54" t="s">
        <v>31</v>
      </c>
      <c r="L438" s="54">
        <v>0.28799999999999998</v>
      </c>
      <c r="M438" s="54" t="s">
        <v>31</v>
      </c>
      <c r="N438" s="54">
        <v>0</v>
      </c>
      <c r="O438" s="54" t="s">
        <v>31</v>
      </c>
      <c r="P438" s="54">
        <v>0</v>
      </c>
      <c r="Q438" s="54" t="s">
        <v>31</v>
      </c>
      <c r="R438" s="54" t="s">
        <v>31</v>
      </c>
      <c r="S438" s="48" t="s">
        <v>31</v>
      </c>
      <c r="T438" s="49" t="s">
        <v>938</v>
      </c>
      <c r="U438" s="7"/>
      <c r="V438" s="7"/>
      <c r="W438" s="7"/>
      <c r="X438" s="7"/>
      <c r="Y438" s="7"/>
      <c r="Z438" s="7"/>
      <c r="AA438" s="7"/>
      <c r="AB438" s="9"/>
      <c r="AC438" s="35"/>
      <c r="AD438" s="36"/>
      <c r="AF438" s="37"/>
      <c r="AH438" s="8"/>
      <c r="AI438" s="8"/>
      <c r="AJ438" s="8"/>
      <c r="AM438" s="63"/>
    </row>
    <row r="439" spans="1:39" s="1" customFormat="1" ht="47.25" x14ac:dyDescent="0.25">
      <c r="A439" s="51" t="s">
        <v>543</v>
      </c>
      <c r="B439" s="52" t="s">
        <v>965</v>
      </c>
      <c r="C439" s="53" t="s">
        <v>966</v>
      </c>
      <c r="D439" s="54" t="s">
        <v>31</v>
      </c>
      <c r="E439" s="54" t="s">
        <v>31</v>
      </c>
      <c r="F439" s="54" t="s">
        <v>31</v>
      </c>
      <c r="G439" s="54" t="s">
        <v>31</v>
      </c>
      <c r="H439" s="54">
        <f t="shared" si="129"/>
        <v>2.3342272000000004</v>
      </c>
      <c r="I439" s="54" t="s">
        <v>31</v>
      </c>
      <c r="J439" s="54">
        <v>0</v>
      </c>
      <c r="K439" s="54" t="s">
        <v>31</v>
      </c>
      <c r="L439" s="54">
        <v>2.3342272000000004</v>
      </c>
      <c r="M439" s="54" t="s">
        <v>31</v>
      </c>
      <c r="N439" s="54">
        <v>0</v>
      </c>
      <c r="O439" s="54" t="s">
        <v>31</v>
      </c>
      <c r="P439" s="54">
        <v>0</v>
      </c>
      <c r="Q439" s="54" t="s">
        <v>31</v>
      </c>
      <c r="R439" s="54" t="s">
        <v>31</v>
      </c>
      <c r="S439" s="48" t="s">
        <v>31</v>
      </c>
      <c r="T439" s="49" t="s">
        <v>938</v>
      </c>
      <c r="U439" s="7"/>
      <c r="V439" s="7"/>
      <c r="W439" s="7"/>
      <c r="X439" s="7"/>
      <c r="Y439" s="7"/>
      <c r="Z439" s="7"/>
      <c r="AA439" s="7"/>
      <c r="AB439" s="9"/>
      <c r="AC439" s="35"/>
      <c r="AD439" s="36"/>
      <c r="AF439" s="37"/>
      <c r="AH439" s="8"/>
      <c r="AI439" s="8"/>
      <c r="AJ439" s="8"/>
      <c r="AM439" s="63"/>
    </row>
    <row r="440" spans="1:39" s="1" customFormat="1" ht="31.5" x14ac:dyDescent="0.25">
      <c r="A440" s="51" t="s">
        <v>543</v>
      </c>
      <c r="B440" s="52" t="s">
        <v>967</v>
      </c>
      <c r="C440" s="53" t="s">
        <v>968</v>
      </c>
      <c r="D440" s="54" t="s">
        <v>31</v>
      </c>
      <c r="E440" s="54" t="s">
        <v>31</v>
      </c>
      <c r="F440" s="54" t="s">
        <v>31</v>
      </c>
      <c r="G440" s="54" t="s">
        <v>31</v>
      </c>
      <c r="H440" s="54">
        <f t="shared" si="129"/>
        <v>0.85379999999999989</v>
      </c>
      <c r="I440" s="54" t="s">
        <v>31</v>
      </c>
      <c r="J440" s="54">
        <v>0</v>
      </c>
      <c r="K440" s="54" t="s">
        <v>31</v>
      </c>
      <c r="L440" s="54">
        <v>0.56879999999999997</v>
      </c>
      <c r="M440" s="54" t="s">
        <v>31</v>
      </c>
      <c r="N440" s="54">
        <v>0.28499999999999998</v>
      </c>
      <c r="O440" s="54" t="s">
        <v>31</v>
      </c>
      <c r="P440" s="54">
        <v>0</v>
      </c>
      <c r="Q440" s="54" t="s">
        <v>31</v>
      </c>
      <c r="R440" s="54" t="s">
        <v>31</v>
      </c>
      <c r="S440" s="48" t="s">
        <v>31</v>
      </c>
      <c r="T440" s="49" t="s">
        <v>938</v>
      </c>
      <c r="U440" s="7"/>
      <c r="V440" s="7"/>
      <c r="W440" s="7"/>
      <c r="X440" s="7"/>
      <c r="Y440" s="7"/>
      <c r="Z440" s="7"/>
      <c r="AA440" s="7"/>
      <c r="AB440" s="9"/>
      <c r="AC440" s="35"/>
      <c r="AD440" s="36"/>
      <c r="AF440" s="37"/>
      <c r="AH440" s="8"/>
      <c r="AI440" s="8"/>
      <c r="AJ440" s="8"/>
      <c r="AM440" s="63"/>
    </row>
    <row r="441" spans="1:39" s="1" customFormat="1" ht="31.5" x14ac:dyDescent="0.25">
      <c r="A441" s="51" t="s">
        <v>543</v>
      </c>
      <c r="B441" s="52" t="s">
        <v>969</v>
      </c>
      <c r="C441" s="53" t="s">
        <v>970</v>
      </c>
      <c r="D441" s="54" t="s">
        <v>31</v>
      </c>
      <c r="E441" s="54" t="s">
        <v>31</v>
      </c>
      <c r="F441" s="54" t="s">
        <v>31</v>
      </c>
      <c r="G441" s="54" t="s">
        <v>31</v>
      </c>
      <c r="H441" s="54">
        <f t="shared" si="129"/>
        <v>0.8633333299999999</v>
      </c>
      <c r="I441" s="54" t="s">
        <v>31</v>
      </c>
      <c r="J441" s="54">
        <v>0</v>
      </c>
      <c r="K441" s="54" t="s">
        <v>31</v>
      </c>
      <c r="L441" s="54">
        <v>0.8633333299999999</v>
      </c>
      <c r="M441" s="54" t="s">
        <v>31</v>
      </c>
      <c r="N441" s="54">
        <v>0</v>
      </c>
      <c r="O441" s="54" t="s">
        <v>31</v>
      </c>
      <c r="P441" s="54">
        <v>0</v>
      </c>
      <c r="Q441" s="54" t="s">
        <v>31</v>
      </c>
      <c r="R441" s="54" t="s">
        <v>31</v>
      </c>
      <c r="S441" s="48" t="s">
        <v>31</v>
      </c>
      <c r="T441" s="49" t="s">
        <v>938</v>
      </c>
      <c r="U441" s="7"/>
      <c r="V441" s="7"/>
      <c r="W441" s="7"/>
      <c r="X441" s="7"/>
      <c r="Y441" s="7"/>
      <c r="Z441" s="7"/>
      <c r="AA441" s="7"/>
      <c r="AB441" s="9"/>
      <c r="AC441" s="35"/>
      <c r="AD441" s="36"/>
      <c r="AF441" s="37"/>
      <c r="AH441" s="8"/>
      <c r="AI441" s="8"/>
      <c r="AJ441" s="8"/>
      <c r="AM441" s="63"/>
    </row>
    <row r="442" spans="1:39" s="1" customFormat="1" ht="31.5" x14ac:dyDescent="0.25">
      <c r="A442" s="51" t="s">
        <v>543</v>
      </c>
      <c r="B442" s="52" t="s">
        <v>971</v>
      </c>
      <c r="C442" s="53" t="s">
        <v>972</v>
      </c>
      <c r="D442" s="54" t="s">
        <v>31</v>
      </c>
      <c r="E442" s="54" t="s">
        <v>31</v>
      </c>
      <c r="F442" s="54" t="s">
        <v>31</v>
      </c>
      <c r="G442" s="54" t="s">
        <v>31</v>
      </c>
      <c r="H442" s="54">
        <f t="shared" si="129"/>
        <v>3.7619999999999996</v>
      </c>
      <c r="I442" s="54" t="s">
        <v>31</v>
      </c>
      <c r="J442" s="54">
        <v>0</v>
      </c>
      <c r="K442" s="54" t="s">
        <v>31</v>
      </c>
      <c r="L442" s="54">
        <v>0.99</v>
      </c>
      <c r="M442" s="54" t="s">
        <v>31</v>
      </c>
      <c r="N442" s="54">
        <v>0</v>
      </c>
      <c r="O442" s="54" t="s">
        <v>31</v>
      </c>
      <c r="P442" s="54">
        <v>2.7719999999999998</v>
      </c>
      <c r="Q442" s="54" t="s">
        <v>31</v>
      </c>
      <c r="R442" s="54" t="s">
        <v>31</v>
      </c>
      <c r="S442" s="48" t="s">
        <v>31</v>
      </c>
      <c r="T442" s="49" t="s">
        <v>938</v>
      </c>
      <c r="U442" s="7"/>
      <c r="V442" s="7"/>
      <c r="W442" s="7"/>
      <c r="X442" s="7"/>
      <c r="Y442" s="7"/>
      <c r="Z442" s="7"/>
      <c r="AA442" s="7"/>
      <c r="AB442" s="9"/>
      <c r="AC442" s="35"/>
      <c r="AD442" s="36"/>
      <c r="AF442" s="37"/>
      <c r="AH442" s="8"/>
      <c r="AI442" s="8"/>
      <c r="AJ442" s="8"/>
      <c r="AM442" s="63"/>
    </row>
    <row r="443" spans="1:39" s="1" customFormat="1" ht="31.5" x14ac:dyDescent="0.25">
      <c r="A443" s="51" t="s">
        <v>543</v>
      </c>
      <c r="B443" s="52" t="s">
        <v>973</v>
      </c>
      <c r="C443" s="53" t="s">
        <v>974</v>
      </c>
      <c r="D443" s="54" t="s">
        <v>31</v>
      </c>
      <c r="E443" s="54" t="s">
        <v>31</v>
      </c>
      <c r="F443" s="54" t="s">
        <v>31</v>
      </c>
      <c r="G443" s="54" t="s">
        <v>31</v>
      </c>
      <c r="H443" s="54">
        <f t="shared" si="129"/>
        <v>0.109</v>
      </c>
      <c r="I443" s="54" t="s">
        <v>31</v>
      </c>
      <c r="J443" s="54">
        <v>0</v>
      </c>
      <c r="K443" s="54" t="s">
        <v>31</v>
      </c>
      <c r="L443" s="54">
        <v>0.109</v>
      </c>
      <c r="M443" s="54" t="s">
        <v>31</v>
      </c>
      <c r="N443" s="54">
        <v>0</v>
      </c>
      <c r="O443" s="54" t="s">
        <v>31</v>
      </c>
      <c r="P443" s="54">
        <v>0</v>
      </c>
      <c r="Q443" s="54" t="s">
        <v>31</v>
      </c>
      <c r="R443" s="54" t="s">
        <v>31</v>
      </c>
      <c r="S443" s="48" t="s">
        <v>31</v>
      </c>
      <c r="T443" s="49" t="s">
        <v>938</v>
      </c>
      <c r="U443" s="7"/>
      <c r="V443" s="7"/>
      <c r="W443" s="7"/>
      <c r="X443" s="7"/>
      <c r="Y443" s="7"/>
      <c r="Z443" s="7"/>
      <c r="AA443" s="7"/>
      <c r="AB443" s="9"/>
      <c r="AC443" s="35"/>
      <c r="AD443" s="36"/>
      <c r="AF443" s="37"/>
      <c r="AH443" s="8"/>
      <c r="AI443" s="8"/>
      <c r="AJ443" s="8"/>
      <c r="AM443" s="63"/>
    </row>
    <row r="444" spans="1:39" s="1" customFormat="1" ht="31.5" x14ac:dyDescent="0.25">
      <c r="A444" s="51" t="s">
        <v>543</v>
      </c>
      <c r="B444" s="52" t="s">
        <v>975</v>
      </c>
      <c r="C444" s="53" t="s">
        <v>976</v>
      </c>
      <c r="D444" s="54" t="s">
        <v>31</v>
      </c>
      <c r="E444" s="54" t="s">
        <v>31</v>
      </c>
      <c r="F444" s="54" t="s">
        <v>31</v>
      </c>
      <c r="G444" s="54" t="s">
        <v>31</v>
      </c>
      <c r="H444" s="54">
        <f t="shared" si="129"/>
        <v>1.9661010000000001</v>
      </c>
      <c r="I444" s="54" t="s">
        <v>31</v>
      </c>
      <c r="J444" s="54">
        <v>0</v>
      </c>
      <c r="K444" s="54" t="s">
        <v>31</v>
      </c>
      <c r="L444" s="54">
        <v>0</v>
      </c>
      <c r="M444" s="54" t="s">
        <v>31</v>
      </c>
      <c r="N444" s="54">
        <v>0.42095800000000005</v>
      </c>
      <c r="O444" s="54" t="s">
        <v>31</v>
      </c>
      <c r="P444" s="54">
        <v>1.5451429999999999</v>
      </c>
      <c r="Q444" s="54" t="s">
        <v>31</v>
      </c>
      <c r="R444" s="54" t="s">
        <v>31</v>
      </c>
      <c r="S444" s="48" t="s">
        <v>31</v>
      </c>
      <c r="T444" s="49" t="s">
        <v>938</v>
      </c>
      <c r="U444" s="7"/>
      <c r="V444" s="7"/>
      <c r="W444" s="7"/>
      <c r="X444" s="7"/>
      <c r="Y444" s="7"/>
      <c r="Z444" s="7"/>
      <c r="AA444" s="7"/>
      <c r="AB444" s="9"/>
      <c r="AC444" s="35"/>
      <c r="AD444" s="36"/>
      <c r="AF444" s="37"/>
      <c r="AH444" s="8"/>
      <c r="AI444" s="8"/>
      <c r="AJ444" s="8"/>
      <c r="AM444" s="63"/>
    </row>
    <row r="445" spans="1:39" s="1" customFormat="1" ht="47.25" x14ac:dyDescent="0.25">
      <c r="A445" s="51" t="s">
        <v>543</v>
      </c>
      <c r="B445" s="52" t="s">
        <v>977</v>
      </c>
      <c r="C445" s="53" t="s">
        <v>978</v>
      </c>
      <c r="D445" s="54" t="s">
        <v>31</v>
      </c>
      <c r="E445" s="54" t="s">
        <v>31</v>
      </c>
      <c r="F445" s="54" t="s">
        <v>31</v>
      </c>
      <c r="G445" s="54" t="s">
        <v>31</v>
      </c>
      <c r="H445" s="54">
        <f t="shared" si="129"/>
        <v>0.28386120000000004</v>
      </c>
      <c r="I445" s="54" t="s">
        <v>31</v>
      </c>
      <c r="J445" s="54">
        <v>0</v>
      </c>
      <c r="K445" s="54" t="s">
        <v>31</v>
      </c>
      <c r="L445" s="54">
        <v>0.222</v>
      </c>
      <c r="M445" s="54" t="s">
        <v>31</v>
      </c>
      <c r="N445" s="54">
        <v>1.8714000000000001E-2</v>
      </c>
      <c r="O445" s="54" t="s">
        <v>31</v>
      </c>
      <c r="P445" s="54">
        <v>4.3147199999999997E-2</v>
      </c>
      <c r="Q445" s="54" t="s">
        <v>31</v>
      </c>
      <c r="R445" s="54" t="s">
        <v>31</v>
      </c>
      <c r="S445" s="48" t="s">
        <v>31</v>
      </c>
      <c r="T445" s="49" t="s">
        <v>938</v>
      </c>
      <c r="U445" s="7"/>
      <c r="V445" s="7"/>
      <c r="W445" s="7"/>
      <c r="X445" s="7"/>
      <c r="Y445" s="7"/>
      <c r="Z445" s="7"/>
      <c r="AA445" s="7"/>
      <c r="AB445" s="9"/>
      <c r="AC445" s="35"/>
      <c r="AD445" s="36"/>
      <c r="AF445" s="37"/>
      <c r="AH445" s="8"/>
      <c r="AI445" s="8"/>
      <c r="AJ445" s="8"/>
      <c r="AM445" s="63"/>
    </row>
    <row r="446" spans="1:39" s="1" customFormat="1" ht="31.5" x14ac:dyDescent="0.25">
      <c r="A446" s="51" t="s">
        <v>543</v>
      </c>
      <c r="B446" s="52" t="s">
        <v>979</v>
      </c>
      <c r="C446" s="53" t="s">
        <v>980</v>
      </c>
      <c r="D446" s="54" t="s">
        <v>31</v>
      </c>
      <c r="E446" s="54" t="s">
        <v>31</v>
      </c>
      <c r="F446" s="54" t="s">
        <v>31</v>
      </c>
      <c r="G446" s="54" t="s">
        <v>31</v>
      </c>
      <c r="H446" s="54">
        <f t="shared" si="129"/>
        <v>0.14499999999999999</v>
      </c>
      <c r="I446" s="54" t="s">
        <v>31</v>
      </c>
      <c r="J446" s="54">
        <v>0.14499999999999999</v>
      </c>
      <c r="K446" s="54" t="s">
        <v>31</v>
      </c>
      <c r="L446" s="54">
        <v>0</v>
      </c>
      <c r="M446" s="54" t="s">
        <v>31</v>
      </c>
      <c r="N446" s="54">
        <v>0</v>
      </c>
      <c r="O446" s="54" t="s">
        <v>31</v>
      </c>
      <c r="P446" s="54">
        <v>0</v>
      </c>
      <c r="Q446" s="54" t="s">
        <v>31</v>
      </c>
      <c r="R446" s="54" t="s">
        <v>31</v>
      </c>
      <c r="S446" s="48" t="s">
        <v>31</v>
      </c>
      <c r="T446" s="49" t="s">
        <v>938</v>
      </c>
      <c r="U446" s="7"/>
      <c r="V446" s="7"/>
      <c r="W446" s="7"/>
      <c r="X446" s="7"/>
      <c r="Y446" s="7"/>
      <c r="Z446" s="7"/>
      <c r="AA446" s="7"/>
      <c r="AB446" s="9"/>
      <c r="AC446" s="35"/>
      <c r="AD446" s="36"/>
      <c r="AF446" s="37"/>
      <c r="AH446" s="8"/>
      <c r="AI446" s="8"/>
      <c r="AJ446" s="8"/>
      <c r="AM446" s="63"/>
    </row>
    <row r="447" spans="1:39" s="1" customFormat="1" ht="31.5" x14ac:dyDescent="0.25">
      <c r="A447" s="51" t="s">
        <v>543</v>
      </c>
      <c r="B447" s="52" t="s">
        <v>981</v>
      </c>
      <c r="C447" s="53" t="s">
        <v>982</v>
      </c>
      <c r="D447" s="54" t="s">
        <v>31</v>
      </c>
      <c r="E447" s="54" t="s">
        <v>31</v>
      </c>
      <c r="F447" s="54" t="s">
        <v>31</v>
      </c>
      <c r="G447" s="54" t="s">
        <v>31</v>
      </c>
      <c r="H447" s="54">
        <f t="shared" si="129"/>
        <v>1.7019222099999998</v>
      </c>
      <c r="I447" s="54" t="s">
        <v>31</v>
      </c>
      <c r="J447" s="54">
        <v>0</v>
      </c>
      <c r="K447" s="54" t="s">
        <v>31</v>
      </c>
      <c r="L447" s="54">
        <v>1.1375999999999999</v>
      </c>
      <c r="M447" s="54" t="s">
        <v>31</v>
      </c>
      <c r="N447" s="54">
        <v>0.56432220999999994</v>
      </c>
      <c r="O447" s="54" t="s">
        <v>31</v>
      </c>
      <c r="P447" s="54">
        <v>0</v>
      </c>
      <c r="Q447" s="54" t="s">
        <v>31</v>
      </c>
      <c r="R447" s="54" t="s">
        <v>31</v>
      </c>
      <c r="S447" s="48" t="s">
        <v>31</v>
      </c>
      <c r="T447" s="49" t="s">
        <v>938</v>
      </c>
      <c r="U447" s="7"/>
      <c r="V447" s="7"/>
      <c r="W447" s="7"/>
      <c r="X447" s="7"/>
      <c r="Y447" s="7"/>
      <c r="Z447" s="7"/>
      <c r="AA447" s="7"/>
      <c r="AB447" s="9"/>
      <c r="AC447" s="35"/>
      <c r="AD447" s="36"/>
      <c r="AF447" s="37"/>
      <c r="AH447" s="8"/>
      <c r="AI447" s="8"/>
      <c r="AJ447" s="8"/>
      <c r="AM447" s="63"/>
    </row>
    <row r="448" spans="1:39" s="1" customFormat="1" ht="47.25" x14ac:dyDescent="0.25">
      <c r="A448" s="51" t="s">
        <v>543</v>
      </c>
      <c r="B448" s="52" t="s">
        <v>983</v>
      </c>
      <c r="C448" s="53" t="s">
        <v>984</v>
      </c>
      <c r="D448" s="54" t="s">
        <v>31</v>
      </c>
      <c r="E448" s="54" t="s">
        <v>31</v>
      </c>
      <c r="F448" s="54" t="s">
        <v>31</v>
      </c>
      <c r="G448" s="54" t="s">
        <v>31</v>
      </c>
      <c r="H448" s="54">
        <f t="shared" si="129"/>
        <v>4.6559999999999997</v>
      </c>
      <c r="I448" s="54" t="s">
        <v>31</v>
      </c>
      <c r="J448" s="54">
        <v>0</v>
      </c>
      <c r="K448" s="54" t="s">
        <v>31</v>
      </c>
      <c r="L448" s="54">
        <v>4.6559999999999997</v>
      </c>
      <c r="M448" s="54" t="s">
        <v>31</v>
      </c>
      <c r="N448" s="54">
        <v>0</v>
      </c>
      <c r="O448" s="54" t="s">
        <v>31</v>
      </c>
      <c r="P448" s="54">
        <v>0</v>
      </c>
      <c r="Q448" s="54" t="s">
        <v>31</v>
      </c>
      <c r="R448" s="54" t="s">
        <v>31</v>
      </c>
      <c r="S448" s="48" t="s">
        <v>31</v>
      </c>
      <c r="T448" s="49" t="s">
        <v>938</v>
      </c>
      <c r="U448" s="7"/>
      <c r="V448" s="7"/>
      <c r="W448" s="7"/>
      <c r="X448" s="7"/>
      <c r="Y448" s="7"/>
      <c r="Z448" s="7"/>
      <c r="AA448" s="7"/>
      <c r="AB448" s="9"/>
      <c r="AC448" s="35"/>
      <c r="AD448" s="36"/>
      <c r="AF448" s="37"/>
      <c r="AH448" s="8"/>
      <c r="AI448" s="8"/>
      <c r="AJ448" s="8"/>
      <c r="AM448" s="63"/>
    </row>
    <row r="449" spans="1:39" s="1" customFormat="1" ht="31.5" x14ac:dyDescent="0.25">
      <c r="A449" s="51" t="s">
        <v>543</v>
      </c>
      <c r="B449" s="52" t="s">
        <v>985</v>
      </c>
      <c r="C449" s="53" t="s">
        <v>986</v>
      </c>
      <c r="D449" s="54" t="s">
        <v>31</v>
      </c>
      <c r="E449" s="54" t="s">
        <v>31</v>
      </c>
      <c r="F449" s="54" t="s">
        <v>31</v>
      </c>
      <c r="G449" s="54" t="s">
        <v>31</v>
      </c>
      <c r="H449" s="54">
        <f t="shared" si="129"/>
        <v>0.14999985000000002</v>
      </c>
      <c r="I449" s="54" t="s">
        <v>31</v>
      </c>
      <c r="J449" s="54">
        <v>0</v>
      </c>
      <c r="K449" s="54" t="s">
        <v>31</v>
      </c>
      <c r="L449" s="54">
        <v>0.14999985000000002</v>
      </c>
      <c r="M449" s="54" t="s">
        <v>31</v>
      </c>
      <c r="N449" s="54">
        <v>0</v>
      </c>
      <c r="O449" s="54" t="s">
        <v>31</v>
      </c>
      <c r="P449" s="54">
        <v>0</v>
      </c>
      <c r="Q449" s="54" t="s">
        <v>31</v>
      </c>
      <c r="R449" s="54" t="s">
        <v>31</v>
      </c>
      <c r="S449" s="48" t="s">
        <v>31</v>
      </c>
      <c r="T449" s="49" t="s">
        <v>938</v>
      </c>
      <c r="U449" s="7"/>
      <c r="V449" s="7"/>
      <c r="W449" s="7"/>
      <c r="X449" s="7"/>
      <c r="Y449" s="7"/>
      <c r="Z449" s="7"/>
      <c r="AA449" s="7"/>
      <c r="AB449" s="9"/>
      <c r="AC449" s="35"/>
      <c r="AD449" s="36"/>
      <c r="AF449" s="37"/>
      <c r="AH449" s="8"/>
      <c r="AI449" s="8"/>
      <c r="AJ449" s="8"/>
      <c r="AM449" s="63"/>
    </row>
    <row r="450" spans="1:39" s="1" customFormat="1" ht="31.5" x14ac:dyDescent="0.25">
      <c r="A450" s="51" t="s">
        <v>543</v>
      </c>
      <c r="B450" s="52" t="s">
        <v>987</v>
      </c>
      <c r="C450" s="53" t="s">
        <v>988</v>
      </c>
      <c r="D450" s="54" t="s">
        <v>31</v>
      </c>
      <c r="E450" s="54" t="s">
        <v>31</v>
      </c>
      <c r="F450" s="54" t="s">
        <v>31</v>
      </c>
      <c r="G450" s="54" t="s">
        <v>31</v>
      </c>
      <c r="H450" s="54">
        <f t="shared" si="129"/>
        <v>0.252</v>
      </c>
      <c r="I450" s="54" t="s">
        <v>31</v>
      </c>
      <c r="J450" s="54">
        <v>0</v>
      </c>
      <c r="K450" s="54" t="s">
        <v>31</v>
      </c>
      <c r="L450" s="54">
        <v>0.252</v>
      </c>
      <c r="M450" s="54" t="s">
        <v>31</v>
      </c>
      <c r="N450" s="54">
        <v>0</v>
      </c>
      <c r="O450" s="54" t="s">
        <v>31</v>
      </c>
      <c r="P450" s="54">
        <v>0</v>
      </c>
      <c r="Q450" s="54" t="s">
        <v>31</v>
      </c>
      <c r="R450" s="54" t="s">
        <v>31</v>
      </c>
      <c r="S450" s="48" t="s">
        <v>31</v>
      </c>
      <c r="T450" s="49" t="s">
        <v>938</v>
      </c>
      <c r="U450" s="7"/>
      <c r="V450" s="7"/>
      <c r="W450" s="7"/>
      <c r="X450" s="7"/>
      <c r="Y450" s="7"/>
      <c r="Z450" s="7"/>
      <c r="AA450" s="7"/>
      <c r="AB450" s="9"/>
      <c r="AC450" s="35"/>
      <c r="AD450" s="36"/>
      <c r="AF450" s="37"/>
      <c r="AH450" s="8"/>
      <c r="AI450" s="8"/>
      <c r="AJ450" s="8"/>
      <c r="AM450" s="63"/>
    </row>
    <row r="451" spans="1:39" s="1" customFormat="1" ht="31.5" x14ac:dyDescent="0.25">
      <c r="A451" s="51" t="s">
        <v>543</v>
      </c>
      <c r="B451" s="52" t="s">
        <v>989</v>
      </c>
      <c r="C451" s="53" t="s">
        <v>990</v>
      </c>
      <c r="D451" s="54" t="s">
        <v>31</v>
      </c>
      <c r="E451" s="54" t="s">
        <v>31</v>
      </c>
      <c r="F451" s="54" t="s">
        <v>31</v>
      </c>
      <c r="G451" s="54" t="s">
        <v>31</v>
      </c>
      <c r="H451" s="54">
        <f t="shared" si="129"/>
        <v>0.8633333299999999</v>
      </c>
      <c r="I451" s="54" t="s">
        <v>31</v>
      </c>
      <c r="J451" s="54">
        <v>0</v>
      </c>
      <c r="K451" s="54" t="s">
        <v>31</v>
      </c>
      <c r="L451" s="54">
        <v>0.8633333299999999</v>
      </c>
      <c r="M451" s="54" t="s">
        <v>31</v>
      </c>
      <c r="N451" s="54">
        <v>0</v>
      </c>
      <c r="O451" s="54" t="s">
        <v>31</v>
      </c>
      <c r="P451" s="54">
        <v>0</v>
      </c>
      <c r="Q451" s="54" t="s">
        <v>31</v>
      </c>
      <c r="R451" s="54" t="s">
        <v>31</v>
      </c>
      <c r="S451" s="48" t="s">
        <v>31</v>
      </c>
      <c r="T451" s="49" t="s">
        <v>938</v>
      </c>
      <c r="U451" s="7"/>
      <c r="V451" s="7"/>
      <c r="W451" s="7"/>
      <c r="X451" s="7"/>
      <c r="Y451" s="7"/>
      <c r="Z451" s="7"/>
      <c r="AA451" s="7"/>
      <c r="AB451" s="9"/>
      <c r="AC451" s="35"/>
      <c r="AD451" s="36"/>
      <c r="AF451" s="37"/>
      <c r="AH451" s="8"/>
      <c r="AI451" s="8"/>
      <c r="AJ451" s="8"/>
      <c r="AM451" s="63"/>
    </row>
    <row r="452" spans="1:39" s="1" customFormat="1" ht="63" x14ac:dyDescent="0.25">
      <c r="A452" s="51" t="s">
        <v>543</v>
      </c>
      <c r="B452" s="52" t="s">
        <v>991</v>
      </c>
      <c r="C452" s="53" t="s">
        <v>992</v>
      </c>
      <c r="D452" s="54" t="s">
        <v>31</v>
      </c>
      <c r="E452" s="54" t="s">
        <v>31</v>
      </c>
      <c r="F452" s="54" t="s">
        <v>31</v>
      </c>
      <c r="G452" s="54" t="s">
        <v>31</v>
      </c>
      <c r="H452" s="54">
        <f t="shared" si="129"/>
        <v>1.76</v>
      </c>
      <c r="I452" s="54" t="s">
        <v>31</v>
      </c>
      <c r="J452" s="54">
        <v>0</v>
      </c>
      <c r="K452" s="54" t="s">
        <v>31</v>
      </c>
      <c r="L452" s="54">
        <v>1.76</v>
      </c>
      <c r="M452" s="54" t="s">
        <v>31</v>
      </c>
      <c r="N452" s="54">
        <v>0</v>
      </c>
      <c r="O452" s="54" t="s">
        <v>31</v>
      </c>
      <c r="P452" s="54">
        <v>0</v>
      </c>
      <c r="Q452" s="54" t="s">
        <v>31</v>
      </c>
      <c r="R452" s="54" t="s">
        <v>31</v>
      </c>
      <c r="S452" s="48" t="s">
        <v>31</v>
      </c>
      <c r="T452" s="49" t="s">
        <v>938</v>
      </c>
      <c r="U452" s="7"/>
      <c r="V452" s="7"/>
      <c r="W452" s="7"/>
      <c r="X452" s="7"/>
      <c r="Y452" s="7"/>
      <c r="Z452" s="7"/>
      <c r="AA452" s="7"/>
      <c r="AB452" s="9"/>
      <c r="AC452" s="35"/>
      <c r="AD452" s="36"/>
      <c r="AF452" s="37"/>
      <c r="AH452" s="8"/>
      <c r="AI452" s="8"/>
      <c r="AJ452" s="8"/>
      <c r="AM452" s="63"/>
    </row>
    <row r="453" spans="1:39" s="1" customFormat="1" ht="31.5" x14ac:dyDescent="0.25">
      <c r="A453" s="51" t="s">
        <v>543</v>
      </c>
      <c r="B453" s="52" t="s">
        <v>993</v>
      </c>
      <c r="C453" s="53" t="s">
        <v>994</v>
      </c>
      <c r="D453" s="54" t="s">
        <v>31</v>
      </c>
      <c r="E453" s="54" t="s">
        <v>31</v>
      </c>
      <c r="F453" s="54" t="s">
        <v>31</v>
      </c>
      <c r="G453" s="54" t="s">
        <v>31</v>
      </c>
      <c r="H453" s="54">
        <f t="shared" si="129"/>
        <v>1.7420440000000001</v>
      </c>
      <c r="I453" s="54" t="s">
        <v>31</v>
      </c>
      <c r="J453" s="54">
        <v>0</v>
      </c>
      <c r="K453" s="54" t="s">
        <v>31</v>
      </c>
      <c r="L453" s="54">
        <v>0</v>
      </c>
      <c r="M453" s="54" t="s">
        <v>31</v>
      </c>
      <c r="N453" s="54">
        <v>0.37312099999999998</v>
      </c>
      <c r="O453" s="54" t="s">
        <v>31</v>
      </c>
      <c r="P453" s="54">
        <v>1.3689230000000001</v>
      </c>
      <c r="Q453" s="54" t="s">
        <v>31</v>
      </c>
      <c r="R453" s="54" t="s">
        <v>31</v>
      </c>
      <c r="S453" s="48" t="s">
        <v>31</v>
      </c>
      <c r="T453" s="49" t="s">
        <v>938</v>
      </c>
      <c r="U453" s="7"/>
      <c r="V453" s="7"/>
      <c r="W453" s="7"/>
      <c r="X453" s="7"/>
      <c r="Y453" s="7"/>
      <c r="Z453" s="7"/>
      <c r="AA453" s="7"/>
      <c r="AB453" s="9"/>
      <c r="AC453" s="35"/>
      <c r="AD453" s="36"/>
      <c r="AF453" s="37"/>
      <c r="AH453" s="8"/>
      <c r="AI453" s="8"/>
      <c r="AJ453" s="8"/>
      <c r="AM453" s="63"/>
    </row>
    <row r="454" spans="1:39" s="1" customFormat="1" ht="47.25" x14ac:dyDescent="0.25">
      <c r="A454" s="51" t="s">
        <v>543</v>
      </c>
      <c r="B454" s="52" t="s">
        <v>995</v>
      </c>
      <c r="C454" s="53" t="s">
        <v>996</v>
      </c>
      <c r="D454" s="54" t="s">
        <v>31</v>
      </c>
      <c r="E454" s="54" t="s">
        <v>31</v>
      </c>
      <c r="F454" s="54" t="s">
        <v>31</v>
      </c>
      <c r="G454" s="54" t="s">
        <v>31</v>
      </c>
      <c r="H454" s="54">
        <f t="shared" si="129"/>
        <v>0.28386120000000004</v>
      </c>
      <c r="I454" s="54" t="s">
        <v>31</v>
      </c>
      <c r="J454" s="54">
        <v>0.11</v>
      </c>
      <c r="K454" s="54" t="s">
        <v>31</v>
      </c>
      <c r="L454" s="54">
        <v>0.222</v>
      </c>
      <c r="M454" s="54" t="s">
        <v>31</v>
      </c>
      <c r="N454" s="54">
        <v>-9.1286000000000006E-2</v>
      </c>
      <c r="O454" s="54" t="s">
        <v>31</v>
      </c>
      <c r="P454" s="54">
        <v>4.3147199999999997E-2</v>
      </c>
      <c r="Q454" s="54" t="s">
        <v>31</v>
      </c>
      <c r="R454" s="54" t="s">
        <v>31</v>
      </c>
      <c r="S454" s="48" t="s">
        <v>31</v>
      </c>
      <c r="T454" s="49" t="s">
        <v>938</v>
      </c>
      <c r="U454" s="7"/>
      <c r="V454" s="7"/>
      <c r="W454" s="7"/>
      <c r="X454" s="7"/>
      <c r="Y454" s="7"/>
      <c r="Z454" s="7"/>
      <c r="AA454" s="7"/>
      <c r="AB454" s="9"/>
      <c r="AC454" s="35"/>
      <c r="AD454" s="36"/>
      <c r="AF454" s="37"/>
      <c r="AH454" s="8"/>
      <c r="AI454" s="8"/>
      <c r="AJ454" s="8"/>
      <c r="AM454" s="63"/>
    </row>
    <row r="455" spans="1:39" s="1" customFormat="1" ht="31.5" x14ac:dyDescent="0.25">
      <c r="A455" s="51" t="s">
        <v>543</v>
      </c>
      <c r="B455" s="52" t="s">
        <v>997</v>
      </c>
      <c r="C455" s="53" t="s">
        <v>998</v>
      </c>
      <c r="D455" s="54" t="s">
        <v>31</v>
      </c>
      <c r="E455" s="54" t="s">
        <v>31</v>
      </c>
      <c r="F455" s="54" t="s">
        <v>31</v>
      </c>
      <c r="G455" s="54" t="s">
        <v>31</v>
      </c>
      <c r="H455" s="54">
        <f t="shared" si="129"/>
        <v>0.11</v>
      </c>
      <c r="I455" s="54" t="s">
        <v>31</v>
      </c>
      <c r="J455" s="54">
        <v>0</v>
      </c>
      <c r="K455" s="54" t="s">
        <v>31</v>
      </c>
      <c r="L455" s="54">
        <v>0</v>
      </c>
      <c r="M455" s="54" t="s">
        <v>31</v>
      </c>
      <c r="N455" s="54">
        <v>0.11</v>
      </c>
      <c r="O455" s="54" t="s">
        <v>31</v>
      </c>
      <c r="P455" s="54">
        <v>0</v>
      </c>
      <c r="Q455" s="54" t="s">
        <v>31</v>
      </c>
      <c r="R455" s="54" t="s">
        <v>31</v>
      </c>
      <c r="S455" s="48" t="s">
        <v>31</v>
      </c>
      <c r="T455" s="49" t="s">
        <v>938</v>
      </c>
      <c r="U455" s="7"/>
      <c r="V455" s="7"/>
      <c r="W455" s="7"/>
      <c r="X455" s="7"/>
      <c r="Y455" s="7"/>
      <c r="Z455" s="7"/>
      <c r="AA455" s="7"/>
      <c r="AB455" s="9"/>
      <c r="AC455" s="35"/>
      <c r="AD455" s="36"/>
      <c r="AF455" s="37"/>
      <c r="AH455" s="8"/>
      <c r="AI455" s="8"/>
      <c r="AJ455" s="8"/>
      <c r="AM455" s="63"/>
    </row>
    <row r="456" spans="1:39" s="1" customFormat="1" ht="31.5" x14ac:dyDescent="0.25">
      <c r="A456" s="51" t="s">
        <v>543</v>
      </c>
      <c r="B456" s="52" t="s">
        <v>999</v>
      </c>
      <c r="C456" s="53" t="s">
        <v>1000</v>
      </c>
      <c r="D456" s="54" t="s">
        <v>31</v>
      </c>
      <c r="E456" s="54" t="s">
        <v>31</v>
      </c>
      <c r="F456" s="54" t="s">
        <v>31</v>
      </c>
      <c r="G456" s="54" t="s">
        <v>31</v>
      </c>
      <c r="H456" s="54">
        <f t="shared" si="129"/>
        <v>0.85379999999999989</v>
      </c>
      <c r="I456" s="54" t="s">
        <v>31</v>
      </c>
      <c r="J456" s="54">
        <v>0</v>
      </c>
      <c r="K456" s="54" t="s">
        <v>31</v>
      </c>
      <c r="L456" s="54">
        <v>0.56879999999999997</v>
      </c>
      <c r="M456" s="54" t="s">
        <v>31</v>
      </c>
      <c r="N456" s="54">
        <v>0.28499999999999998</v>
      </c>
      <c r="O456" s="54" t="s">
        <v>31</v>
      </c>
      <c r="P456" s="54">
        <v>0</v>
      </c>
      <c r="Q456" s="54" t="s">
        <v>31</v>
      </c>
      <c r="R456" s="54" t="s">
        <v>31</v>
      </c>
      <c r="S456" s="48" t="s">
        <v>31</v>
      </c>
      <c r="T456" s="49" t="s">
        <v>938</v>
      </c>
      <c r="U456" s="7"/>
      <c r="V456" s="7"/>
      <c r="W456" s="7"/>
      <c r="X456" s="7"/>
      <c r="Y456" s="7"/>
      <c r="Z456" s="7"/>
      <c r="AA456" s="7"/>
      <c r="AB456" s="9"/>
      <c r="AC456" s="35"/>
      <c r="AD456" s="36"/>
      <c r="AF456" s="37"/>
      <c r="AH456" s="8"/>
      <c r="AI456" s="8"/>
      <c r="AJ456" s="8"/>
      <c r="AM456" s="63"/>
    </row>
    <row r="457" spans="1:39" s="1" customFormat="1" ht="31.5" x14ac:dyDescent="0.25">
      <c r="A457" s="51" t="s">
        <v>543</v>
      </c>
      <c r="B457" s="52" t="s">
        <v>1001</v>
      </c>
      <c r="C457" s="53" t="s">
        <v>1002</v>
      </c>
      <c r="D457" s="54" t="s">
        <v>31</v>
      </c>
      <c r="E457" s="54" t="s">
        <v>31</v>
      </c>
      <c r="F457" s="54" t="s">
        <v>31</v>
      </c>
      <c r="G457" s="54" t="s">
        <v>31</v>
      </c>
      <c r="H457" s="54">
        <f t="shared" si="129"/>
        <v>0.192</v>
      </c>
      <c r="I457" s="54" t="s">
        <v>31</v>
      </c>
      <c r="J457" s="54">
        <v>0</v>
      </c>
      <c r="K457" s="54" t="s">
        <v>31</v>
      </c>
      <c r="L457" s="54">
        <v>0.192</v>
      </c>
      <c r="M457" s="54" t="s">
        <v>31</v>
      </c>
      <c r="N457" s="54">
        <v>0</v>
      </c>
      <c r="O457" s="54" t="s">
        <v>31</v>
      </c>
      <c r="P457" s="54">
        <v>0</v>
      </c>
      <c r="Q457" s="54" t="s">
        <v>31</v>
      </c>
      <c r="R457" s="54" t="s">
        <v>31</v>
      </c>
      <c r="S457" s="48" t="s">
        <v>31</v>
      </c>
      <c r="T457" s="49" t="s">
        <v>938</v>
      </c>
      <c r="U457" s="7"/>
      <c r="V457" s="7"/>
      <c r="W457" s="7"/>
      <c r="X457" s="7"/>
      <c r="Y457" s="7"/>
      <c r="Z457" s="7"/>
      <c r="AA457" s="7"/>
      <c r="AB457" s="9"/>
      <c r="AC457" s="35"/>
      <c r="AD457" s="36"/>
      <c r="AF457" s="37"/>
      <c r="AH457" s="8"/>
      <c r="AI457" s="8"/>
      <c r="AJ457" s="8"/>
      <c r="AM457" s="63"/>
    </row>
    <row r="458" spans="1:39" s="1" customFormat="1" ht="47.25" x14ac:dyDescent="0.25">
      <c r="A458" s="51" t="s">
        <v>543</v>
      </c>
      <c r="B458" s="52" t="s">
        <v>1003</v>
      </c>
      <c r="C458" s="53" t="s">
        <v>1004</v>
      </c>
      <c r="D458" s="54" t="s">
        <v>31</v>
      </c>
      <c r="E458" s="54" t="s">
        <v>31</v>
      </c>
      <c r="F458" s="54" t="s">
        <v>31</v>
      </c>
      <c r="G458" s="54" t="s">
        <v>31</v>
      </c>
      <c r="H458" s="54">
        <f t="shared" si="129"/>
        <v>2.3279999999999998</v>
      </c>
      <c r="I458" s="54" t="s">
        <v>31</v>
      </c>
      <c r="J458" s="54">
        <v>0</v>
      </c>
      <c r="K458" s="54" t="s">
        <v>31</v>
      </c>
      <c r="L458" s="54">
        <v>2.3279999999999998</v>
      </c>
      <c r="M458" s="54" t="s">
        <v>31</v>
      </c>
      <c r="N458" s="54">
        <v>0</v>
      </c>
      <c r="O458" s="54" t="s">
        <v>31</v>
      </c>
      <c r="P458" s="54">
        <v>0</v>
      </c>
      <c r="Q458" s="54" t="s">
        <v>31</v>
      </c>
      <c r="R458" s="54" t="s">
        <v>31</v>
      </c>
      <c r="S458" s="48" t="s">
        <v>31</v>
      </c>
      <c r="T458" s="49" t="s">
        <v>938</v>
      </c>
      <c r="U458" s="7"/>
      <c r="V458" s="7"/>
      <c r="W458" s="7"/>
      <c r="X458" s="7"/>
      <c r="Y458" s="7"/>
      <c r="Z458" s="7"/>
      <c r="AA458" s="7"/>
      <c r="AB458" s="9"/>
      <c r="AC458" s="35"/>
      <c r="AD458" s="36"/>
      <c r="AF458" s="37"/>
      <c r="AH458" s="8"/>
      <c r="AI458" s="8"/>
      <c r="AJ458" s="8"/>
      <c r="AM458" s="63"/>
    </row>
    <row r="459" spans="1:39" s="1" customFormat="1" ht="31.5" x14ac:dyDescent="0.25">
      <c r="A459" s="51" t="s">
        <v>543</v>
      </c>
      <c r="B459" s="52" t="s">
        <v>1005</v>
      </c>
      <c r="C459" s="53" t="s">
        <v>1006</v>
      </c>
      <c r="D459" s="54" t="s">
        <v>31</v>
      </c>
      <c r="E459" s="54" t="s">
        <v>31</v>
      </c>
      <c r="F459" s="54" t="s">
        <v>31</v>
      </c>
      <c r="G459" s="54" t="s">
        <v>31</v>
      </c>
      <c r="H459" s="54">
        <f t="shared" si="129"/>
        <v>0.8633333299999999</v>
      </c>
      <c r="I459" s="54" t="s">
        <v>31</v>
      </c>
      <c r="J459" s="54">
        <v>0</v>
      </c>
      <c r="K459" s="54" t="s">
        <v>31</v>
      </c>
      <c r="L459" s="54">
        <v>0.8633333299999999</v>
      </c>
      <c r="M459" s="54" t="s">
        <v>31</v>
      </c>
      <c r="N459" s="54">
        <v>0</v>
      </c>
      <c r="O459" s="54" t="s">
        <v>31</v>
      </c>
      <c r="P459" s="54">
        <v>0</v>
      </c>
      <c r="Q459" s="54" t="s">
        <v>31</v>
      </c>
      <c r="R459" s="54" t="s">
        <v>31</v>
      </c>
      <c r="S459" s="48" t="s">
        <v>31</v>
      </c>
      <c r="T459" s="49" t="s">
        <v>938</v>
      </c>
      <c r="U459" s="7"/>
      <c r="V459" s="7"/>
      <c r="W459" s="7"/>
      <c r="X459" s="7"/>
      <c r="Y459" s="7"/>
      <c r="Z459" s="7"/>
      <c r="AA459" s="7"/>
      <c r="AB459" s="9"/>
      <c r="AC459" s="35"/>
      <c r="AD459" s="36"/>
      <c r="AF459" s="37"/>
      <c r="AH459" s="8"/>
      <c r="AI459" s="8"/>
      <c r="AJ459" s="8"/>
      <c r="AM459" s="63"/>
    </row>
    <row r="460" spans="1:39" s="1" customFormat="1" ht="31.5" x14ac:dyDescent="0.25">
      <c r="A460" s="51" t="s">
        <v>543</v>
      </c>
      <c r="B460" s="52" t="s">
        <v>1007</v>
      </c>
      <c r="C460" s="53" t="s">
        <v>1008</v>
      </c>
      <c r="D460" s="54" t="s">
        <v>31</v>
      </c>
      <c r="E460" s="54" t="s">
        <v>31</v>
      </c>
      <c r="F460" s="54" t="s">
        <v>31</v>
      </c>
      <c r="G460" s="54" t="s">
        <v>31</v>
      </c>
      <c r="H460" s="54">
        <f t="shared" si="129"/>
        <v>1.3223769999999999</v>
      </c>
      <c r="I460" s="54" t="s">
        <v>31</v>
      </c>
      <c r="J460" s="54">
        <v>0</v>
      </c>
      <c r="K460" s="54" t="s">
        <v>31</v>
      </c>
      <c r="L460" s="54">
        <v>0</v>
      </c>
      <c r="M460" s="54" t="s">
        <v>31</v>
      </c>
      <c r="N460" s="54">
        <v>0.28319</v>
      </c>
      <c r="O460" s="54" t="s">
        <v>31</v>
      </c>
      <c r="P460" s="54">
        <v>1.0391869999999999</v>
      </c>
      <c r="Q460" s="54" t="s">
        <v>31</v>
      </c>
      <c r="R460" s="54" t="s">
        <v>31</v>
      </c>
      <c r="S460" s="48" t="s">
        <v>31</v>
      </c>
      <c r="T460" s="49" t="s">
        <v>938</v>
      </c>
      <c r="U460" s="7"/>
      <c r="V460" s="7"/>
      <c r="W460" s="7"/>
      <c r="X460" s="7"/>
      <c r="Y460" s="7"/>
      <c r="Z460" s="7"/>
      <c r="AA460" s="7"/>
      <c r="AB460" s="9"/>
      <c r="AC460" s="35"/>
      <c r="AD460" s="36"/>
      <c r="AF460" s="37"/>
      <c r="AH460" s="8"/>
      <c r="AI460" s="8"/>
      <c r="AJ460" s="8"/>
      <c r="AM460" s="63"/>
    </row>
    <row r="461" spans="1:39" s="1" customFormat="1" ht="47.25" x14ac:dyDescent="0.25">
      <c r="A461" s="51" t="s">
        <v>543</v>
      </c>
      <c r="B461" s="52" t="s">
        <v>1009</v>
      </c>
      <c r="C461" s="53" t="s">
        <v>1010</v>
      </c>
      <c r="D461" s="54" t="s">
        <v>31</v>
      </c>
      <c r="E461" s="54" t="s">
        <v>31</v>
      </c>
      <c r="F461" s="54" t="s">
        <v>31</v>
      </c>
      <c r="G461" s="54" t="s">
        <v>31</v>
      </c>
      <c r="H461" s="54">
        <f t="shared" si="129"/>
        <v>0.28386120000000004</v>
      </c>
      <c r="I461" s="54" t="s">
        <v>31</v>
      </c>
      <c r="J461" s="54">
        <v>0</v>
      </c>
      <c r="K461" s="54" t="s">
        <v>31</v>
      </c>
      <c r="L461" s="54">
        <v>0.222</v>
      </c>
      <c r="M461" s="54" t="s">
        <v>31</v>
      </c>
      <c r="N461" s="54">
        <v>1.8713999999999998E-2</v>
      </c>
      <c r="O461" s="54" t="s">
        <v>31</v>
      </c>
      <c r="P461" s="54">
        <v>4.3147199999999997E-2</v>
      </c>
      <c r="Q461" s="54" t="s">
        <v>31</v>
      </c>
      <c r="R461" s="54" t="s">
        <v>31</v>
      </c>
      <c r="S461" s="48" t="s">
        <v>31</v>
      </c>
      <c r="T461" s="49" t="s">
        <v>938</v>
      </c>
      <c r="U461" s="7"/>
      <c r="V461" s="7"/>
      <c r="W461" s="7"/>
      <c r="X461" s="7"/>
      <c r="Y461" s="7"/>
      <c r="Z461" s="7"/>
      <c r="AA461" s="7"/>
      <c r="AB461" s="9"/>
      <c r="AC461" s="35"/>
      <c r="AD461" s="36"/>
      <c r="AF461" s="37"/>
      <c r="AH461" s="8"/>
      <c r="AI461" s="8"/>
      <c r="AJ461" s="8"/>
      <c r="AM461" s="63"/>
    </row>
    <row r="462" spans="1:39" s="1" customFormat="1" ht="31.5" x14ac:dyDescent="0.25">
      <c r="A462" s="51" t="s">
        <v>543</v>
      </c>
      <c r="B462" s="52" t="s">
        <v>1011</v>
      </c>
      <c r="C462" s="53" t="s">
        <v>1012</v>
      </c>
      <c r="D462" s="54" t="s">
        <v>31</v>
      </c>
      <c r="E462" s="54" t="s">
        <v>31</v>
      </c>
      <c r="F462" s="54" t="s">
        <v>31</v>
      </c>
      <c r="G462" s="54" t="s">
        <v>31</v>
      </c>
      <c r="H462" s="54">
        <f t="shared" si="129"/>
        <v>0.16800000000000001</v>
      </c>
      <c r="I462" s="54" t="s">
        <v>31</v>
      </c>
      <c r="J462" s="54">
        <v>0</v>
      </c>
      <c r="K462" s="54" t="s">
        <v>31</v>
      </c>
      <c r="L462" s="54">
        <v>0.16800000000000001</v>
      </c>
      <c r="M462" s="54" t="s">
        <v>31</v>
      </c>
      <c r="N462" s="54">
        <v>0</v>
      </c>
      <c r="O462" s="54" t="s">
        <v>31</v>
      </c>
      <c r="P462" s="54">
        <v>0</v>
      </c>
      <c r="Q462" s="54" t="s">
        <v>31</v>
      </c>
      <c r="R462" s="54" t="s">
        <v>31</v>
      </c>
      <c r="S462" s="48" t="s">
        <v>31</v>
      </c>
      <c r="T462" s="49" t="s">
        <v>938</v>
      </c>
      <c r="U462" s="7"/>
      <c r="V462" s="7"/>
      <c r="W462" s="7"/>
      <c r="X462" s="7"/>
      <c r="Y462" s="7"/>
      <c r="Z462" s="7"/>
      <c r="AA462" s="7"/>
      <c r="AB462" s="9"/>
      <c r="AC462" s="35"/>
      <c r="AD462" s="36"/>
      <c r="AF462" s="37"/>
      <c r="AH462" s="8"/>
      <c r="AI462" s="8"/>
      <c r="AJ462" s="8"/>
      <c r="AM462" s="63"/>
    </row>
    <row r="463" spans="1:39" s="1" customFormat="1" ht="47.25" x14ac:dyDescent="0.25">
      <c r="A463" s="51" t="s">
        <v>543</v>
      </c>
      <c r="B463" s="52" t="s">
        <v>1013</v>
      </c>
      <c r="C463" s="53" t="s">
        <v>1014</v>
      </c>
      <c r="D463" s="54" t="s">
        <v>31</v>
      </c>
      <c r="E463" s="54" t="s">
        <v>31</v>
      </c>
      <c r="F463" s="54" t="s">
        <v>31</v>
      </c>
      <c r="G463" s="54" t="s">
        <v>31</v>
      </c>
      <c r="H463" s="54">
        <f t="shared" si="129"/>
        <v>2.3279999999999998</v>
      </c>
      <c r="I463" s="54" t="s">
        <v>31</v>
      </c>
      <c r="J463" s="54">
        <v>0</v>
      </c>
      <c r="K463" s="54" t="s">
        <v>31</v>
      </c>
      <c r="L463" s="54">
        <v>2.3279999999999998</v>
      </c>
      <c r="M463" s="54" t="s">
        <v>31</v>
      </c>
      <c r="N463" s="54">
        <v>0</v>
      </c>
      <c r="O463" s="54" t="s">
        <v>31</v>
      </c>
      <c r="P463" s="54">
        <v>0</v>
      </c>
      <c r="Q463" s="54" t="s">
        <v>31</v>
      </c>
      <c r="R463" s="54" t="s">
        <v>31</v>
      </c>
      <c r="S463" s="48" t="s">
        <v>31</v>
      </c>
      <c r="T463" s="49" t="s">
        <v>938</v>
      </c>
      <c r="U463" s="7"/>
      <c r="V463" s="7"/>
      <c r="W463" s="7"/>
      <c r="X463" s="7"/>
      <c r="Y463" s="7"/>
      <c r="Z463" s="7"/>
      <c r="AA463" s="7"/>
      <c r="AB463" s="9"/>
      <c r="AC463" s="35"/>
      <c r="AD463" s="36"/>
      <c r="AF463" s="37"/>
      <c r="AH463" s="8"/>
      <c r="AI463" s="8"/>
      <c r="AJ463" s="8"/>
      <c r="AM463" s="63"/>
    </row>
    <row r="464" spans="1:39" s="1" customFormat="1" ht="31.5" x14ac:dyDescent="0.25">
      <c r="A464" s="51" t="s">
        <v>543</v>
      </c>
      <c r="B464" s="52" t="s">
        <v>1015</v>
      </c>
      <c r="C464" s="53" t="s">
        <v>1016</v>
      </c>
      <c r="D464" s="54" t="s">
        <v>31</v>
      </c>
      <c r="E464" s="54" t="s">
        <v>31</v>
      </c>
      <c r="F464" s="54" t="s">
        <v>31</v>
      </c>
      <c r="G464" s="54" t="s">
        <v>31</v>
      </c>
      <c r="H464" s="54">
        <f t="shared" si="129"/>
        <v>0.86333333000000001</v>
      </c>
      <c r="I464" s="54" t="s">
        <v>31</v>
      </c>
      <c r="J464" s="54">
        <v>0</v>
      </c>
      <c r="K464" s="54" t="s">
        <v>31</v>
      </c>
      <c r="L464" s="54">
        <v>0.86333333000000001</v>
      </c>
      <c r="M464" s="54" t="s">
        <v>31</v>
      </c>
      <c r="N464" s="54">
        <v>0</v>
      </c>
      <c r="O464" s="54" t="s">
        <v>31</v>
      </c>
      <c r="P464" s="54">
        <v>0</v>
      </c>
      <c r="Q464" s="54" t="s">
        <v>31</v>
      </c>
      <c r="R464" s="54" t="s">
        <v>31</v>
      </c>
      <c r="S464" s="48" t="s">
        <v>31</v>
      </c>
      <c r="T464" s="49" t="s">
        <v>938</v>
      </c>
      <c r="U464" s="7"/>
      <c r="V464" s="7"/>
      <c r="W464" s="7"/>
      <c r="X464" s="7"/>
      <c r="Y464" s="7"/>
      <c r="Z464" s="7"/>
      <c r="AA464" s="7"/>
      <c r="AB464" s="9"/>
      <c r="AC464" s="35"/>
      <c r="AD464" s="36"/>
      <c r="AF464" s="37"/>
      <c r="AH464" s="8"/>
      <c r="AI464" s="8"/>
      <c r="AJ464" s="8"/>
      <c r="AM464" s="63"/>
    </row>
    <row r="465" spans="1:39" s="1" customFormat="1" ht="31.5" x14ac:dyDescent="0.25">
      <c r="A465" s="51" t="s">
        <v>543</v>
      </c>
      <c r="B465" s="52" t="s">
        <v>1017</v>
      </c>
      <c r="C465" s="53" t="s">
        <v>1018</v>
      </c>
      <c r="D465" s="54" t="s">
        <v>31</v>
      </c>
      <c r="E465" s="54" t="s">
        <v>31</v>
      </c>
      <c r="F465" s="54" t="s">
        <v>31</v>
      </c>
      <c r="G465" s="54" t="s">
        <v>31</v>
      </c>
      <c r="H465" s="54">
        <f t="shared" si="129"/>
        <v>0.85379999999999989</v>
      </c>
      <c r="I465" s="54" t="s">
        <v>31</v>
      </c>
      <c r="J465" s="54">
        <v>0</v>
      </c>
      <c r="K465" s="54" t="s">
        <v>31</v>
      </c>
      <c r="L465" s="54">
        <v>0.56879999999999997</v>
      </c>
      <c r="M465" s="54" t="s">
        <v>31</v>
      </c>
      <c r="N465" s="54">
        <v>0.28499999999999998</v>
      </c>
      <c r="O465" s="54" t="s">
        <v>31</v>
      </c>
      <c r="P465" s="54">
        <v>0</v>
      </c>
      <c r="Q465" s="54" t="s">
        <v>31</v>
      </c>
      <c r="R465" s="54" t="s">
        <v>31</v>
      </c>
      <c r="S465" s="48" t="s">
        <v>31</v>
      </c>
      <c r="T465" s="49" t="s">
        <v>938</v>
      </c>
      <c r="U465" s="7"/>
      <c r="V465" s="7"/>
      <c r="W465" s="7"/>
      <c r="X465" s="7"/>
      <c r="Y465" s="7"/>
      <c r="Z465" s="7"/>
      <c r="AA465" s="7"/>
      <c r="AB465" s="9"/>
      <c r="AC465" s="35"/>
      <c r="AD465" s="36"/>
      <c r="AF465" s="37"/>
      <c r="AH465" s="8"/>
      <c r="AI465" s="8"/>
      <c r="AJ465" s="8"/>
      <c r="AM465" s="63"/>
    </row>
    <row r="466" spans="1:39" s="1" customFormat="1" ht="31.5" x14ac:dyDescent="0.25">
      <c r="A466" s="51" t="s">
        <v>543</v>
      </c>
      <c r="B466" s="52" t="s">
        <v>1019</v>
      </c>
      <c r="C466" s="53" t="s">
        <v>1020</v>
      </c>
      <c r="D466" s="54" t="s">
        <v>31</v>
      </c>
      <c r="E466" s="54" t="s">
        <v>31</v>
      </c>
      <c r="F466" s="54" t="s">
        <v>31</v>
      </c>
      <c r="G466" s="54" t="s">
        <v>31</v>
      </c>
      <c r="H466" s="54">
        <f t="shared" si="129"/>
        <v>1.153214</v>
      </c>
      <c r="I466" s="54" t="s">
        <v>31</v>
      </c>
      <c r="J466" s="54">
        <v>0</v>
      </c>
      <c r="K466" s="54" t="s">
        <v>31</v>
      </c>
      <c r="L466" s="54">
        <v>0</v>
      </c>
      <c r="M466" s="54" t="s">
        <v>31</v>
      </c>
      <c r="N466" s="54">
        <v>0.246834</v>
      </c>
      <c r="O466" s="54" t="s">
        <v>31</v>
      </c>
      <c r="P466" s="54">
        <v>0.90637999999999996</v>
      </c>
      <c r="Q466" s="54" t="s">
        <v>31</v>
      </c>
      <c r="R466" s="54" t="s">
        <v>31</v>
      </c>
      <c r="S466" s="48" t="s">
        <v>31</v>
      </c>
      <c r="T466" s="49" t="s">
        <v>938</v>
      </c>
      <c r="U466" s="7"/>
      <c r="V466" s="7"/>
      <c r="W466" s="7"/>
      <c r="X466" s="7"/>
      <c r="Y466" s="7"/>
      <c r="Z466" s="7"/>
      <c r="AA466" s="7"/>
      <c r="AB466" s="9"/>
      <c r="AC466" s="35"/>
      <c r="AD466" s="36"/>
      <c r="AF466" s="37"/>
      <c r="AH466" s="8"/>
      <c r="AI466" s="8"/>
      <c r="AJ466" s="8"/>
      <c r="AM466" s="63"/>
    </row>
    <row r="467" spans="1:39" s="1" customFormat="1" ht="47.25" x14ac:dyDescent="0.25">
      <c r="A467" s="51" t="s">
        <v>543</v>
      </c>
      <c r="B467" s="52" t="s">
        <v>1021</v>
      </c>
      <c r="C467" s="53" t="s">
        <v>1022</v>
      </c>
      <c r="D467" s="54" t="s">
        <v>31</v>
      </c>
      <c r="E467" s="54" t="s">
        <v>31</v>
      </c>
      <c r="F467" s="54" t="s">
        <v>31</v>
      </c>
      <c r="G467" s="54" t="s">
        <v>31</v>
      </c>
      <c r="H467" s="54">
        <f t="shared" si="129"/>
        <v>0.28386120000000004</v>
      </c>
      <c r="I467" s="54" t="s">
        <v>31</v>
      </c>
      <c r="J467" s="54">
        <v>0</v>
      </c>
      <c r="K467" s="54" t="s">
        <v>31</v>
      </c>
      <c r="L467" s="54">
        <v>0.222</v>
      </c>
      <c r="M467" s="54" t="s">
        <v>31</v>
      </c>
      <c r="N467" s="54">
        <v>1.8714000000000001E-2</v>
      </c>
      <c r="O467" s="54" t="s">
        <v>31</v>
      </c>
      <c r="P467" s="54">
        <v>4.3147199999999997E-2</v>
      </c>
      <c r="Q467" s="54" t="s">
        <v>31</v>
      </c>
      <c r="R467" s="54" t="s">
        <v>31</v>
      </c>
      <c r="S467" s="48" t="s">
        <v>31</v>
      </c>
      <c r="T467" s="49" t="s">
        <v>938</v>
      </c>
      <c r="U467" s="7"/>
      <c r="V467" s="7"/>
      <c r="W467" s="7"/>
      <c r="X467" s="7"/>
      <c r="Y467" s="7"/>
      <c r="Z467" s="7"/>
      <c r="AA467" s="7"/>
      <c r="AB467" s="9"/>
      <c r="AC467" s="35"/>
      <c r="AD467" s="36"/>
      <c r="AF467" s="37"/>
      <c r="AH467" s="8"/>
      <c r="AI467" s="8"/>
      <c r="AJ467" s="8"/>
      <c r="AM467" s="63"/>
    </row>
    <row r="468" spans="1:39" s="1" customFormat="1" ht="31.5" x14ac:dyDescent="0.25">
      <c r="A468" s="51" t="s">
        <v>543</v>
      </c>
      <c r="B468" s="52" t="s">
        <v>1023</v>
      </c>
      <c r="C468" s="53" t="s">
        <v>1024</v>
      </c>
      <c r="D468" s="54" t="s">
        <v>31</v>
      </c>
      <c r="E468" s="54" t="s">
        <v>31</v>
      </c>
      <c r="F468" s="54" t="s">
        <v>31</v>
      </c>
      <c r="G468" s="54" t="s">
        <v>31</v>
      </c>
      <c r="H468" s="54">
        <f t="shared" si="129"/>
        <v>0.13200000000000001</v>
      </c>
      <c r="I468" s="54" t="s">
        <v>31</v>
      </c>
      <c r="J468" s="54">
        <v>0</v>
      </c>
      <c r="K468" s="54" t="s">
        <v>31</v>
      </c>
      <c r="L468" s="54">
        <v>0.13200000000000001</v>
      </c>
      <c r="M468" s="54" t="s">
        <v>31</v>
      </c>
      <c r="N468" s="54">
        <v>0</v>
      </c>
      <c r="O468" s="54" t="s">
        <v>31</v>
      </c>
      <c r="P468" s="54">
        <v>0</v>
      </c>
      <c r="Q468" s="54" t="s">
        <v>31</v>
      </c>
      <c r="R468" s="54" t="s">
        <v>31</v>
      </c>
      <c r="S468" s="48" t="s">
        <v>31</v>
      </c>
      <c r="T468" s="49" t="s">
        <v>938</v>
      </c>
      <c r="U468" s="7"/>
      <c r="V468" s="7"/>
      <c r="W468" s="7"/>
      <c r="X468" s="7"/>
      <c r="Y468" s="7"/>
      <c r="Z468" s="7"/>
      <c r="AA468" s="7"/>
      <c r="AB468" s="9"/>
      <c r="AC468" s="35"/>
      <c r="AD468" s="36"/>
      <c r="AF468" s="37"/>
      <c r="AH468" s="8"/>
      <c r="AI468" s="8"/>
      <c r="AJ468" s="8"/>
      <c r="AM468" s="63"/>
    </row>
    <row r="469" spans="1:39" s="1" customFormat="1" ht="31.5" x14ac:dyDescent="0.25">
      <c r="A469" s="51" t="s">
        <v>543</v>
      </c>
      <c r="B469" s="52" t="s">
        <v>1025</v>
      </c>
      <c r="C469" s="53" t="s">
        <v>1026</v>
      </c>
      <c r="D469" s="54" t="s">
        <v>31</v>
      </c>
      <c r="E469" s="54" t="s">
        <v>31</v>
      </c>
      <c r="F469" s="54" t="s">
        <v>31</v>
      </c>
      <c r="G469" s="54" t="s">
        <v>31</v>
      </c>
      <c r="H469" s="54">
        <f t="shared" si="129"/>
        <v>0.8633333299999999</v>
      </c>
      <c r="I469" s="54" t="s">
        <v>31</v>
      </c>
      <c r="J469" s="54">
        <v>0</v>
      </c>
      <c r="K469" s="54" t="s">
        <v>31</v>
      </c>
      <c r="L469" s="54">
        <v>0.8633333299999999</v>
      </c>
      <c r="M469" s="54" t="s">
        <v>31</v>
      </c>
      <c r="N469" s="54">
        <v>0</v>
      </c>
      <c r="O469" s="54" t="s">
        <v>31</v>
      </c>
      <c r="P469" s="54">
        <v>0</v>
      </c>
      <c r="Q469" s="54" t="s">
        <v>31</v>
      </c>
      <c r="R469" s="54" t="s">
        <v>31</v>
      </c>
      <c r="S469" s="48" t="s">
        <v>31</v>
      </c>
      <c r="T469" s="49" t="s">
        <v>938</v>
      </c>
      <c r="U469" s="7"/>
      <c r="V469" s="7"/>
      <c r="W469" s="7"/>
      <c r="X469" s="7"/>
      <c r="Y469" s="7"/>
      <c r="Z469" s="7"/>
      <c r="AA469" s="7"/>
      <c r="AB469" s="9"/>
      <c r="AC469" s="35"/>
      <c r="AD469" s="36"/>
      <c r="AF469" s="37"/>
      <c r="AH469" s="8"/>
      <c r="AI469" s="8"/>
      <c r="AJ469" s="8"/>
      <c r="AM469" s="63"/>
    </row>
    <row r="470" spans="1:39" s="1" customFormat="1" ht="31.5" x14ac:dyDescent="0.25">
      <c r="A470" s="51" t="s">
        <v>543</v>
      </c>
      <c r="B470" s="52" t="s">
        <v>1027</v>
      </c>
      <c r="C470" s="53" t="s">
        <v>1028</v>
      </c>
      <c r="D470" s="54" t="s">
        <v>31</v>
      </c>
      <c r="E470" s="54" t="s">
        <v>31</v>
      </c>
      <c r="F470" s="54" t="s">
        <v>31</v>
      </c>
      <c r="G470" s="54" t="s">
        <v>31</v>
      </c>
      <c r="H470" s="54">
        <f t="shared" si="129"/>
        <v>0.93863999999999992</v>
      </c>
      <c r="I470" s="54" t="s">
        <v>31</v>
      </c>
      <c r="J470" s="54">
        <v>0</v>
      </c>
      <c r="K470" s="54" t="s">
        <v>31</v>
      </c>
      <c r="L470" s="54">
        <v>0</v>
      </c>
      <c r="M470" s="54" t="s">
        <v>31</v>
      </c>
      <c r="N470" s="54">
        <v>0.20091200000000001</v>
      </c>
      <c r="O470" s="54" t="s">
        <v>31</v>
      </c>
      <c r="P470" s="54">
        <v>0.73772799999999994</v>
      </c>
      <c r="Q470" s="54" t="s">
        <v>31</v>
      </c>
      <c r="R470" s="54" t="s">
        <v>31</v>
      </c>
      <c r="S470" s="48" t="s">
        <v>31</v>
      </c>
      <c r="T470" s="49" t="s">
        <v>938</v>
      </c>
      <c r="U470" s="7"/>
      <c r="V470" s="7"/>
      <c r="W470" s="7"/>
      <c r="X470" s="7"/>
      <c r="Y470" s="7"/>
      <c r="Z470" s="7"/>
      <c r="AA470" s="7"/>
      <c r="AB470" s="9"/>
      <c r="AC470" s="35"/>
      <c r="AD470" s="36"/>
      <c r="AF470" s="37"/>
      <c r="AH470" s="8"/>
      <c r="AI470" s="8"/>
      <c r="AJ470" s="8"/>
      <c r="AM470" s="63"/>
    </row>
    <row r="471" spans="1:39" s="1" customFormat="1" ht="31.5" x14ac:dyDescent="0.25">
      <c r="A471" s="51" t="s">
        <v>543</v>
      </c>
      <c r="B471" s="52" t="s">
        <v>1029</v>
      </c>
      <c r="C471" s="53" t="s">
        <v>1030</v>
      </c>
      <c r="D471" s="54" t="s">
        <v>31</v>
      </c>
      <c r="E471" s="54" t="s">
        <v>31</v>
      </c>
      <c r="F471" s="54" t="s">
        <v>31</v>
      </c>
      <c r="G471" s="54" t="s">
        <v>31</v>
      </c>
      <c r="H471" s="54">
        <f t="shared" si="129"/>
        <v>0.14799999999999999</v>
      </c>
      <c r="I471" s="54" t="s">
        <v>31</v>
      </c>
      <c r="J471" s="54">
        <v>0.14799999999999999</v>
      </c>
      <c r="K471" s="54" t="s">
        <v>31</v>
      </c>
      <c r="L471" s="54">
        <v>0</v>
      </c>
      <c r="M471" s="54" t="s">
        <v>31</v>
      </c>
      <c r="N471" s="54">
        <v>0</v>
      </c>
      <c r="O471" s="54" t="s">
        <v>31</v>
      </c>
      <c r="P471" s="54">
        <v>0</v>
      </c>
      <c r="Q471" s="54" t="s">
        <v>31</v>
      </c>
      <c r="R471" s="54" t="s">
        <v>31</v>
      </c>
      <c r="S471" s="48" t="s">
        <v>31</v>
      </c>
      <c r="T471" s="49" t="s">
        <v>938</v>
      </c>
      <c r="U471" s="7"/>
      <c r="V471" s="7"/>
      <c r="W471" s="7"/>
      <c r="X471" s="7"/>
      <c r="Y471" s="7"/>
      <c r="Z471" s="7"/>
      <c r="AA471" s="7"/>
      <c r="AB471" s="9"/>
      <c r="AC471" s="35"/>
      <c r="AD471" s="36"/>
      <c r="AF471" s="37"/>
      <c r="AH471" s="8"/>
      <c r="AI471" s="8"/>
      <c r="AJ471" s="8"/>
      <c r="AM471" s="63"/>
    </row>
    <row r="472" spans="1:39" s="1" customFormat="1" ht="47.25" x14ac:dyDescent="0.25">
      <c r="A472" s="51" t="s">
        <v>543</v>
      </c>
      <c r="B472" s="52" t="s">
        <v>1031</v>
      </c>
      <c r="C472" s="53" t="s">
        <v>1032</v>
      </c>
      <c r="D472" s="54" t="s">
        <v>31</v>
      </c>
      <c r="E472" s="54" t="s">
        <v>31</v>
      </c>
      <c r="F472" s="54" t="s">
        <v>31</v>
      </c>
      <c r="G472" s="54" t="s">
        <v>31</v>
      </c>
      <c r="H472" s="54">
        <f t="shared" si="129"/>
        <v>0.28386120000000004</v>
      </c>
      <c r="I472" s="54" t="s">
        <v>31</v>
      </c>
      <c r="J472" s="54">
        <v>0</v>
      </c>
      <c r="K472" s="54" t="s">
        <v>31</v>
      </c>
      <c r="L472" s="54">
        <v>0.222</v>
      </c>
      <c r="M472" s="54" t="s">
        <v>31</v>
      </c>
      <c r="N472" s="54">
        <v>1.8714000000000001E-2</v>
      </c>
      <c r="O472" s="54" t="s">
        <v>31</v>
      </c>
      <c r="P472" s="54">
        <v>4.3147199999999997E-2</v>
      </c>
      <c r="Q472" s="54" t="s">
        <v>31</v>
      </c>
      <c r="R472" s="54" t="s">
        <v>31</v>
      </c>
      <c r="S472" s="48" t="s">
        <v>31</v>
      </c>
      <c r="T472" s="49" t="s">
        <v>938</v>
      </c>
      <c r="U472" s="7"/>
      <c r="V472" s="7"/>
      <c r="W472" s="7"/>
      <c r="X472" s="7"/>
      <c r="Y472" s="7"/>
      <c r="Z472" s="7"/>
      <c r="AA472" s="7"/>
      <c r="AB472" s="9"/>
      <c r="AC472" s="35"/>
      <c r="AD472" s="36"/>
      <c r="AF472" s="37"/>
      <c r="AH472" s="8"/>
      <c r="AI472" s="8"/>
      <c r="AJ472" s="8"/>
      <c r="AM472" s="63"/>
    </row>
    <row r="473" spans="1:39" s="1" customFormat="1" ht="31.5" x14ac:dyDescent="0.25">
      <c r="A473" s="51" t="s">
        <v>543</v>
      </c>
      <c r="B473" s="52" t="s">
        <v>1033</v>
      </c>
      <c r="C473" s="53" t="s">
        <v>1034</v>
      </c>
      <c r="D473" s="54" t="s">
        <v>31</v>
      </c>
      <c r="E473" s="54" t="s">
        <v>31</v>
      </c>
      <c r="F473" s="54" t="s">
        <v>31</v>
      </c>
      <c r="G473" s="54" t="s">
        <v>31</v>
      </c>
      <c r="H473" s="54">
        <f t="shared" si="129"/>
        <v>0.26400000000000001</v>
      </c>
      <c r="I473" s="54" t="s">
        <v>31</v>
      </c>
      <c r="J473" s="54">
        <v>0</v>
      </c>
      <c r="K473" s="54" t="s">
        <v>31</v>
      </c>
      <c r="L473" s="54">
        <v>0.26400000000000001</v>
      </c>
      <c r="M473" s="54" t="s">
        <v>31</v>
      </c>
      <c r="N473" s="54">
        <v>0</v>
      </c>
      <c r="O473" s="54" t="s">
        <v>31</v>
      </c>
      <c r="P473" s="54">
        <v>0</v>
      </c>
      <c r="Q473" s="54" t="s">
        <v>31</v>
      </c>
      <c r="R473" s="54" t="s">
        <v>31</v>
      </c>
      <c r="S473" s="48" t="s">
        <v>31</v>
      </c>
      <c r="T473" s="49" t="s">
        <v>938</v>
      </c>
      <c r="U473" s="7"/>
      <c r="V473" s="7"/>
      <c r="W473" s="7"/>
      <c r="X473" s="7"/>
      <c r="Y473" s="7"/>
      <c r="Z473" s="7"/>
      <c r="AA473" s="7"/>
      <c r="AB473" s="9"/>
      <c r="AC473" s="35"/>
      <c r="AD473" s="36"/>
      <c r="AF473" s="37"/>
      <c r="AH473" s="8"/>
      <c r="AI473" s="8"/>
      <c r="AJ473" s="8"/>
      <c r="AM473" s="63"/>
    </row>
    <row r="474" spans="1:39" s="1" customFormat="1" ht="31.5" x14ac:dyDescent="0.25">
      <c r="A474" s="51" t="s">
        <v>543</v>
      </c>
      <c r="B474" s="52" t="s">
        <v>1035</v>
      </c>
      <c r="C474" s="53" t="s">
        <v>1036</v>
      </c>
      <c r="D474" s="54" t="s">
        <v>31</v>
      </c>
      <c r="E474" s="54" t="s">
        <v>31</v>
      </c>
      <c r="F474" s="54" t="s">
        <v>31</v>
      </c>
      <c r="G474" s="54" t="s">
        <v>31</v>
      </c>
      <c r="H474" s="54">
        <f t="shared" si="129"/>
        <v>0.85379999999999989</v>
      </c>
      <c r="I474" s="54" t="s">
        <v>31</v>
      </c>
      <c r="J474" s="54">
        <v>0</v>
      </c>
      <c r="K474" s="54" t="s">
        <v>31</v>
      </c>
      <c r="L474" s="54">
        <v>0.56879999999999997</v>
      </c>
      <c r="M474" s="54" t="s">
        <v>31</v>
      </c>
      <c r="N474" s="54">
        <v>0.28499999999999998</v>
      </c>
      <c r="O474" s="54" t="s">
        <v>31</v>
      </c>
      <c r="P474" s="54">
        <v>0</v>
      </c>
      <c r="Q474" s="54" t="s">
        <v>31</v>
      </c>
      <c r="R474" s="54" t="s">
        <v>31</v>
      </c>
      <c r="S474" s="48" t="s">
        <v>31</v>
      </c>
      <c r="T474" s="49" t="s">
        <v>938</v>
      </c>
      <c r="U474" s="7"/>
      <c r="V474" s="7"/>
      <c r="W474" s="7"/>
      <c r="X474" s="7"/>
      <c r="Y474" s="7"/>
      <c r="Z474" s="7"/>
      <c r="AA474" s="7"/>
      <c r="AB474" s="9"/>
      <c r="AC474" s="35"/>
      <c r="AD474" s="36"/>
      <c r="AF474" s="37"/>
      <c r="AH474" s="8"/>
      <c r="AI474" s="8"/>
      <c r="AJ474" s="8"/>
      <c r="AM474" s="63"/>
    </row>
    <row r="475" spans="1:39" s="1" customFormat="1" ht="63" x14ac:dyDescent="0.25">
      <c r="A475" s="51" t="s">
        <v>543</v>
      </c>
      <c r="B475" s="52" t="s">
        <v>1037</v>
      </c>
      <c r="C475" s="53" t="s">
        <v>1038</v>
      </c>
      <c r="D475" s="54">
        <v>12.978192</v>
      </c>
      <c r="E475" s="54">
        <v>0</v>
      </c>
      <c r="F475" s="54">
        <f t="shared" si="127"/>
        <v>12.978192</v>
      </c>
      <c r="G475" s="54">
        <f>I475+K475+M475+O475</f>
        <v>12.978192</v>
      </c>
      <c r="H475" s="54">
        <f t="shared" si="129"/>
        <v>11.99136</v>
      </c>
      <c r="I475" s="54">
        <v>0</v>
      </c>
      <c r="J475" s="54">
        <v>0</v>
      </c>
      <c r="K475" s="54">
        <v>0</v>
      </c>
      <c r="L475" s="54">
        <v>0</v>
      </c>
      <c r="M475" s="54">
        <v>0</v>
      </c>
      <c r="N475" s="54">
        <v>2.2681022400000002</v>
      </c>
      <c r="O475" s="54">
        <v>12.978192</v>
      </c>
      <c r="P475" s="54">
        <v>9.723257760000001</v>
      </c>
      <c r="Q475" s="54">
        <f>F475-H475</f>
        <v>0.98683199999999971</v>
      </c>
      <c r="R475" s="54">
        <f>H475-G475</f>
        <v>-0.98683199999999971</v>
      </c>
      <c r="S475" s="48">
        <f>R475/G475</f>
        <v>-7.6037710029255204E-2</v>
      </c>
      <c r="T475" s="49" t="s">
        <v>31</v>
      </c>
      <c r="U475" s="7"/>
      <c r="V475" s="7"/>
      <c r="W475" s="7"/>
      <c r="X475" s="7"/>
      <c r="Y475" s="7"/>
      <c r="Z475" s="7"/>
      <c r="AA475" s="7"/>
      <c r="AB475" s="9"/>
      <c r="AC475" s="35"/>
      <c r="AD475" s="36"/>
      <c r="AF475" s="37"/>
      <c r="AH475" s="8"/>
      <c r="AI475" s="8"/>
      <c r="AJ475" s="8"/>
    </row>
    <row r="476" spans="1:39" s="1" customFormat="1" ht="31.5" x14ac:dyDescent="0.25">
      <c r="A476" s="51" t="s">
        <v>543</v>
      </c>
      <c r="B476" s="52" t="s">
        <v>1039</v>
      </c>
      <c r="C476" s="53" t="s">
        <v>1040</v>
      </c>
      <c r="D476" s="54" t="s">
        <v>31</v>
      </c>
      <c r="E476" s="54" t="s">
        <v>31</v>
      </c>
      <c r="F476" s="54" t="s">
        <v>31</v>
      </c>
      <c r="G476" s="54" t="s">
        <v>31</v>
      </c>
      <c r="H476" s="54">
        <f t="shared" ref="H476:H546" si="134">J476+L476+N476+P476</f>
        <v>1.7779730000000002</v>
      </c>
      <c r="I476" s="54" t="s">
        <v>31</v>
      </c>
      <c r="J476" s="54">
        <v>0</v>
      </c>
      <c r="K476" s="54" t="s">
        <v>31</v>
      </c>
      <c r="L476" s="54">
        <v>0</v>
      </c>
      <c r="M476" s="54" t="s">
        <v>31</v>
      </c>
      <c r="N476" s="54">
        <v>0.38077499999999997</v>
      </c>
      <c r="O476" s="54" t="s">
        <v>31</v>
      </c>
      <c r="P476" s="54">
        <v>1.3971980000000002</v>
      </c>
      <c r="Q476" s="54" t="s">
        <v>31</v>
      </c>
      <c r="R476" s="54" t="s">
        <v>31</v>
      </c>
      <c r="S476" s="48" t="s">
        <v>31</v>
      </c>
      <c r="T476" s="49" t="s">
        <v>938</v>
      </c>
      <c r="U476" s="7"/>
      <c r="V476" s="7"/>
      <c r="W476" s="7"/>
      <c r="X476" s="7"/>
      <c r="Y476" s="7"/>
      <c r="Z476" s="7"/>
      <c r="AA476" s="7"/>
      <c r="AB476" s="9"/>
      <c r="AC476" s="35"/>
      <c r="AD476" s="36"/>
      <c r="AF476" s="37"/>
      <c r="AH476" s="8"/>
      <c r="AI476" s="8"/>
      <c r="AJ476" s="8"/>
      <c r="AM476" s="63"/>
    </row>
    <row r="477" spans="1:39" s="1" customFormat="1" ht="47.25" x14ac:dyDescent="0.25">
      <c r="A477" s="51" t="s">
        <v>543</v>
      </c>
      <c r="B477" s="52" t="s">
        <v>1041</v>
      </c>
      <c r="C477" s="53" t="s">
        <v>1042</v>
      </c>
      <c r="D477" s="54" t="s">
        <v>31</v>
      </c>
      <c r="E477" s="54" t="s">
        <v>31</v>
      </c>
      <c r="F477" s="54" t="s">
        <v>31</v>
      </c>
      <c r="G477" s="54" t="s">
        <v>31</v>
      </c>
      <c r="H477" s="54">
        <f t="shared" si="134"/>
        <v>2.3279999999999998</v>
      </c>
      <c r="I477" s="54" t="s">
        <v>31</v>
      </c>
      <c r="J477" s="54">
        <v>0</v>
      </c>
      <c r="K477" s="54" t="s">
        <v>31</v>
      </c>
      <c r="L477" s="54">
        <v>2.3279999999999998</v>
      </c>
      <c r="M477" s="54" t="s">
        <v>31</v>
      </c>
      <c r="N477" s="54">
        <v>0</v>
      </c>
      <c r="O477" s="54" t="s">
        <v>31</v>
      </c>
      <c r="P477" s="54">
        <v>0</v>
      </c>
      <c r="Q477" s="54" t="s">
        <v>31</v>
      </c>
      <c r="R477" s="54" t="s">
        <v>31</v>
      </c>
      <c r="S477" s="48" t="s">
        <v>31</v>
      </c>
      <c r="T477" s="49" t="s">
        <v>938</v>
      </c>
      <c r="U477" s="7"/>
      <c r="V477" s="7"/>
      <c r="W477" s="7"/>
      <c r="X477" s="7"/>
      <c r="Y477" s="7"/>
      <c r="Z477" s="7"/>
      <c r="AA477" s="7"/>
      <c r="AB477" s="9"/>
      <c r="AC477" s="35"/>
      <c r="AD477" s="36"/>
      <c r="AF477" s="37"/>
      <c r="AH477" s="8"/>
      <c r="AI477" s="8"/>
      <c r="AJ477" s="8"/>
      <c r="AM477" s="63"/>
    </row>
    <row r="478" spans="1:39" s="1" customFormat="1" ht="31.5" x14ac:dyDescent="0.25">
      <c r="A478" s="51" t="s">
        <v>543</v>
      </c>
      <c r="B478" s="52" t="s">
        <v>1043</v>
      </c>
      <c r="C478" s="53" t="s">
        <v>1044</v>
      </c>
      <c r="D478" s="54" t="s">
        <v>31</v>
      </c>
      <c r="E478" s="54" t="s">
        <v>31</v>
      </c>
      <c r="F478" s="54" t="s">
        <v>31</v>
      </c>
      <c r="G478" s="54" t="s">
        <v>31</v>
      </c>
      <c r="H478" s="54">
        <f t="shared" si="134"/>
        <v>0.86333333000000001</v>
      </c>
      <c r="I478" s="54" t="s">
        <v>31</v>
      </c>
      <c r="J478" s="54">
        <v>0</v>
      </c>
      <c r="K478" s="54" t="s">
        <v>31</v>
      </c>
      <c r="L478" s="54">
        <v>0.86333333000000001</v>
      </c>
      <c r="M478" s="54" t="s">
        <v>31</v>
      </c>
      <c r="N478" s="54">
        <v>0</v>
      </c>
      <c r="O478" s="54" t="s">
        <v>31</v>
      </c>
      <c r="P478" s="54">
        <v>0</v>
      </c>
      <c r="Q478" s="54" t="s">
        <v>31</v>
      </c>
      <c r="R478" s="54" t="s">
        <v>31</v>
      </c>
      <c r="S478" s="48" t="s">
        <v>31</v>
      </c>
      <c r="T478" s="49" t="s">
        <v>938</v>
      </c>
      <c r="U478" s="7"/>
      <c r="V478" s="7"/>
      <c r="W478" s="7"/>
      <c r="X478" s="7"/>
      <c r="Y478" s="7"/>
      <c r="Z478" s="7"/>
      <c r="AA478" s="7"/>
      <c r="AB478" s="9"/>
      <c r="AC478" s="35"/>
      <c r="AD478" s="36"/>
      <c r="AF478" s="37"/>
      <c r="AH478" s="8"/>
      <c r="AI478" s="8"/>
      <c r="AJ478" s="8"/>
      <c r="AM478" s="63"/>
    </row>
    <row r="479" spans="1:39" s="1" customFormat="1" ht="31.5" x14ac:dyDescent="0.25">
      <c r="A479" s="51" t="s">
        <v>543</v>
      </c>
      <c r="B479" s="52" t="s">
        <v>1045</v>
      </c>
      <c r="C479" s="53" t="s">
        <v>1046</v>
      </c>
      <c r="D479" s="54" t="s">
        <v>31</v>
      </c>
      <c r="E479" s="54" t="s">
        <v>31</v>
      </c>
      <c r="F479" s="54" t="s">
        <v>31</v>
      </c>
      <c r="G479" s="54" t="s">
        <v>31</v>
      </c>
      <c r="H479" s="54">
        <f t="shared" si="134"/>
        <v>0.22800000000000001</v>
      </c>
      <c r="I479" s="54" t="s">
        <v>31</v>
      </c>
      <c r="J479" s="54">
        <v>0</v>
      </c>
      <c r="K479" s="54" t="s">
        <v>31</v>
      </c>
      <c r="L479" s="54">
        <v>0.22800000000000001</v>
      </c>
      <c r="M479" s="54" t="s">
        <v>31</v>
      </c>
      <c r="N479" s="54">
        <v>0</v>
      </c>
      <c r="O479" s="54" t="s">
        <v>31</v>
      </c>
      <c r="P479" s="54">
        <v>0</v>
      </c>
      <c r="Q479" s="54" t="s">
        <v>31</v>
      </c>
      <c r="R479" s="54" t="s">
        <v>31</v>
      </c>
      <c r="S479" s="48" t="s">
        <v>31</v>
      </c>
      <c r="T479" s="49" t="s">
        <v>938</v>
      </c>
      <c r="U479" s="7"/>
      <c r="V479" s="7"/>
      <c r="W479" s="7"/>
      <c r="X479" s="7"/>
      <c r="Y479" s="7"/>
      <c r="Z479" s="7"/>
      <c r="AA479" s="7"/>
      <c r="AB479" s="9"/>
      <c r="AC479" s="35"/>
      <c r="AD479" s="36"/>
      <c r="AF479" s="37"/>
      <c r="AH479" s="8"/>
      <c r="AI479" s="8"/>
      <c r="AJ479" s="8"/>
      <c r="AM479" s="63"/>
    </row>
    <row r="480" spans="1:39" s="1" customFormat="1" ht="31.5" x14ac:dyDescent="0.25">
      <c r="A480" s="51" t="s">
        <v>543</v>
      </c>
      <c r="B480" s="52" t="s">
        <v>1047</v>
      </c>
      <c r="C480" s="53" t="s">
        <v>1048</v>
      </c>
      <c r="D480" s="54" t="s">
        <v>31</v>
      </c>
      <c r="E480" s="54" t="s">
        <v>31</v>
      </c>
      <c r="F480" s="54" t="s">
        <v>31</v>
      </c>
      <c r="G480" s="54" t="s">
        <v>31</v>
      </c>
      <c r="H480" s="54">
        <f t="shared" si="134"/>
        <v>0.13</v>
      </c>
      <c r="I480" s="54" t="s">
        <v>31</v>
      </c>
      <c r="J480" s="54">
        <v>0.13</v>
      </c>
      <c r="K480" s="54" t="s">
        <v>31</v>
      </c>
      <c r="L480" s="54">
        <v>0</v>
      </c>
      <c r="M480" s="54" t="s">
        <v>31</v>
      </c>
      <c r="N480" s="54">
        <v>0</v>
      </c>
      <c r="O480" s="54" t="s">
        <v>31</v>
      </c>
      <c r="P480" s="54">
        <v>0</v>
      </c>
      <c r="Q480" s="54" t="s">
        <v>31</v>
      </c>
      <c r="R480" s="54" t="s">
        <v>31</v>
      </c>
      <c r="S480" s="48" t="s">
        <v>31</v>
      </c>
      <c r="T480" s="49" t="s">
        <v>938</v>
      </c>
      <c r="U480" s="7"/>
      <c r="V480" s="7"/>
      <c r="W480" s="7"/>
      <c r="X480" s="7"/>
      <c r="Y480" s="7"/>
      <c r="Z480" s="7"/>
      <c r="AA480" s="7"/>
      <c r="AB480" s="9"/>
      <c r="AC480" s="35"/>
      <c r="AD480" s="36"/>
      <c r="AF480" s="37"/>
      <c r="AH480" s="8"/>
      <c r="AI480" s="8"/>
      <c r="AJ480" s="8"/>
      <c r="AM480" s="63"/>
    </row>
    <row r="481" spans="1:39" s="1" customFormat="1" ht="31.5" x14ac:dyDescent="0.25">
      <c r="A481" s="51" t="s">
        <v>543</v>
      </c>
      <c r="B481" s="52" t="s">
        <v>1049</v>
      </c>
      <c r="C481" s="53" t="s">
        <v>1050</v>
      </c>
      <c r="D481" s="54" t="s">
        <v>31</v>
      </c>
      <c r="E481" s="54" t="s">
        <v>31</v>
      </c>
      <c r="F481" s="54" t="s">
        <v>31</v>
      </c>
      <c r="G481" s="54" t="s">
        <v>31</v>
      </c>
      <c r="H481" s="54">
        <f t="shared" si="134"/>
        <v>1.554916</v>
      </c>
      <c r="I481" s="54" t="s">
        <v>31</v>
      </c>
      <c r="J481" s="54">
        <v>0</v>
      </c>
      <c r="K481" s="54" t="s">
        <v>31</v>
      </c>
      <c r="L481" s="54">
        <v>0</v>
      </c>
      <c r="M481" s="54" t="s">
        <v>31</v>
      </c>
      <c r="N481" s="54">
        <v>0.33293900000000004</v>
      </c>
      <c r="O481" s="54" t="s">
        <v>31</v>
      </c>
      <c r="P481" s="54">
        <v>1.2219769999999999</v>
      </c>
      <c r="Q481" s="54" t="s">
        <v>31</v>
      </c>
      <c r="R481" s="54" t="s">
        <v>31</v>
      </c>
      <c r="S481" s="48" t="s">
        <v>31</v>
      </c>
      <c r="T481" s="49" t="s">
        <v>938</v>
      </c>
      <c r="U481" s="7"/>
      <c r="V481" s="7"/>
      <c r="W481" s="7"/>
      <c r="X481" s="7"/>
      <c r="Y481" s="7"/>
      <c r="Z481" s="7"/>
      <c r="AA481" s="7"/>
      <c r="AB481" s="9"/>
      <c r="AC481" s="35"/>
      <c r="AD481" s="36"/>
      <c r="AF481" s="37"/>
      <c r="AH481" s="8"/>
      <c r="AI481" s="8"/>
      <c r="AJ481" s="8"/>
      <c r="AM481" s="63"/>
    </row>
    <row r="482" spans="1:39" s="1" customFormat="1" ht="31.5" x14ac:dyDescent="0.25">
      <c r="A482" s="51" t="s">
        <v>543</v>
      </c>
      <c r="B482" s="52" t="s">
        <v>1051</v>
      </c>
      <c r="C482" s="53" t="s">
        <v>1052</v>
      </c>
      <c r="D482" s="54" t="s">
        <v>31</v>
      </c>
      <c r="E482" s="54" t="s">
        <v>31</v>
      </c>
      <c r="F482" s="54" t="s">
        <v>31</v>
      </c>
      <c r="G482" s="54" t="s">
        <v>31</v>
      </c>
      <c r="H482" s="54">
        <f t="shared" si="134"/>
        <v>0.18</v>
      </c>
      <c r="I482" s="54" t="s">
        <v>31</v>
      </c>
      <c r="J482" s="54">
        <v>0</v>
      </c>
      <c r="K482" s="54" t="s">
        <v>31</v>
      </c>
      <c r="L482" s="54">
        <v>0.18</v>
      </c>
      <c r="M482" s="54" t="s">
        <v>31</v>
      </c>
      <c r="N482" s="54">
        <v>0</v>
      </c>
      <c r="O482" s="54" t="s">
        <v>31</v>
      </c>
      <c r="P482" s="54">
        <v>0</v>
      </c>
      <c r="Q482" s="54" t="s">
        <v>31</v>
      </c>
      <c r="R482" s="54" t="s">
        <v>31</v>
      </c>
      <c r="S482" s="48" t="s">
        <v>31</v>
      </c>
      <c r="T482" s="49" t="s">
        <v>938</v>
      </c>
      <c r="U482" s="7"/>
      <c r="V482" s="7"/>
      <c r="W482" s="7"/>
      <c r="X482" s="7"/>
      <c r="Y482" s="7"/>
      <c r="Z482" s="7"/>
      <c r="AA482" s="7"/>
      <c r="AB482" s="9"/>
      <c r="AC482" s="35"/>
      <c r="AD482" s="36"/>
      <c r="AF482" s="37"/>
      <c r="AH482" s="8"/>
      <c r="AI482" s="8"/>
      <c r="AJ482" s="8"/>
      <c r="AM482" s="63"/>
    </row>
    <row r="483" spans="1:39" s="1" customFormat="1" ht="31.5" x14ac:dyDescent="0.25">
      <c r="A483" s="51" t="s">
        <v>543</v>
      </c>
      <c r="B483" s="52" t="s">
        <v>1053</v>
      </c>
      <c r="C483" s="53" t="s">
        <v>1054</v>
      </c>
      <c r="D483" s="54" t="s">
        <v>31</v>
      </c>
      <c r="E483" s="54" t="s">
        <v>31</v>
      </c>
      <c r="F483" s="54" t="s">
        <v>31</v>
      </c>
      <c r="G483" s="54" t="s">
        <v>31</v>
      </c>
      <c r="H483" s="54">
        <f t="shared" si="134"/>
        <v>0.10199999999999999</v>
      </c>
      <c r="I483" s="54" t="s">
        <v>31</v>
      </c>
      <c r="J483" s="54">
        <v>0.10199999999999999</v>
      </c>
      <c r="K483" s="54" t="s">
        <v>31</v>
      </c>
      <c r="L483" s="54">
        <v>0</v>
      </c>
      <c r="M483" s="54" t="s">
        <v>31</v>
      </c>
      <c r="N483" s="54">
        <v>0</v>
      </c>
      <c r="O483" s="54" t="s">
        <v>31</v>
      </c>
      <c r="P483" s="54">
        <v>0</v>
      </c>
      <c r="Q483" s="54" t="s">
        <v>31</v>
      </c>
      <c r="R483" s="54" t="s">
        <v>31</v>
      </c>
      <c r="S483" s="48" t="s">
        <v>31</v>
      </c>
      <c r="T483" s="49" t="s">
        <v>938</v>
      </c>
      <c r="U483" s="7"/>
      <c r="V483" s="7"/>
      <c r="W483" s="7"/>
      <c r="X483" s="7"/>
      <c r="Y483" s="7"/>
      <c r="Z483" s="7"/>
      <c r="AA483" s="7"/>
      <c r="AB483" s="9"/>
      <c r="AC483" s="35"/>
      <c r="AD483" s="36"/>
      <c r="AF483" s="37"/>
      <c r="AH483" s="8"/>
      <c r="AI483" s="8"/>
      <c r="AJ483" s="8"/>
      <c r="AM483" s="63"/>
    </row>
    <row r="484" spans="1:39" s="1" customFormat="1" ht="31.5" x14ac:dyDescent="0.25">
      <c r="A484" s="51" t="s">
        <v>543</v>
      </c>
      <c r="B484" s="52" t="s">
        <v>1055</v>
      </c>
      <c r="C484" s="53" t="s">
        <v>1056</v>
      </c>
      <c r="D484" s="54" t="s">
        <v>31</v>
      </c>
      <c r="E484" s="54" t="s">
        <v>31</v>
      </c>
      <c r="F484" s="54" t="s">
        <v>31</v>
      </c>
      <c r="G484" s="54" t="s">
        <v>31</v>
      </c>
      <c r="H484" s="54">
        <f t="shared" si="134"/>
        <v>1.224072</v>
      </c>
      <c r="I484" s="54" t="s">
        <v>31</v>
      </c>
      <c r="J484" s="54">
        <v>0</v>
      </c>
      <c r="K484" s="54" t="s">
        <v>31</v>
      </c>
      <c r="L484" s="54">
        <v>0</v>
      </c>
      <c r="M484" s="54" t="s">
        <v>31</v>
      </c>
      <c r="N484" s="54">
        <v>0.26214199999999999</v>
      </c>
      <c r="O484" s="54" t="s">
        <v>31</v>
      </c>
      <c r="P484" s="54">
        <v>0.96193000000000006</v>
      </c>
      <c r="Q484" s="54" t="s">
        <v>31</v>
      </c>
      <c r="R484" s="54" t="s">
        <v>31</v>
      </c>
      <c r="S484" s="48" t="s">
        <v>31</v>
      </c>
      <c r="T484" s="49" t="s">
        <v>938</v>
      </c>
      <c r="U484" s="7"/>
      <c r="V484" s="7"/>
      <c r="W484" s="7"/>
      <c r="X484" s="7"/>
      <c r="Y484" s="7"/>
      <c r="Z484" s="7"/>
      <c r="AA484" s="7"/>
      <c r="AB484" s="9"/>
      <c r="AC484" s="35"/>
      <c r="AD484" s="36"/>
      <c r="AF484" s="37"/>
      <c r="AH484" s="8"/>
      <c r="AI484" s="8"/>
      <c r="AJ484" s="8"/>
      <c r="AM484" s="63"/>
    </row>
    <row r="485" spans="1:39" s="1" customFormat="1" ht="31.5" x14ac:dyDescent="0.25">
      <c r="A485" s="51" t="s">
        <v>543</v>
      </c>
      <c r="B485" s="52" t="s">
        <v>1057</v>
      </c>
      <c r="C485" s="53" t="s">
        <v>1058</v>
      </c>
      <c r="D485" s="54" t="s">
        <v>31</v>
      </c>
      <c r="E485" s="54" t="s">
        <v>31</v>
      </c>
      <c r="F485" s="54" t="s">
        <v>31</v>
      </c>
      <c r="G485" s="54" t="s">
        <v>31</v>
      </c>
      <c r="H485" s="54">
        <f t="shared" si="134"/>
        <v>0.3115</v>
      </c>
      <c r="I485" s="54" t="s">
        <v>31</v>
      </c>
      <c r="J485" s="54">
        <v>0</v>
      </c>
      <c r="K485" s="54" t="s">
        <v>31</v>
      </c>
      <c r="L485" s="54">
        <v>0.3115</v>
      </c>
      <c r="M485" s="54" t="s">
        <v>31</v>
      </c>
      <c r="N485" s="54">
        <v>0</v>
      </c>
      <c r="O485" s="54" t="s">
        <v>31</v>
      </c>
      <c r="P485" s="54">
        <v>0</v>
      </c>
      <c r="Q485" s="54" t="s">
        <v>31</v>
      </c>
      <c r="R485" s="54" t="s">
        <v>31</v>
      </c>
      <c r="S485" s="48" t="s">
        <v>31</v>
      </c>
      <c r="T485" s="49" t="s">
        <v>938</v>
      </c>
      <c r="U485" s="7"/>
      <c r="V485" s="7"/>
      <c r="W485" s="7"/>
      <c r="X485" s="7"/>
      <c r="Y485" s="7"/>
      <c r="Z485" s="7"/>
      <c r="AA485" s="7"/>
      <c r="AB485" s="9"/>
      <c r="AC485" s="35"/>
      <c r="AD485" s="36"/>
      <c r="AF485" s="37"/>
      <c r="AH485" s="8"/>
      <c r="AI485" s="8"/>
      <c r="AJ485" s="8"/>
      <c r="AM485" s="63"/>
    </row>
    <row r="486" spans="1:39" s="1" customFormat="1" ht="47.25" x14ac:dyDescent="0.25">
      <c r="A486" s="51" t="s">
        <v>543</v>
      </c>
      <c r="B486" s="52" t="s">
        <v>1059</v>
      </c>
      <c r="C486" s="53" t="s">
        <v>1060</v>
      </c>
      <c r="D486" s="54" t="s">
        <v>31</v>
      </c>
      <c r="E486" s="54" t="s">
        <v>31</v>
      </c>
      <c r="F486" s="54" t="s">
        <v>31</v>
      </c>
      <c r="G486" s="54" t="s">
        <v>31</v>
      </c>
      <c r="H486" s="54">
        <f t="shared" si="134"/>
        <v>0.30395264000000005</v>
      </c>
      <c r="I486" s="54" t="s">
        <v>31</v>
      </c>
      <c r="J486" s="54">
        <v>0</v>
      </c>
      <c r="K486" s="54" t="s">
        <v>31</v>
      </c>
      <c r="L486" s="54">
        <v>0.23577500000000001</v>
      </c>
      <c r="M486" s="54" t="s">
        <v>31</v>
      </c>
      <c r="N486" s="54">
        <v>1.8774000000000002E-2</v>
      </c>
      <c r="O486" s="54" t="s">
        <v>31</v>
      </c>
      <c r="P486" s="54">
        <v>4.9403640000000006E-2</v>
      </c>
      <c r="Q486" s="54" t="s">
        <v>31</v>
      </c>
      <c r="R486" s="54" t="s">
        <v>31</v>
      </c>
      <c r="S486" s="48" t="s">
        <v>31</v>
      </c>
      <c r="T486" s="49" t="s">
        <v>938</v>
      </c>
      <c r="U486" s="7"/>
      <c r="V486" s="7"/>
      <c r="W486" s="7"/>
      <c r="X486" s="7"/>
      <c r="Y486" s="7"/>
      <c r="Z486" s="7"/>
      <c r="AA486" s="7"/>
      <c r="AB486" s="9"/>
      <c r="AC486" s="35"/>
      <c r="AD486" s="36"/>
      <c r="AF486" s="37"/>
      <c r="AH486" s="8"/>
      <c r="AI486" s="8"/>
      <c r="AJ486" s="8"/>
      <c r="AM486" s="63"/>
    </row>
    <row r="487" spans="1:39" s="1" customFormat="1" ht="31.5" x14ac:dyDescent="0.25">
      <c r="A487" s="51" t="s">
        <v>543</v>
      </c>
      <c r="B487" s="52" t="s">
        <v>1061</v>
      </c>
      <c r="C487" s="53" t="s">
        <v>1062</v>
      </c>
      <c r="D487" s="54" t="s">
        <v>31</v>
      </c>
      <c r="E487" s="54" t="s">
        <v>31</v>
      </c>
      <c r="F487" s="54" t="s">
        <v>31</v>
      </c>
      <c r="G487" s="54" t="s">
        <v>31</v>
      </c>
      <c r="H487" s="54">
        <f t="shared" si="134"/>
        <v>0.26052071999999998</v>
      </c>
      <c r="I487" s="54" t="s">
        <v>31</v>
      </c>
      <c r="J487" s="54">
        <v>4.4999999999999997E-3</v>
      </c>
      <c r="K487" s="54" t="s">
        <v>31</v>
      </c>
      <c r="L487" s="54">
        <v>0.25602071999999998</v>
      </c>
      <c r="M487" s="54" t="s">
        <v>31</v>
      </c>
      <c r="N487" s="54">
        <v>0</v>
      </c>
      <c r="O487" s="54" t="s">
        <v>31</v>
      </c>
      <c r="P487" s="54">
        <v>0</v>
      </c>
      <c r="Q487" s="54" t="s">
        <v>31</v>
      </c>
      <c r="R487" s="54" t="s">
        <v>31</v>
      </c>
      <c r="S487" s="48" t="s">
        <v>31</v>
      </c>
      <c r="T487" s="49" t="s">
        <v>938</v>
      </c>
      <c r="U487" s="7"/>
      <c r="V487" s="7"/>
      <c r="W487" s="7"/>
      <c r="X487" s="7"/>
      <c r="Y487" s="7"/>
      <c r="Z487" s="7"/>
      <c r="AA487" s="7"/>
      <c r="AB487" s="9"/>
      <c r="AC487" s="35"/>
      <c r="AD487" s="36"/>
      <c r="AF487" s="37"/>
      <c r="AH487" s="8"/>
      <c r="AI487" s="8"/>
      <c r="AJ487" s="8"/>
      <c r="AM487" s="63"/>
    </row>
    <row r="488" spans="1:39" s="1" customFormat="1" ht="31.5" x14ac:dyDescent="0.25">
      <c r="A488" s="51" t="s">
        <v>543</v>
      </c>
      <c r="B488" s="52" t="s">
        <v>1063</v>
      </c>
      <c r="C488" s="53" t="s">
        <v>1064</v>
      </c>
      <c r="D488" s="54" t="s">
        <v>31</v>
      </c>
      <c r="E488" s="54" t="s">
        <v>31</v>
      </c>
      <c r="F488" s="54" t="s">
        <v>31</v>
      </c>
      <c r="G488" s="54" t="s">
        <v>31</v>
      </c>
      <c r="H488" s="54">
        <f t="shared" si="134"/>
        <v>0.44039</v>
      </c>
      <c r="I488" s="54" t="s">
        <v>31</v>
      </c>
      <c r="J488" s="54">
        <v>0.44039</v>
      </c>
      <c r="K488" s="54" t="s">
        <v>31</v>
      </c>
      <c r="L488" s="54">
        <v>0</v>
      </c>
      <c r="M488" s="54" t="s">
        <v>31</v>
      </c>
      <c r="N488" s="54">
        <v>0</v>
      </c>
      <c r="O488" s="54" t="s">
        <v>31</v>
      </c>
      <c r="P488" s="54">
        <v>0</v>
      </c>
      <c r="Q488" s="54" t="s">
        <v>31</v>
      </c>
      <c r="R488" s="54" t="s">
        <v>31</v>
      </c>
      <c r="S488" s="48" t="s">
        <v>31</v>
      </c>
      <c r="T488" s="49" t="s">
        <v>938</v>
      </c>
      <c r="U488" s="7"/>
      <c r="V488" s="7"/>
      <c r="W488" s="7"/>
      <c r="X488" s="7"/>
      <c r="Y488" s="7"/>
      <c r="Z488" s="7"/>
      <c r="AA488" s="7"/>
      <c r="AB488" s="9"/>
      <c r="AC488" s="35"/>
      <c r="AD488" s="36"/>
      <c r="AF488" s="37"/>
      <c r="AH488" s="8"/>
      <c r="AI488" s="8"/>
      <c r="AJ488" s="8"/>
      <c r="AM488" s="63"/>
    </row>
    <row r="489" spans="1:39" s="1" customFormat="1" ht="47.25" x14ac:dyDescent="0.25">
      <c r="A489" s="51" t="s">
        <v>543</v>
      </c>
      <c r="B489" s="52" t="s">
        <v>1065</v>
      </c>
      <c r="C489" s="53" t="s">
        <v>1066</v>
      </c>
      <c r="D489" s="54" t="s">
        <v>31</v>
      </c>
      <c r="E489" s="54" t="s">
        <v>31</v>
      </c>
      <c r="F489" s="54" t="s">
        <v>31</v>
      </c>
      <c r="G489" s="54" t="s">
        <v>31</v>
      </c>
      <c r="H489" s="54">
        <f t="shared" si="134"/>
        <v>0.26</v>
      </c>
      <c r="I489" s="54" t="s">
        <v>31</v>
      </c>
      <c r="J489" s="54">
        <v>0</v>
      </c>
      <c r="K489" s="54" t="s">
        <v>31</v>
      </c>
      <c r="L489" s="54">
        <v>0.26</v>
      </c>
      <c r="M489" s="54" t="s">
        <v>31</v>
      </c>
      <c r="N489" s="54">
        <v>0</v>
      </c>
      <c r="O489" s="54" t="s">
        <v>31</v>
      </c>
      <c r="P489" s="54">
        <v>0</v>
      </c>
      <c r="Q489" s="54" t="s">
        <v>31</v>
      </c>
      <c r="R489" s="54" t="s">
        <v>31</v>
      </c>
      <c r="S489" s="48" t="s">
        <v>31</v>
      </c>
      <c r="T489" s="49" t="s">
        <v>938</v>
      </c>
      <c r="U489" s="7"/>
      <c r="V489" s="7"/>
      <c r="W489" s="7"/>
      <c r="X489" s="7"/>
      <c r="Y489" s="7"/>
      <c r="Z489" s="7"/>
      <c r="AA489" s="7"/>
      <c r="AB489" s="9"/>
      <c r="AC489" s="35"/>
      <c r="AD489" s="36"/>
      <c r="AF489" s="37"/>
      <c r="AH489" s="8"/>
      <c r="AI489" s="8"/>
      <c r="AJ489" s="8"/>
      <c r="AM489" s="63"/>
    </row>
    <row r="490" spans="1:39" s="1" customFormat="1" ht="31.5" x14ac:dyDescent="0.25">
      <c r="A490" s="51" t="s">
        <v>543</v>
      </c>
      <c r="B490" s="52" t="s">
        <v>1067</v>
      </c>
      <c r="C490" s="53" t="s">
        <v>1068</v>
      </c>
      <c r="D490" s="54" t="s">
        <v>31</v>
      </c>
      <c r="E490" s="54" t="s">
        <v>31</v>
      </c>
      <c r="F490" s="54" t="s">
        <v>31</v>
      </c>
      <c r="G490" s="54" t="s">
        <v>31</v>
      </c>
      <c r="H490" s="54">
        <f t="shared" si="134"/>
        <v>0.18</v>
      </c>
      <c r="I490" s="54" t="s">
        <v>31</v>
      </c>
      <c r="J490" s="54">
        <v>0</v>
      </c>
      <c r="K490" s="54" t="s">
        <v>31</v>
      </c>
      <c r="L490" s="54">
        <v>0.18</v>
      </c>
      <c r="M490" s="54" t="s">
        <v>31</v>
      </c>
      <c r="N490" s="54">
        <v>0</v>
      </c>
      <c r="O490" s="54" t="s">
        <v>31</v>
      </c>
      <c r="P490" s="54">
        <v>0</v>
      </c>
      <c r="Q490" s="54" t="s">
        <v>31</v>
      </c>
      <c r="R490" s="54" t="s">
        <v>31</v>
      </c>
      <c r="S490" s="48" t="s">
        <v>31</v>
      </c>
      <c r="T490" s="49" t="s">
        <v>938</v>
      </c>
      <c r="U490" s="7"/>
      <c r="V490" s="7"/>
      <c r="W490" s="7"/>
      <c r="X490" s="7"/>
      <c r="Y490" s="7"/>
      <c r="Z490" s="7"/>
      <c r="AA490" s="7"/>
      <c r="AB490" s="9"/>
      <c r="AC490" s="35"/>
      <c r="AD490" s="36"/>
      <c r="AF490" s="37"/>
      <c r="AH490" s="8"/>
      <c r="AI490" s="8"/>
      <c r="AJ490" s="8"/>
      <c r="AM490" s="63"/>
    </row>
    <row r="491" spans="1:39" s="1" customFormat="1" ht="31.5" x14ac:dyDescent="0.25">
      <c r="A491" s="51" t="s">
        <v>543</v>
      </c>
      <c r="B491" s="52" t="s">
        <v>1069</v>
      </c>
      <c r="C491" s="53" t="s">
        <v>1070</v>
      </c>
      <c r="D491" s="54" t="s">
        <v>31</v>
      </c>
      <c r="E491" s="54" t="s">
        <v>31</v>
      </c>
      <c r="F491" s="54" t="s">
        <v>31</v>
      </c>
      <c r="G491" s="54" t="s">
        <v>31</v>
      </c>
      <c r="H491" s="54">
        <f t="shared" si="134"/>
        <v>0.86333338000000004</v>
      </c>
      <c r="I491" s="54" t="s">
        <v>31</v>
      </c>
      <c r="J491" s="54">
        <v>0</v>
      </c>
      <c r="K491" s="54" t="s">
        <v>31</v>
      </c>
      <c r="L491" s="54">
        <v>0.86333338000000004</v>
      </c>
      <c r="M491" s="54" t="s">
        <v>31</v>
      </c>
      <c r="N491" s="54">
        <v>0</v>
      </c>
      <c r="O491" s="54" t="s">
        <v>31</v>
      </c>
      <c r="P491" s="54">
        <v>0</v>
      </c>
      <c r="Q491" s="54" t="s">
        <v>31</v>
      </c>
      <c r="R491" s="54" t="s">
        <v>31</v>
      </c>
      <c r="S491" s="48" t="s">
        <v>31</v>
      </c>
      <c r="T491" s="49" t="s">
        <v>938</v>
      </c>
      <c r="U491" s="7"/>
      <c r="V491" s="7"/>
      <c r="W491" s="7"/>
      <c r="X491" s="7"/>
      <c r="Y491" s="7"/>
      <c r="Z491" s="7"/>
      <c r="AA491" s="7"/>
      <c r="AB491" s="9"/>
      <c r="AC491" s="35"/>
      <c r="AD491" s="36"/>
      <c r="AF491" s="37"/>
      <c r="AH491" s="8"/>
      <c r="AI491" s="8"/>
      <c r="AJ491" s="8"/>
      <c r="AM491" s="63"/>
    </row>
    <row r="492" spans="1:39" s="1" customFormat="1" ht="31.5" x14ac:dyDescent="0.25">
      <c r="A492" s="51" t="s">
        <v>543</v>
      </c>
      <c r="B492" s="52" t="s">
        <v>1071</v>
      </c>
      <c r="C492" s="53" t="s">
        <v>1072</v>
      </c>
      <c r="D492" s="54" t="s">
        <v>31</v>
      </c>
      <c r="E492" s="54" t="s">
        <v>31</v>
      </c>
      <c r="F492" s="54" t="s">
        <v>31</v>
      </c>
      <c r="G492" s="54" t="s">
        <v>31</v>
      </c>
      <c r="H492" s="54">
        <f t="shared" si="134"/>
        <v>0.70494000000000001</v>
      </c>
      <c r="I492" s="54" t="s">
        <v>31</v>
      </c>
      <c r="J492" s="54">
        <v>0</v>
      </c>
      <c r="K492" s="54" t="s">
        <v>31</v>
      </c>
      <c r="L492" s="54">
        <v>0.70494000000000001</v>
      </c>
      <c r="M492" s="54" t="s">
        <v>31</v>
      </c>
      <c r="N492" s="54">
        <v>0</v>
      </c>
      <c r="O492" s="54" t="s">
        <v>31</v>
      </c>
      <c r="P492" s="54">
        <v>0</v>
      </c>
      <c r="Q492" s="54" t="s">
        <v>31</v>
      </c>
      <c r="R492" s="54" t="s">
        <v>31</v>
      </c>
      <c r="S492" s="48" t="s">
        <v>31</v>
      </c>
      <c r="T492" s="49" t="s">
        <v>938</v>
      </c>
      <c r="U492" s="7"/>
      <c r="V492" s="7"/>
      <c r="W492" s="7"/>
      <c r="X492" s="7"/>
      <c r="Y492" s="7"/>
      <c r="Z492" s="7"/>
      <c r="AA492" s="7"/>
      <c r="AB492" s="9"/>
      <c r="AC492" s="35"/>
      <c r="AD492" s="36"/>
      <c r="AF492" s="37"/>
      <c r="AH492" s="8"/>
      <c r="AI492" s="8"/>
      <c r="AJ492" s="8"/>
      <c r="AM492" s="63"/>
    </row>
    <row r="493" spans="1:39" s="1" customFormat="1" ht="31.5" x14ac:dyDescent="0.25">
      <c r="A493" s="51" t="s">
        <v>543</v>
      </c>
      <c r="B493" s="52" t="s">
        <v>1073</v>
      </c>
      <c r="C493" s="53" t="s">
        <v>1074</v>
      </c>
      <c r="D493" s="54" t="s">
        <v>31</v>
      </c>
      <c r="E493" s="54" t="s">
        <v>31</v>
      </c>
      <c r="F493" s="54" t="s">
        <v>31</v>
      </c>
      <c r="G493" s="54" t="s">
        <v>31</v>
      </c>
      <c r="H493" s="54">
        <f t="shared" si="134"/>
        <v>5.2256139999999993</v>
      </c>
      <c r="I493" s="54" t="s">
        <v>31</v>
      </c>
      <c r="J493" s="54">
        <v>0</v>
      </c>
      <c r="K493" s="54" t="s">
        <v>31</v>
      </c>
      <c r="L493" s="54">
        <v>0</v>
      </c>
      <c r="M493" s="54" t="s">
        <v>31</v>
      </c>
      <c r="N493" s="54">
        <v>1.1212770000000001</v>
      </c>
      <c r="O493" s="54" t="s">
        <v>31</v>
      </c>
      <c r="P493" s="54">
        <v>4.1043369999999992</v>
      </c>
      <c r="Q493" s="54" t="s">
        <v>31</v>
      </c>
      <c r="R493" s="54" t="s">
        <v>31</v>
      </c>
      <c r="S493" s="48" t="s">
        <v>31</v>
      </c>
      <c r="T493" s="49" t="s">
        <v>938</v>
      </c>
      <c r="U493" s="7"/>
      <c r="V493" s="7"/>
      <c r="W493" s="7"/>
      <c r="X493" s="7"/>
      <c r="Y493" s="7"/>
      <c r="Z493" s="7"/>
      <c r="AA493" s="7"/>
      <c r="AB493" s="9"/>
      <c r="AC493" s="35"/>
      <c r="AD493" s="36"/>
      <c r="AF493" s="37"/>
      <c r="AH493" s="8"/>
      <c r="AI493" s="8"/>
      <c r="AJ493" s="8"/>
      <c r="AM493" s="63"/>
    </row>
    <row r="494" spans="1:39" s="1" customFormat="1" ht="31.5" x14ac:dyDescent="0.25">
      <c r="A494" s="51" t="s">
        <v>543</v>
      </c>
      <c r="B494" s="52" t="s">
        <v>1075</v>
      </c>
      <c r="C494" s="53" t="s">
        <v>1076</v>
      </c>
      <c r="D494" s="54" t="s">
        <v>31</v>
      </c>
      <c r="E494" s="54" t="s">
        <v>31</v>
      </c>
      <c r="F494" s="54" t="s">
        <v>31</v>
      </c>
      <c r="G494" s="54" t="s">
        <v>31</v>
      </c>
      <c r="H494" s="54">
        <f t="shared" si="134"/>
        <v>3.0491999999999999</v>
      </c>
      <c r="I494" s="54" t="s">
        <v>31</v>
      </c>
      <c r="J494" s="54">
        <v>0</v>
      </c>
      <c r="K494" s="54" t="s">
        <v>31</v>
      </c>
      <c r="L494" s="54">
        <v>0</v>
      </c>
      <c r="M494" s="54" t="s">
        <v>31</v>
      </c>
      <c r="N494" s="54">
        <v>3.0491999999999999</v>
      </c>
      <c r="O494" s="54" t="s">
        <v>31</v>
      </c>
      <c r="P494" s="54">
        <v>0</v>
      </c>
      <c r="Q494" s="54" t="s">
        <v>31</v>
      </c>
      <c r="R494" s="54" t="s">
        <v>31</v>
      </c>
      <c r="S494" s="48" t="s">
        <v>31</v>
      </c>
      <c r="T494" s="49" t="s">
        <v>938</v>
      </c>
      <c r="U494" s="7"/>
      <c r="V494" s="7"/>
      <c r="W494" s="7"/>
      <c r="X494" s="7"/>
      <c r="Y494" s="7"/>
      <c r="Z494" s="7"/>
      <c r="AA494" s="7"/>
      <c r="AB494" s="9"/>
      <c r="AC494" s="35"/>
      <c r="AD494" s="36"/>
      <c r="AF494" s="37"/>
      <c r="AH494" s="8"/>
      <c r="AI494" s="8"/>
      <c r="AJ494" s="8"/>
      <c r="AM494" s="63"/>
    </row>
    <row r="495" spans="1:39" s="1" customFormat="1" ht="31.5" x14ac:dyDescent="0.25">
      <c r="A495" s="51" t="s">
        <v>543</v>
      </c>
      <c r="B495" s="52" t="s">
        <v>1077</v>
      </c>
      <c r="C495" s="53" t="s">
        <v>1078</v>
      </c>
      <c r="D495" s="54" t="s">
        <v>31</v>
      </c>
      <c r="E495" s="54" t="s">
        <v>31</v>
      </c>
      <c r="F495" s="54" t="s">
        <v>31</v>
      </c>
      <c r="G495" s="54" t="s">
        <v>31</v>
      </c>
      <c r="H495" s="54">
        <f t="shared" si="134"/>
        <v>0.29491599999999996</v>
      </c>
      <c r="I495" s="54" t="s">
        <v>31</v>
      </c>
      <c r="J495" s="54">
        <v>0</v>
      </c>
      <c r="K495" s="54" t="s">
        <v>31</v>
      </c>
      <c r="L495" s="54">
        <v>0</v>
      </c>
      <c r="M495" s="54" t="s">
        <v>31</v>
      </c>
      <c r="N495" s="54">
        <v>6.3143999999999992E-2</v>
      </c>
      <c r="O495" s="54" t="s">
        <v>31</v>
      </c>
      <c r="P495" s="54">
        <v>0.23177199999999998</v>
      </c>
      <c r="Q495" s="54" t="s">
        <v>31</v>
      </c>
      <c r="R495" s="54" t="s">
        <v>31</v>
      </c>
      <c r="S495" s="48" t="s">
        <v>31</v>
      </c>
      <c r="T495" s="49" t="s">
        <v>938</v>
      </c>
      <c r="U495" s="7"/>
      <c r="V495" s="7"/>
      <c r="W495" s="7"/>
      <c r="X495" s="7"/>
      <c r="Y495" s="7"/>
      <c r="Z495" s="7"/>
      <c r="AA495" s="7"/>
      <c r="AB495" s="9"/>
      <c r="AC495" s="35"/>
      <c r="AD495" s="36"/>
      <c r="AF495" s="37"/>
      <c r="AH495" s="8"/>
      <c r="AI495" s="8"/>
      <c r="AJ495" s="8"/>
      <c r="AM495" s="63"/>
    </row>
    <row r="496" spans="1:39" s="1" customFormat="1" ht="31.5" x14ac:dyDescent="0.25">
      <c r="A496" s="51" t="s">
        <v>543</v>
      </c>
      <c r="B496" s="52" t="s">
        <v>1079</v>
      </c>
      <c r="C496" s="64" t="s">
        <v>1080</v>
      </c>
      <c r="D496" s="54" t="s">
        <v>31</v>
      </c>
      <c r="E496" s="54" t="s">
        <v>31</v>
      </c>
      <c r="F496" s="54" t="s">
        <v>31</v>
      </c>
      <c r="G496" s="54" t="s">
        <v>31</v>
      </c>
      <c r="H496" s="54">
        <f t="shared" si="134"/>
        <v>2.5</v>
      </c>
      <c r="I496" s="54" t="s">
        <v>31</v>
      </c>
      <c r="J496" s="54">
        <v>0</v>
      </c>
      <c r="K496" s="54" t="s">
        <v>31</v>
      </c>
      <c r="L496" s="54">
        <v>0</v>
      </c>
      <c r="M496" s="54" t="s">
        <v>31</v>
      </c>
      <c r="N496" s="54">
        <v>0</v>
      </c>
      <c r="O496" s="54" t="s">
        <v>31</v>
      </c>
      <c r="P496" s="54">
        <v>2.5</v>
      </c>
      <c r="Q496" s="54" t="s">
        <v>31</v>
      </c>
      <c r="R496" s="54" t="s">
        <v>31</v>
      </c>
      <c r="S496" s="48" t="s">
        <v>31</v>
      </c>
      <c r="T496" s="49" t="s">
        <v>938</v>
      </c>
      <c r="U496" s="7"/>
      <c r="V496" s="7"/>
      <c r="W496" s="7"/>
      <c r="X496" s="7"/>
      <c r="Y496" s="7"/>
      <c r="Z496" s="7"/>
      <c r="AA496" s="7"/>
      <c r="AB496" s="9"/>
      <c r="AC496" s="35"/>
      <c r="AD496" s="36"/>
      <c r="AF496" s="37"/>
      <c r="AH496" s="8"/>
      <c r="AI496" s="8"/>
      <c r="AJ496" s="8"/>
      <c r="AM496" s="63"/>
    </row>
    <row r="497" spans="1:39" s="1" customFormat="1" ht="31.5" x14ac:dyDescent="0.25">
      <c r="A497" s="51" t="s">
        <v>543</v>
      </c>
      <c r="B497" s="52" t="s">
        <v>1081</v>
      </c>
      <c r="C497" s="64" t="s">
        <v>1082</v>
      </c>
      <c r="D497" s="54" t="s">
        <v>31</v>
      </c>
      <c r="E497" s="54" t="s">
        <v>31</v>
      </c>
      <c r="F497" s="54" t="s">
        <v>31</v>
      </c>
      <c r="G497" s="54" t="s">
        <v>31</v>
      </c>
      <c r="H497" s="54">
        <f t="shared" si="134"/>
        <v>10</v>
      </c>
      <c r="I497" s="54" t="s">
        <v>31</v>
      </c>
      <c r="J497" s="54">
        <v>0</v>
      </c>
      <c r="K497" s="54" t="s">
        <v>31</v>
      </c>
      <c r="L497" s="54">
        <v>0</v>
      </c>
      <c r="M497" s="54" t="s">
        <v>31</v>
      </c>
      <c r="N497" s="54">
        <v>0</v>
      </c>
      <c r="O497" s="54" t="s">
        <v>31</v>
      </c>
      <c r="P497" s="54">
        <v>10</v>
      </c>
      <c r="Q497" s="54" t="s">
        <v>31</v>
      </c>
      <c r="R497" s="54" t="s">
        <v>31</v>
      </c>
      <c r="S497" s="48" t="s">
        <v>31</v>
      </c>
      <c r="T497" s="49" t="s">
        <v>938</v>
      </c>
      <c r="U497" s="7"/>
      <c r="V497" s="7"/>
      <c r="W497" s="7"/>
      <c r="X497" s="7"/>
      <c r="Y497" s="7"/>
      <c r="Z497" s="7"/>
      <c r="AA497" s="7"/>
      <c r="AB497" s="9"/>
      <c r="AC497" s="35"/>
      <c r="AD497" s="36"/>
      <c r="AF497" s="37"/>
      <c r="AH497" s="8"/>
      <c r="AI497" s="8"/>
      <c r="AJ497" s="8"/>
      <c r="AM497" s="63"/>
    </row>
    <row r="498" spans="1:39" s="1" customFormat="1" ht="31.5" x14ac:dyDescent="0.25">
      <c r="A498" s="51" t="s">
        <v>543</v>
      </c>
      <c r="B498" s="52" t="s">
        <v>1083</v>
      </c>
      <c r="C498" s="65" t="s">
        <v>1084</v>
      </c>
      <c r="D498" s="54" t="s">
        <v>31</v>
      </c>
      <c r="E498" s="54" t="s">
        <v>31</v>
      </c>
      <c r="F498" s="54" t="s">
        <v>31</v>
      </c>
      <c r="G498" s="54" t="s">
        <v>31</v>
      </c>
      <c r="H498" s="54">
        <f t="shared" si="134"/>
        <v>2.5</v>
      </c>
      <c r="I498" s="54" t="s">
        <v>31</v>
      </c>
      <c r="J498" s="54">
        <v>0</v>
      </c>
      <c r="K498" s="54" t="s">
        <v>31</v>
      </c>
      <c r="L498" s="54">
        <v>0</v>
      </c>
      <c r="M498" s="54" t="s">
        <v>31</v>
      </c>
      <c r="N498" s="54">
        <v>0</v>
      </c>
      <c r="O498" s="54" t="s">
        <v>31</v>
      </c>
      <c r="P498" s="54">
        <v>2.5</v>
      </c>
      <c r="Q498" s="54" t="s">
        <v>31</v>
      </c>
      <c r="R498" s="54" t="s">
        <v>31</v>
      </c>
      <c r="S498" s="48" t="s">
        <v>31</v>
      </c>
      <c r="T498" s="49" t="s">
        <v>938</v>
      </c>
      <c r="U498" s="7"/>
      <c r="V498" s="7"/>
      <c r="W498" s="7"/>
      <c r="X498" s="7"/>
      <c r="Y498" s="7"/>
      <c r="Z498" s="7"/>
      <c r="AA498" s="7"/>
      <c r="AB498" s="9"/>
      <c r="AC498" s="35"/>
      <c r="AD498" s="36"/>
      <c r="AF498" s="37"/>
      <c r="AH498" s="8"/>
      <c r="AI498" s="8"/>
      <c r="AJ498" s="8"/>
      <c r="AM498" s="63"/>
    </row>
    <row r="499" spans="1:39" s="1" customFormat="1" ht="31.5" x14ac:dyDescent="0.25">
      <c r="A499" s="51" t="s">
        <v>543</v>
      </c>
      <c r="B499" s="52" t="s">
        <v>1085</v>
      </c>
      <c r="C499" s="65" t="s">
        <v>1086</v>
      </c>
      <c r="D499" s="54" t="s">
        <v>31</v>
      </c>
      <c r="E499" s="54" t="s">
        <v>31</v>
      </c>
      <c r="F499" s="54" t="s">
        <v>31</v>
      </c>
      <c r="G499" s="54" t="s">
        <v>31</v>
      </c>
      <c r="H499" s="54">
        <f t="shared" si="134"/>
        <v>10</v>
      </c>
      <c r="I499" s="54" t="s">
        <v>31</v>
      </c>
      <c r="J499" s="54">
        <v>0</v>
      </c>
      <c r="K499" s="54" t="s">
        <v>31</v>
      </c>
      <c r="L499" s="54">
        <v>0</v>
      </c>
      <c r="M499" s="54" t="s">
        <v>31</v>
      </c>
      <c r="N499" s="54">
        <v>0</v>
      </c>
      <c r="O499" s="54" t="s">
        <v>31</v>
      </c>
      <c r="P499" s="54">
        <v>10</v>
      </c>
      <c r="Q499" s="54" t="s">
        <v>31</v>
      </c>
      <c r="R499" s="54" t="s">
        <v>31</v>
      </c>
      <c r="S499" s="48" t="s">
        <v>31</v>
      </c>
      <c r="T499" s="49" t="s">
        <v>938</v>
      </c>
      <c r="U499" s="7"/>
      <c r="V499" s="7"/>
      <c r="W499" s="7"/>
      <c r="X499" s="7"/>
      <c r="Y499" s="7"/>
      <c r="Z499" s="7"/>
      <c r="AA499" s="7"/>
      <c r="AB499" s="9"/>
      <c r="AC499" s="35"/>
      <c r="AD499" s="36"/>
      <c r="AF499" s="37"/>
      <c r="AH499" s="8"/>
      <c r="AI499" s="8"/>
      <c r="AJ499" s="8"/>
      <c r="AM499" s="63"/>
    </row>
    <row r="500" spans="1:39" s="1" customFormat="1" ht="31.5" x14ac:dyDescent="0.25">
      <c r="A500" s="51" t="s">
        <v>543</v>
      </c>
      <c r="B500" s="52" t="s">
        <v>1087</v>
      </c>
      <c r="C500" s="62" t="s">
        <v>1088</v>
      </c>
      <c r="D500" s="54" t="s">
        <v>31</v>
      </c>
      <c r="E500" s="54" t="s">
        <v>31</v>
      </c>
      <c r="F500" s="54" t="s">
        <v>31</v>
      </c>
      <c r="G500" s="54" t="s">
        <v>31</v>
      </c>
      <c r="H500" s="54">
        <f t="shared" si="134"/>
        <v>0.22017900000000001</v>
      </c>
      <c r="I500" s="54" t="s">
        <v>31</v>
      </c>
      <c r="J500" s="54">
        <v>0</v>
      </c>
      <c r="K500" s="54" t="s">
        <v>31</v>
      </c>
      <c r="L500" s="54">
        <v>0</v>
      </c>
      <c r="M500" s="54" t="s">
        <v>31</v>
      </c>
      <c r="N500" s="54">
        <v>0</v>
      </c>
      <c r="O500" s="54" t="s">
        <v>31</v>
      </c>
      <c r="P500" s="54">
        <v>0.22017900000000001</v>
      </c>
      <c r="Q500" s="54" t="s">
        <v>31</v>
      </c>
      <c r="R500" s="54" t="s">
        <v>31</v>
      </c>
      <c r="S500" s="48" t="s">
        <v>31</v>
      </c>
      <c r="T500" s="49" t="s">
        <v>938</v>
      </c>
      <c r="U500" s="7"/>
      <c r="V500" s="7"/>
      <c r="W500" s="7"/>
      <c r="X500" s="7"/>
      <c r="Y500" s="7"/>
      <c r="Z500" s="7"/>
      <c r="AA500" s="7"/>
      <c r="AB500" s="9"/>
      <c r="AC500" s="35"/>
      <c r="AD500" s="36"/>
      <c r="AF500" s="37"/>
      <c r="AH500" s="8"/>
      <c r="AI500" s="8"/>
      <c r="AJ500" s="8"/>
      <c r="AM500" s="63"/>
    </row>
    <row r="501" spans="1:39" s="1" customFormat="1" ht="63" x14ac:dyDescent="0.25">
      <c r="A501" s="51" t="s">
        <v>543</v>
      </c>
      <c r="B501" s="52" t="s">
        <v>1089</v>
      </c>
      <c r="C501" s="62" t="s">
        <v>1090</v>
      </c>
      <c r="D501" s="54" t="s">
        <v>31</v>
      </c>
      <c r="E501" s="54" t="s">
        <v>31</v>
      </c>
      <c r="F501" s="54" t="s">
        <v>31</v>
      </c>
      <c r="G501" s="54" t="s">
        <v>31</v>
      </c>
      <c r="H501" s="54">
        <f t="shared" si="134"/>
        <v>72.72</v>
      </c>
      <c r="I501" s="54" t="s">
        <v>31</v>
      </c>
      <c r="J501" s="54">
        <v>0</v>
      </c>
      <c r="K501" s="54" t="s">
        <v>31</v>
      </c>
      <c r="L501" s="54">
        <v>0</v>
      </c>
      <c r="M501" s="54" t="s">
        <v>31</v>
      </c>
      <c r="N501" s="54">
        <v>0</v>
      </c>
      <c r="O501" s="54" t="s">
        <v>31</v>
      </c>
      <c r="P501" s="54">
        <v>72.72</v>
      </c>
      <c r="Q501" s="54" t="s">
        <v>31</v>
      </c>
      <c r="R501" s="54" t="s">
        <v>31</v>
      </c>
      <c r="S501" s="48" t="s">
        <v>31</v>
      </c>
      <c r="T501" s="49" t="s">
        <v>1091</v>
      </c>
      <c r="U501" s="7"/>
      <c r="V501" s="7"/>
      <c r="W501" s="7"/>
      <c r="X501" s="7"/>
      <c r="Y501" s="7"/>
      <c r="Z501" s="7"/>
      <c r="AA501" s="7"/>
      <c r="AB501" s="9"/>
      <c r="AC501" s="35"/>
      <c r="AD501" s="36"/>
      <c r="AF501" s="37"/>
      <c r="AH501" s="8"/>
      <c r="AI501" s="8"/>
      <c r="AJ501" s="8"/>
      <c r="AM501" s="63"/>
    </row>
    <row r="502" spans="1:39" s="1" customFormat="1" ht="47.25" x14ac:dyDescent="0.25">
      <c r="A502" s="51" t="s">
        <v>543</v>
      </c>
      <c r="B502" s="52" t="s">
        <v>1092</v>
      </c>
      <c r="C502" s="53" t="s">
        <v>1093</v>
      </c>
      <c r="D502" s="54">
        <v>81.960000000000008</v>
      </c>
      <c r="E502" s="54">
        <v>0</v>
      </c>
      <c r="F502" s="54">
        <f t="shared" si="127"/>
        <v>81.960000000000008</v>
      </c>
      <c r="G502" s="54">
        <f t="shared" ref="G502:G506" si="135">I502+K502+M502+O502</f>
        <v>18</v>
      </c>
      <c r="H502" s="54">
        <f t="shared" si="134"/>
        <v>38.94</v>
      </c>
      <c r="I502" s="54">
        <v>0</v>
      </c>
      <c r="J502" s="54">
        <v>0</v>
      </c>
      <c r="K502" s="54">
        <v>0</v>
      </c>
      <c r="L502" s="54">
        <v>0</v>
      </c>
      <c r="M502" s="54">
        <v>0</v>
      </c>
      <c r="N502" s="54">
        <v>0</v>
      </c>
      <c r="O502" s="54">
        <v>18</v>
      </c>
      <c r="P502" s="54">
        <v>38.94</v>
      </c>
      <c r="Q502" s="54">
        <f>F502-H502</f>
        <v>43.02000000000001</v>
      </c>
      <c r="R502" s="54">
        <f>H502-G502</f>
        <v>20.939999999999998</v>
      </c>
      <c r="S502" s="48">
        <f>R502/G502</f>
        <v>1.1633333333333331</v>
      </c>
      <c r="T502" s="49" t="s">
        <v>381</v>
      </c>
      <c r="U502" s="7"/>
      <c r="V502" s="7"/>
      <c r="W502" s="7"/>
      <c r="X502" s="7"/>
      <c r="Y502" s="7"/>
      <c r="Z502" s="7"/>
      <c r="AA502" s="7"/>
      <c r="AB502" s="9"/>
      <c r="AC502" s="35"/>
      <c r="AD502" s="36"/>
      <c r="AF502" s="37"/>
      <c r="AH502" s="8"/>
      <c r="AI502" s="8"/>
      <c r="AJ502" s="8"/>
    </row>
    <row r="503" spans="1:39" s="1" customFormat="1" ht="60.75" customHeight="1" x14ac:dyDescent="0.25">
      <c r="A503" s="51" t="s">
        <v>543</v>
      </c>
      <c r="B503" s="52" t="s">
        <v>1094</v>
      </c>
      <c r="C503" s="53" t="s">
        <v>1095</v>
      </c>
      <c r="D503" s="54">
        <v>18.63</v>
      </c>
      <c r="E503" s="54">
        <v>0</v>
      </c>
      <c r="F503" s="54">
        <f t="shared" si="127"/>
        <v>18.63</v>
      </c>
      <c r="G503" s="54">
        <f t="shared" si="135"/>
        <v>18.63</v>
      </c>
      <c r="H503" s="54">
        <f t="shared" si="134"/>
        <v>0.6</v>
      </c>
      <c r="I503" s="54">
        <v>0</v>
      </c>
      <c r="J503" s="54">
        <v>0</v>
      </c>
      <c r="K503" s="54">
        <v>0</v>
      </c>
      <c r="L503" s="54">
        <v>0</v>
      </c>
      <c r="M503" s="54">
        <v>0</v>
      </c>
      <c r="N503" s="54">
        <v>0</v>
      </c>
      <c r="O503" s="54">
        <v>18.63</v>
      </c>
      <c r="P503" s="54">
        <v>0.6</v>
      </c>
      <c r="Q503" s="54">
        <f>F503-H503</f>
        <v>18.029999999999998</v>
      </c>
      <c r="R503" s="54">
        <f>H503-G503</f>
        <v>-18.029999999999998</v>
      </c>
      <c r="S503" s="48">
        <f>R503/G503</f>
        <v>-0.96779388083735907</v>
      </c>
      <c r="T503" s="49" t="s">
        <v>1096</v>
      </c>
      <c r="U503" s="7"/>
      <c r="V503" s="7"/>
      <c r="W503" s="7"/>
      <c r="X503" s="7"/>
      <c r="Y503" s="7"/>
      <c r="Z503" s="7"/>
      <c r="AA503" s="7"/>
      <c r="AB503" s="9"/>
      <c r="AC503" s="35"/>
      <c r="AD503" s="36"/>
      <c r="AF503" s="37"/>
      <c r="AH503" s="8"/>
      <c r="AI503" s="8"/>
      <c r="AJ503" s="8"/>
    </row>
    <row r="504" spans="1:39" s="1" customFormat="1" ht="47.25" x14ac:dyDescent="0.25">
      <c r="A504" s="51" t="s">
        <v>543</v>
      </c>
      <c r="B504" s="52" t="s">
        <v>1097</v>
      </c>
      <c r="C504" s="53" t="s">
        <v>1098</v>
      </c>
      <c r="D504" s="54">
        <v>45.6</v>
      </c>
      <c r="E504" s="54">
        <v>0</v>
      </c>
      <c r="F504" s="54">
        <f t="shared" si="127"/>
        <v>45.6</v>
      </c>
      <c r="G504" s="54">
        <f t="shared" si="135"/>
        <v>12</v>
      </c>
      <c r="H504" s="54">
        <f t="shared" si="134"/>
        <v>0</v>
      </c>
      <c r="I504" s="54">
        <v>0</v>
      </c>
      <c r="J504" s="54">
        <v>0</v>
      </c>
      <c r="K504" s="54">
        <v>0</v>
      </c>
      <c r="L504" s="54">
        <v>0</v>
      </c>
      <c r="M504" s="54">
        <v>0</v>
      </c>
      <c r="N504" s="54">
        <v>0</v>
      </c>
      <c r="O504" s="54">
        <v>12</v>
      </c>
      <c r="P504" s="54">
        <v>0</v>
      </c>
      <c r="Q504" s="54">
        <f>F504-H504</f>
        <v>45.6</v>
      </c>
      <c r="R504" s="54">
        <f>H504-G504</f>
        <v>-12</v>
      </c>
      <c r="S504" s="48">
        <f>R504/G504</f>
        <v>-1</v>
      </c>
      <c r="T504" s="49" t="s">
        <v>1099</v>
      </c>
      <c r="U504" s="7"/>
      <c r="V504" s="7"/>
      <c r="W504" s="7"/>
      <c r="X504" s="7"/>
      <c r="Y504" s="7"/>
      <c r="Z504" s="7"/>
      <c r="AA504" s="7"/>
      <c r="AB504" s="9"/>
      <c r="AC504" s="35"/>
      <c r="AD504" s="36"/>
      <c r="AF504" s="37"/>
      <c r="AH504" s="8"/>
      <c r="AI504" s="8"/>
      <c r="AJ504" s="8"/>
    </row>
    <row r="505" spans="1:39" s="1" customFormat="1" x14ac:dyDescent="0.25">
      <c r="A505" s="51" t="s">
        <v>543</v>
      </c>
      <c r="B505" s="52" t="s">
        <v>1100</v>
      </c>
      <c r="C505" s="53" t="s">
        <v>1101</v>
      </c>
      <c r="D505" s="54">
        <v>36.417152399999999</v>
      </c>
      <c r="E505" s="54">
        <v>0</v>
      </c>
      <c r="F505" s="54">
        <f t="shared" si="127"/>
        <v>36.417152399999999</v>
      </c>
      <c r="G505" s="54">
        <f t="shared" si="135"/>
        <v>36.417152399999999</v>
      </c>
      <c r="H505" s="54">
        <f t="shared" si="134"/>
        <v>36.417152399999999</v>
      </c>
      <c r="I505" s="54">
        <v>0</v>
      </c>
      <c r="J505" s="54">
        <v>0</v>
      </c>
      <c r="K505" s="54">
        <v>36.417152399999999</v>
      </c>
      <c r="L505" s="54">
        <v>0</v>
      </c>
      <c r="M505" s="54">
        <v>0</v>
      </c>
      <c r="N505" s="54">
        <v>0</v>
      </c>
      <c r="O505" s="54">
        <v>0</v>
      </c>
      <c r="P505" s="54">
        <v>36.417152399999999</v>
      </c>
      <c r="Q505" s="54">
        <f>F505-H505</f>
        <v>0</v>
      </c>
      <c r="R505" s="54">
        <f>H505-G505</f>
        <v>0</v>
      </c>
      <c r="S505" s="48">
        <f>R505/G505</f>
        <v>0</v>
      </c>
      <c r="T505" s="49" t="s">
        <v>31</v>
      </c>
      <c r="U505" s="7"/>
      <c r="V505" s="7"/>
      <c r="W505" s="7"/>
      <c r="X505" s="7"/>
      <c r="Y505" s="7"/>
      <c r="Z505" s="7"/>
      <c r="AA505" s="7"/>
      <c r="AB505" s="9"/>
      <c r="AC505" s="35"/>
      <c r="AD505" s="36"/>
      <c r="AF505" s="37"/>
      <c r="AH505" s="8"/>
      <c r="AI505" s="8"/>
      <c r="AJ505" s="8"/>
    </row>
    <row r="506" spans="1:39" s="1" customFormat="1" ht="47.25" x14ac:dyDescent="0.25">
      <c r="A506" s="51" t="s">
        <v>543</v>
      </c>
      <c r="B506" s="52" t="s">
        <v>1102</v>
      </c>
      <c r="C506" s="53" t="s">
        <v>1103</v>
      </c>
      <c r="D506" s="54">
        <v>1638.5108999400002</v>
      </c>
      <c r="E506" s="54">
        <v>503.33575098999995</v>
      </c>
      <c r="F506" s="54">
        <f t="shared" si="127"/>
        <v>1135.1751489500002</v>
      </c>
      <c r="G506" s="54">
        <f t="shared" si="135"/>
        <v>132.30769232</v>
      </c>
      <c r="H506" s="54">
        <f t="shared" si="134"/>
        <v>132.30769232</v>
      </c>
      <c r="I506" s="54">
        <v>33.07692308</v>
      </c>
      <c r="J506" s="54">
        <v>33.07692308</v>
      </c>
      <c r="K506" s="54">
        <v>33.07692308</v>
      </c>
      <c r="L506" s="54">
        <v>33.07692308</v>
      </c>
      <c r="M506" s="54">
        <v>33.07692308</v>
      </c>
      <c r="N506" s="54">
        <v>33.07692308</v>
      </c>
      <c r="O506" s="54">
        <v>33.07692308</v>
      </c>
      <c r="P506" s="54">
        <v>33.07692308</v>
      </c>
      <c r="Q506" s="54">
        <f>F506-H506</f>
        <v>1002.8674566300002</v>
      </c>
      <c r="R506" s="54">
        <f>H506-G506</f>
        <v>0</v>
      </c>
      <c r="S506" s="48">
        <f>R506/G506</f>
        <v>0</v>
      </c>
      <c r="T506" s="49" t="s">
        <v>31</v>
      </c>
      <c r="U506" s="7"/>
      <c r="V506" s="7"/>
      <c r="W506" s="7"/>
      <c r="X506" s="7"/>
      <c r="Y506" s="7"/>
      <c r="Z506" s="7"/>
      <c r="AA506" s="7"/>
      <c r="AB506" s="9"/>
      <c r="AC506" s="35"/>
      <c r="AD506" s="36"/>
      <c r="AF506" s="37"/>
      <c r="AH506" s="8"/>
      <c r="AI506" s="8"/>
      <c r="AJ506" s="8"/>
    </row>
    <row r="507" spans="1:39" s="1" customFormat="1" ht="31.5" x14ac:dyDescent="0.25">
      <c r="A507" s="51" t="s">
        <v>543</v>
      </c>
      <c r="B507" s="52" t="s">
        <v>1104</v>
      </c>
      <c r="C507" s="53" t="s">
        <v>1105</v>
      </c>
      <c r="D507" s="54" t="s">
        <v>31</v>
      </c>
      <c r="E507" s="54" t="s">
        <v>31</v>
      </c>
      <c r="F507" s="54" t="s">
        <v>31</v>
      </c>
      <c r="G507" s="54" t="s">
        <v>31</v>
      </c>
      <c r="H507" s="54">
        <f t="shared" si="134"/>
        <v>182.16025500000001</v>
      </c>
      <c r="I507" s="54" t="s">
        <v>31</v>
      </c>
      <c r="J507" s="54">
        <v>0</v>
      </c>
      <c r="K507" s="54" t="s">
        <v>31</v>
      </c>
      <c r="L507" s="54">
        <v>0</v>
      </c>
      <c r="M507" s="54" t="s">
        <v>31</v>
      </c>
      <c r="N507" s="54">
        <v>36.496091</v>
      </c>
      <c r="O507" s="54" t="s">
        <v>31</v>
      </c>
      <c r="P507" s="54">
        <v>145.664164</v>
      </c>
      <c r="Q507" s="54" t="s">
        <v>31</v>
      </c>
      <c r="R507" s="54" t="s">
        <v>31</v>
      </c>
      <c r="S507" s="48" t="s">
        <v>31</v>
      </c>
      <c r="T507" s="49" t="s">
        <v>1106</v>
      </c>
      <c r="U507" s="7"/>
      <c r="V507" s="7"/>
      <c r="W507" s="7"/>
      <c r="X507" s="7"/>
      <c r="Y507" s="7"/>
      <c r="Z507" s="7"/>
      <c r="AA507" s="7"/>
      <c r="AB507" s="9"/>
      <c r="AC507" s="35"/>
      <c r="AD507" s="36"/>
      <c r="AF507" s="37"/>
      <c r="AH507" s="8"/>
      <c r="AI507" s="8"/>
      <c r="AJ507" s="8"/>
      <c r="AM507" s="63"/>
    </row>
    <row r="508" spans="1:39" s="1" customFormat="1" ht="47.25" x14ac:dyDescent="0.25">
      <c r="A508" s="51" t="s">
        <v>543</v>
      </c>
      <c r="B508" s="52" t="s">
        <v>1107</v>
      </c>
      <c r="C508" s="62" t="s">
        <v>1108</v>
      </c>
      <c r="D508" s="54" t="s">
        <v>31</v>
      </c>
      <c r="E508" s="54" t="s">
        <v>31</v>
      </c>
      <c r="F508" s="54" t="s">
        <v>31</v>
      </c>
      <c r="G508" s="54" t="s">
        <v>31</v>
      </c>
      <c r="H508" s="54">
        <f t="shared" si="134"/>
        <v>8.2780000000000006E-2</v>
      </c>
      <c r="I508" s="54" t="s">
        <v>31</v>
      </c>
      <c r="J508" s="54">
        <v>0</v>
      </c>
      <c r="K508" s="54" t="s">
        <v>31</v>
      </c>
      <c r="L508" s="54">
        <v>0</v>
      </c>
      <c r="M508" s="54" t="s">
        <v>31</v>
      </c>
      <c r="N508" s="54">
        <v>0</v>
      </c>
      <c r="O508" s="54" t="s">
        <v>31</v>
      </c>
      <c r="P508" s="54">
        <v>8.2780000000000006E-2</v>
      </c>
      <c r="Q508" s="54" t="s">
        <v>31</v>
      </c>
      <c r="R508" s="54" t="s">
        <v>31</v>
      </c>
      <c r="S508" s="48" t="s">
        <v>31</v>
      </c>
      <c r="T508" s="49" t="s">
        <v>1109</v>
      </c>
      <c r="U508" s="7"/>
      <c r="V508" s="7"/>
      <c r="W508" s="7"/>
      <c r="X508" s="7"/>
      <c r="Y508" s="7"/>
      <c r="Z508" s="7"/>
      <c r="AA508" s="7"/>
      <c r="AB508" s="9"/>
      <c r="AC508" s="35"/>
      <c r="AD508" s="36"/>
      <c r="AF508" s="37"/>
      <c r="AH508" s="8"/>
      <c r="AI508" s="8"/>
      <c r="AJ508" s="8"/>
      <c r="AM508" s="63"/>
    </row>
    <row r="509" spans="1:39" s="1" customFormat="1" x14ac:dyDescent="0.25">
      <c r="A509" s="44" t="s">
        <v>1110</v>
      </c>
      <c r="B509" s="45" t="s">
        <v>1111</v>
      </c>
      <c r="C509" s="45" t="s">
        <v>30</v>
      </c>
      <c r="D509" s="46">
        <f t="shared" ref="D509:P509" si="136">SUM(D510,D569,D587,D626,D639,D648,D649)</f>
        <v>10964.970116414399</v>
      </c>
      <c r="E509" s="46">
        <f t="shared" si="136"/>
        <v>1117.2014653380002</v>
      </c>
      <c r="F509" s="46">
        <f t="shared" si="136"/>
        <v>9847.7686510763997</v>
      </c>
      <c r="G509" s="46">
        <f t="shared" si="136"/>
        <v>1300.137254282</v>
      </c>
      <c r="H509" s="46">
        <f t="shared" si="134"/>
        <v>948.98828271999992</v>
      </c>
      <c r="I509" s="46">
        <f t="shared" si="136"/>
        <v>100.38098713799999</v>
      </c>
      <c r="J509" s="47">
        <f t="shared" si="136"/>
        <v>114.63788099000001</v>
      </c>
      <c r="K509" s="46">
        <f t="shared" si="136"/>
        <v>255.21611347039999</v>
      </c>
      <c r="L509" s="47">
        <f t="shared" si="136"/>
        <v>134.99454456999999</v>
      </c>
      <c r="M509" s="46">
        <f t="shared" si="136"/>
        <v>384.93599822094387</v>
      </c>
      <c r="N509" s="46">
        <f t="shared" si="136"/>
        <v>283.61426621999999</v>
      </c>
      <c r="O509" s="46">
        <f t="shared" si="136"/>
        <v>559.60415545265596</v>
      </c>
      <c r="P509" s="46">
        <f t="shared" si="136"/>
        <v>415.74159093999998</v>
      </c>
      <c r="Q509" s="46" t="s">
        <v>31</v>
      </c>
      <c r="R509" s="46" t="s">
        <v>31</v>
      </c>
      <c r="S509" s="50" t="s">
        <v>31</v>
      </c>
      <c r="T509" s="40" t="s">
        <v>31</v>
      </c>
      <c r="U509" s="7"/>
      <c r="V509" s="7"/>
      <c r="W509" s="7"/>
      <c r="X509" s="7"/>
      <c r="Y509" s="7"/>
      <c r="Z509" s="7"/>
      <c r="AA509" s="7"/>
      <c r="AB509" s="9"/>
      <c r="AC509" s="35"/>
      <c r="AD509" s="36"/>
      <c r="AF509" s="37"/>
      <c r="AH509" s="8"/>
      <c r="AI509" s="8"/>
      <c r="AJ509" s="8"/>
    </row>
    <row r="510" spans="1:39" s="1" customFormat="1" ht="31.5" x14ac:dyDescent="0.25">
      <c r="A510" s="44" t="s">
        <v>1112</v>
      </c>
      <c r="B510" s="45" t="s">
        <v>49</v>
      </c>
      <c r="C510" s="45" t="s">
        <v>30</v>
      </c>
      <c r="D510" s="46">
        <f t="shared" ref="D510:P510" si="137">SUM(D511,D514,D517,D568)</f>
        <v>365.78117510799996</v>
      </c>
      <c r="E510" s="46">
        <f t="shared" si="137"/>
        <v>11.712564</v>
      </c>
      <c r="F510" s="46">
        <f t="shared" si="137"/>
        <v>354.06861110799991</v>
      </c>
      <c r="G510" s="46">
        <f t="shared" si="137"/>
        <v>354.06861110799991</v>
      </c>
      <c r="H510" s="46">
        <f t="shared" si="134"/>
        <v>129.68578765000001</v>
      </c>
      <c r="I510" s="46">
        <f t="shared" si="137"/>
        <v>12.624763550000001</v>
      </c>
      <c r="J510" s="47">
        <f t="shared" si="137"/>
        <v>12.624763550000001</v>
      </c>
      <c r="K510" s="46">
        <f t="shared" si="137"/>
        <v>49.710939286799999</v>
      </c>
      <c r="L510" s="47">
        <f t="shared" si="137"/>
        <v>7.2800690000000001</v>
      </c>
      <c r="M510" s="46">
        <f t="shared" si="137"/>
        <v>69.235481202944001</v>
      </c>
      <c r="N510" s="46">
        <f t="shared" si="137"/>
        <v>41.731360740000007</v>
      </c>
      <c r="O510" s="46">
        <f t="shared" si="137"/>
        <v>222.497427068256</v>
      </c>
      <c r="P510" s="46">
        <f t="shared" si="137"/>
        <v>68.049594359999986</v>
      </c>
      <c r="Q510" s="46" t="s">
        <v>31</v>
      </c>
      <c r="R510" s="46" t="s">
        <v>31</v>
      </c>
      <c r="S510" s="50" t="s">
        <v>31</v>
      </c>
      <c r="T510" s="40" t="s">
        <v>31</v>
      </c>
      <c r="U510" s="7"/>
      <c r="V510" s="7"/>
      <c r="W510" s="7"/>
      <c r="X510" s="7"/>
      <c r="Y510" s="7"/>
      <c r="Z510" s="7"/>
      <c r="AA510" s="7"/>
      <c r="AB510" s="9"/>
      <c r="AC510" s="35"/>
      <c r="AD510" s="36"/>
      <c r="AF510" s="37"/>
      <c r="AH510" s="8"/>
      <c r="AI510" s="8"/>
      <c r="AJ510" s="8"/>
    </row>
    <row r="511" spans="1:39" s="1" customFormat="1" ht="78.75" x14ac:dyDescent="0.25">
      <c r="A511" s="44" t="s">
        <v>1113</v>
      </c>
      <c r="B511" s="45" t="s">
        <v>51</v>
      </c>
      <c r="C511" s="45" t="s">
        <v>30</v>
      </c>
      <c r="D511" s="46">
        <f t="shared" ref="D511:G511" si="138">SUM(D512:D513)</f>
        <v>0</v>
      </c>
      <c r="E511" s="46">
        <f t="shared" si="138"/>
        <v>0</v>
      </c>
      <c r="F511" s="46">
        <f t="shared" si="138"/>
        <v>0</v>
      </c>
      <c r="G511" s="46">
        <f t="shared" si="138"/>
        <v>0</v>
      </c>
      <c r="H511" s="46">
        <f t="shared" si="134"/>
        <v>0</v>
      </c>
      <c r="I511" s="46">
        <f t="shared" ref="I511:P511" si="139">SUM(I512:I513)</f>
        <v>0</v>
      </c>
      <c r="J511" s="47">
        <f t="shared" si="139"/>
        <v>0</v>
      </c>
      <c r="K511" s="46">
        <f t="shared" si="139"/>
        <v>0</v>
      </c>
      <c r="L511" s="47">
        <f t="shared" si="139"/>
        <v>0</v>
      </c>
      <c r="M511" s="46">
        <f t="shared" si="139"/>
        <v>0</v>
      </c>
      <c r="N511" s="46">
        <f t="shared" si="139"/>
        <v>0</v>
      </c>
      <c r="O511" s="46">
        <f t="shared" si="139"/>
        <v>0</v>
      </c>
      <c r="P511" s="46">
        <f t="shared" si="139"/>
        <v>0</v>
      </c>
      <c r="Q511" s="46" t="s">
        <v>31</v>
      </c>
      <c r="R511" s="46" t="s">
        <v>31</v>
      </c>
      <c r="S511" s="50" t="s">
        <v>31</v>
      </c>
      <c r="T511" s="40" t="s">
        <v>31</v>
      </c>
      <c r="U511" s="7"/>
      <c r="V511" s="7"/>
      <c r="W511" s="7"/>
      <c r="X511" s="7"/>
      <c r="Y511" s="7"/>
      <c r="Z511" s="7"/>
      <c r="AA511" s="7"/>
      <c r="AB511" s="9"/>
      <c r="AC511" s="35"/>
      <c r="AD511" s="36"/>
      <c r="AF511" s="37"/>
      <c r="AH511" s="8"/>
      <c r="AI511" s="8"/>
      <c r="AJ511" s="8"/>
    </row>
    <row r="512" spans="1:39" s="1" customFormat="1" ht="31.5" x14ac:dyDescent="0.25">
      <c r="A512" s="44" t="s">
        <v>1114</v>
      </c>
      <c r="B512" s="45" t="s">
        <v>58</v>
      </c>
      <c r="C512" s="45" t="s">
        <v>30</v>
      </c>
      <c r="D512" s="46">
        <v>0</v>
      </c>
      <c r="E512" s="46">
        <v>0</v>
      </c>
      <c r="F512" s="46">
        <v>0</v>
      </c>
      <c r="G512" s="46">
        <v>0</v>
      </c>
      <c r="H512" s="46">
        <f t="shared" si="134"/>
        <v>0</v>
      </c>
      <c r="I512" s="46">
        <v>0</v>
      </c>
      <c r="J512" s="47">
        <v>0</v>
      </c>
      <c r="K512" s="46">
        <v>0</v>
      </c>
      <c r="L512" s="47">
        <v>0</v>
      </c>
      <c r="M512" s="46">
        <v>0</v>
      </c>
      <c r="N512" s="46">
        <v>0</v>
      </c>
      <c r="O512" s="46">
        <v>0</v>
      </c>
      <c r="P512" s="46">
        <v>0</v>
      </c>
      <c r="Q512" s="46" t="s">
        <v>31</v>
      </c>
      <c r="R512" s="46" t="s">
        <v>31</v>
      </c>
      <c r="S512" s="50" t="s">
        <v>31</v>
      </c>
      <c r="T512" s="40" t="s">
        <v>31</v>
      </c>
      <c r="U512" s="7"/>
      <c r="V512" s="7"/>
      <c r="W512" s="7"/>
      <c r="X512" s="7"/>
      <c r="Y512" s="7"/>
      <c r="Z512" s="7"/>
      <c r="AA512" s="7"/>
      <c r="AB512" s="9"/>
      <c r="AC512" s="35"/>
      <c r="AD512" s="36"/>
      <c r="AF512" s="37"/>
      <c r="AH512" s="8"/>
      <c r="AI512" s="8"/>
      <c r="AJ512" s="8"/>
    </row>
    <row r="513" spans="1:36" s="1" customFormat="1" ht="31.5" x14ac:dyDescent="0.25">
      <c r="A513" s="44" t="s">
        <v>1115</v>
      </c>
      <c r="B513" s="45" t="s">
        <v>58</v>
      </c>
      <c r="C513" s="45" t="s">
        <v>30</v>
      </c>
      <c r="D513" s="46">
        <v>0</v>
      </c>
      <c r="E513" s="46">
        <v>0</v>
      </c>
      <c r="F513" s="46">
        <v>0</v>
      </c>
      <c r="G513" s="46">
        <v>0</v>
      </c>
      <c r="H513" s="46">
        <f t="shared" si="134"/>
        <v>0</v>
      </c>
      <c r="I513" s="46">
        <v>0</v>
      </c>
      <c r="J513" s="47">
        <v>0</v>
      </c>
      <c r="K513" s="46">
        <v>0</v>
      </c>
      <c r="L513" s="47">
        <v>0</v>
      </c>
      <c r="M513" s="46">
        <v>0</v>
      </c>
      <c r="N513" s="46">
        <v>0</v>
      </c>
      <c r="O513" s="46">
        <v>0</v>
      </c>
      <c r="P513" s="46">
        <v>0</v>
      </c>
      <c r="Q513" s="46" t="s">
        <v>31</v>
      </c>
      <c r="R513" s="46" t="s">
        <v>31</v>
      </c>
      <c r="S513" s="50" t="s">
        <v>31</v>
      </c>
      <c r="T513" s="40" t="s">
        <v>31</v>
      </c>
      <c r="U513" s="7"/>
      <c r="V513" s="7"/>
      <c r="W513" s="7"/>
      <c r="X513" s="7"/>
      <c r="Y513" s="7"/>
      <c r="Z513" s="7"/>
      <c r="AA513" s="7"/>
      <c r="AB513" s="9"/>
      <c r="AC513" s="35"/>
      <c r="AD513" s="36"/>
      <c r="AF513" s="37"/>
      <c r="AH513" s="8"/>
      <c r="AI513" s="8"/>
      <c r="AJ513" s="8"/>
    </row>
    <row r="514" spans="1:36" s="1" customFormat="1" ht="47.25" x14ac:dyDescent="0.25">
      <c r="A514" s="44" t="s">
        <v>1116</v>
      </c>
      <c r="B514" s="45" t="s">
        <v>60</v>
      </c>
      <c r="C514" s="45" t="s">
        <v>30</v>
      </c>
      <c r="D514" s="46">
        <f t="shared" ref="D514:P514" si="140">SUM(D515)</f>
        <v>0</v>
      </c>
      <c r="E514" s="46">
        <f t="shared" si="140"/>
        <v>0</v>
      </c>
      <c r="F514" s="46">
        <f t="shared" si="140"/>
        <v>0</v>
      </c>
      <c r="G514" s="46">
        <f t="shared" si="140"/>
        <v>0</v>
      </c>
      <c r="H514" s="46">
        <f t="shared" si="134"/>
        <v>0</v>
      </c>
      <c r="I514" s="46">
        <f t="shared" si="140"/>
        <v>0</v>
      </c>
      <c r="J514" s="47">
        <f t="shared" si="140"/>
        <v>0</v>
      </c>
      <c r="K514" s="46">
        <f t="shared" si="140"/>
        <v>0</v>
      </c>
      <c r="L514" s="47">
        <f t="shared" si="140"/>
        <v>0</v>
      </c>
      <c r="M514" s="46">
        <f t="shared" si="140"/>
        <v>0</v>
      </c>
      <c r="N514" s="46">
        <f t="shared" si="140"/>
        <v>0</v>
      </c>
      <c r="O514" s="46">
        <f t="shared" si="140"/>
        <v>0</v>
      </c>
      <c r="P514" s="46">
        <f t="shared" si="140"/>
        <v>0</v>
      </c>
      <c r="Q514" s="46" t="s">
        <v>31</v>
      </c>
      <c r="R514" s="46" t="s">
        <v>31</v>
      </c>
      <c r="S514" s="50" t="s">
        <v>31</v>
      </c>
      <c r="T514" s="40" t="s">
        <v>31</v>
      </c>
      <c r="U514" s="7"/>
      <c r="V514" s="7"/>
      <c r="W514" s="7"/>
      <c r="X514" s="7"/>
      <c r="Y514" s="7"/>
      <c r="Z514" s="7"/>
      <c r="AA514" s="7"/>
      <c r="AB514" s="9"/>
      <c r="AC514" s="35"/>
      <c r="AD514" s="36"/>
      <c r="AF514" s="37"/>
      <c r="AH514" s="8"/>
      <c r="AI514" s="8"/>
      <c r="AJ514" s="8"/>
    </row>
    <row r="515" spans="1:36" s="1" customFormat="1" ht="31.5" x14ac:dyDescent="0.25">
      <c r="A515" s="44" t="s">
        <v>1117</v>
      </c>
      <c r="B515" s="45" t="s">
        <v>58</v>
      </c>
      <c r="C515" s="45" t="s">
        <v>30</v>
      </c>
      <c r="D515" s="46">
        <v>0</v>
      </c>
      <c r="E515" s="46">
        <v>0</v>
      </c>
      <c r="F515" s="46">
        <v>0</v>
      </c>
      <c r="G515" s="46">
        <v>0</v>
      </c>
      <c r="H515" s="46">
        <f t="shared" si="134"/>
        <v>0</v>
      </c>
      <c r="I515" s="46">
        <v>0</v>
      </c>
      <c r="J515" s="47">
        <v>0</v>
      </c>
      <c r="K515" s="46">
        <v>0</v>
      </c>
      <c r="L515" s="47">
        <v>0</v>
      </c>
      <c r="M515" s="46">
        <v>0</v>
      </c>
      <c r="N515" s="46">
        <v>0</v>
      </c>
      <c r="O515" s="46">
        <v>0</v>
      </c>
      <c r="P515" s="46">
        <v>0</v>
      </c>
      <c r="Q515" s="46" t="s">
        <v>31</v>
      </c>
      <c r="R515" s="46" t="s">
        <v>31</v>
      </c>
      <c r="S515" s="50" t="s">
        <v>31</v>
      </c>
      <c r="T515" s="40" t="s">
        <v>31</v>
      </c>
      <c r="U515" s="7"/>
      <c r="V515" s="7"/>
      <c r="W515" s="7"/>
      <c r="X515" s="7"/>
      <c r="Y515" s="7"/>
      <c r="Z515" s="7"/>
      <c r="AA515" s="7"/>
      <c r="AB515" s="9"/>
      <c r="AC515" s="35"/>
      <c r="AD515" s="36"/>
      <c r="AF515" s="37"/>
      <c r="AH515" s="8"/>
      <c r="AI515" s="8"/>
      <c r="AJ515" s="8"/>
    </row>
    <row r="516" spans="1:36" s="1" customFormat="1" ht="31.5" x14ac:dyDescent="0.25">
      <c r="A516" s="44" t="s">
        <v>1118</v>
      </c>
      <c r="B516" s="45" t="s">
        <v>58</v>
      </c>
      <c r="C516" s="45" t="s">
        <v>30</v>
      </c>
      <c r="D516" s="46">
        <v>0</v>
      </c>
      <c r="E516" s="46">
        <v>0</v>
      </c>
      <c r="F516" s="46">
        <v>0</v>
      </c>
      <c r="G516" s="46">
        <v>0</v>
      </c>
      <c r="H516" s="46">
        <f t="shared" si="134"/>
        <v>0</v>
      </c>
      <c r="I516" s="46">
        <v>0</v>
      </c>
      <c r="J516" s="47">
        <v>0</v>
      </c>
      <c r="K516" s="46">
        <v>0</v>
      </c>
      <c r="L516" s="47">
        <v>0</v>
      </c>
      <c r="M516" s="46">
        <v>0</v>
      </c>
      <c r="N516" s="46">
        <v>0</v>
      </c>
      <c r="O516" s="46">
        <v>0</v>
      </c>
      <c r="P516" s="46">
        <v>0</v>
      </c>
      <c r="Q516" s="46" t="s">
        <v>31</v>
      </c>
      <c r="R516" s="46" t="s">
        <v>31</v>
      </c>
      <c r="S516" s="50" t="s">
        <v>31</v>
      </c>
      <c r="T516" s="40" t="s">
        <v>31</v>
      </c>
      <c r="U516" s="7"/>
      <c r="V516" s="7"/>
      <c r="W516" s="7"/>
      <c r="X516" s="7"/>
      <c r="Y516" s="7"/>
      <c r="Z516" s="7"/>
      <c r="AA516" s="7"/>
      <c r="AB516" s="9"/>
      <c r="AC516" s="35"/>
      <c r="AD516" s="36"/>
      <c r="AF516" s="37"/>
      <c r="AH516" s="8"/>
      <c r="AI516" s="8"/>
      <c r="AJ516" s="8"/>
    </row>
    <row r="517" spans="1:36" s="1" customFormat="1" ht="47.25" x14ac:dyDescent="0.25">
      <c r="A517" s="44" t="s">
        <v>1119</v>
      </c>
      <c r="B517" s="45" t="s">
        <v>64</v>
      </c>
      <c r="C517" s="45" t="s">
        <v>30</v>
      </c>
      <c r="D517" s="46">
        <f t="shared" ref="D517:G517" si="141">SUM(D518:D522)</f>
        <v>365.78117510799996</v>
      </c>
      <c r="E517" s="46">
        <f t="shared" si="141"/>
        <v>11.712564</v>
      </c>
      <c r="F517" s="46">
        <f t="shared" si="141"/>
        <v>354.06861110799991</v>
      </c>
      <c r="G517" s="46">
        <f t="shared" si="141"/>
        <v>354.06861110799991</v>
      </c>
      <c r="H517" s="46">
        <f t="shared" si="134"/>
        <v>129.68578765000001</v>
      </c>
      <c r="I517" s="46">
        <f t="shared" ref="I517:P517" si="142">SUM(I518:I522)</f>
        <v>12.624763550000001</v>
      </c>
      <c r="J517" s="47">
        <f t="shared" si="142"/>
        <v>12.624763550000001</v>
      </c>
      <c r="K517" s="46">
        <f t="shared" si="142"/>
        <v>49.710939286799999</v>
      </c>
      <c r="L517" s="47">
        <f t="shared" si="142"/>
        <v>7.2800690000000001</v>
      </c>
      <c r="M517" s="46">
        <f t="shared" si="142"/>
        <v>69.235481202944001</v>
      </c>
      <c r="N517" s="46">
        <f t="shared" si="142"/>
        <v>41.731360740000007</v>
      </c>
      <c r="O517" s="46">
        <f t="shared" si="142"/>
        <v>222.497427068256</v>
      </c>
      <c r="P517" s="46">
        <f t="shared" si="142"/>
        <v>68.049594359999986</v>
      </c>
      <c r="Q517" s="46" t="s">
        <v>31</v>
      </c>
      <c r="R517" s="46" t="s">
        <v>31</v>
      </c>
      <c r="S517" s="50" t="s">
        <v>31</v>
      </c>
      <c r="T517" s="40" t="s">
        <v>31</v>
      </c>
      <c r="U517" s="7"/>
      <c r="V517" s="7"/>
      <c r="W517" s="7"/>
      <c r="X517" s="7"/>
      <c r="Y517" s="7"/>
      <c r="Z517" s="7"/>
      <c r="AA517" s="7"/>
      <c r="AB517" s="9"/>
      <c r="AC517" s="35"/>
      <c r="AD517" s="36"/>
      <c r="AF517" s="37"/>
      <c r="AH517" s="8"/>
      <c r="AI517" s="8"/>
      <c r="AJ517" s="8"/>
    </row>
    <row r="518" spans="1:36" s="1" customFormat="1" ht="63" x14ac:dyDescent="0.25">
      <c r="A518" s="44" t="s">
        <v>1120</v>
      </c>
      <c r="B518" s="45" t="s">
        <v>66</v>
      </c>
      <c r="C518" s="45" t="s">
        <v>30</v>
      </c>
      <c r="D518" s="46">
        <v>0</v>
      </c>
      <c r="E518" s="46">
        <v>0</v>
      </c>
      <c r="F518" s="46">
        <v>0</v>
      </c>
      <c r="G518" s="46">
        <v>0</v>
      </c>
      <c r="H518" s="46">
        <f t="shared" si="134"/>
        <v>0</v>
      </c>
      <c r="I518" s="46">
        <v>0</v>
      </c>
      <c r="J518" s="47">
        <v>0</v>
      </c>
      <c r="K518" s="46">
        <v>0</v>
      </c>
      <c r="L518" s="47">
        <v>0</v>
      </c>
      <c r="M518" s="46">
        <v>0</v>
      </c>
      <c r="N518" s="46">
        <v>0</v>
      </c>
      <c r="O518" s="46">
        <v>0</v>
      </c>
      <c r="P518" s="46">
        <v>0</v>
      </c>
      <c r="Q518" s="46" t="s">
        <v>31</v>
      </c>
      <c r="R518" s="46" t="s">
        <v>31</v>
      </c>
      <c r="S518" s="50" t="s">
        <v>31</v>
      </c>
      <c r="T518" s="40" t="s">
        <v>31</v>
      </c>
      <c r="U518" s="7"/>
      <c r="V518" s="7"/>
      <c r="W518" s="7"/>
      <c r="X518" s="7"/>
      <c r="Y518" s="7"/>
      <c r="Z518" s="7"/>
      <c r="AA518" s="7"/>
      <c r="AB518" s="9"/>
      <c r="AC518" s="35"/>
      <c r="AD518" s="36"/>
      <c r="AF518" s="37"/>
      <c r="AH518" s="8"/>
      <c r="AI518" s="8"/>
      <c r="AJ518" s="8"/>
    </row>
    <row r="519" spans="1:36" s="1" customFormat="1" ht="78.75" x14ac:dyDescent="0.25">
      <c r="A519" s="44" t="s">
        <v>1121</v>
      </c>
      <c r="B519" s="45" t="s">
        <v>68</v>
      </c>
      <c r="C519" s="45" t="s">
        <v>30</v>
      </c>
      <c r="D519" s="46">
        <v>0</v>
      </c>
      <c r="E519" s="46">
        <v>0</v>
      </c>
      <c r="F519" s="46">
        <v>0</v>
      </c>
      <c r="G519" s="46">
        <v>0</v>
      </c>
      <c r="H519" s="46">
        <f t="shared" si="134"/>
        <v>0</v>
      </c>
      <c r="I519" s="46">
        <v>0</v>
      </c>
      <c r="J519" s="47">
        <v>0</v>
      </c>
      <c r="K519" s="46">
        <v>0</v>
      </c>
      <c r="L519" s="47">
        <v>0</v>
      </c>
      <c r="M519" s="46">
        <v>0</v>
      </c>
      <c r="N519" s="46">
        <v>0</v>
      </c>
      <c r="O519" s="46">
        <v>0</v>
      </c>
      <c r="P519" s="46">
        <v>0</v>
      </c>
      <c r="Q519" s="46" t="s">
        <v>31</v>
      </c>
      <c r="R519" s="46" t="s">
        <v>31</v>
      </c>
      <c r="S519" s="50" t="s">
        <v>31</v>
      </c>
      <c r="T519" s="40" t="s">
        <v>31</v>
      </c>
      <c r="U519" s="7"/>
      <c r="V519" s="7"/>
      <c r="W519" s="7"/>
      <c r="X519" s="7"/>
      <c r="Y519" s="7"/>
      <c r="Z519" s="7"/>
      <c r="AA519" s="7"/>
      <c r="AB519" s="9"/>
      <c r="AC519" s="35"/>
      <c r="AD519" s="36"/>
      <c r="AF519" s="37"/>
      <c r="AH519" s="8"/>
      <c r="AI519" s="8"/>
      <c r="AJ519" s="8"/>
    </row>
    <row r="520" spans="1:36" s="1" customFormat="1" ht="63" x14ac:dyDescent="0.25">
      <c r="A520" s="44" t="s">
        <v>1122</v>
      </c>
      <c r="B520" s="45" t="s">
        <v>70</v>
      </c>
      <c r="C520" s="45" t="s">
        <v>30</v>
      </c>
      <c r="D520" s="46">
        <v>0</v>
      </c>
      <c r="E520" s="46">
        <v>0</v>
      </c>
      <c r="F520" s="46">
        <v>0</v>
      </c>
      <c r="G520" s="46">
        <v>0</v>
      </c>
      <c r="H520" s="46">
        <f t="shared" si="134"/>
        <v>0</v>
      </c>
      <c r="I520" s="46">
        <v>0</v>
      </c>
      <c r="J520" s="47">
        <v>0</v>
      </c>
      <c r="K520" s="46">
        <v>0</v>
      </c>
      <c r="L520" s="47">
        <v>0</v>
      </c>
      <c r="M520" s="46">
        <v>0</v>
      </c>
      <c r="N520" s="46">
        <v>0</v>
      </c>
      <c r="O520" s="46">
        <v>0</v>
      </c>
      <c r="P520" s="46">
        <v>0</v>
      </c>
      <c r="Q520" s="46" t="s">
        <v>31</v>
      </c>
      <c r="R520" s="46" t="s">
        <v>31</v>
      </c>
      <c r="S520" s="50" t="s">
        <v>31</v>
      </c>
      <c r="T520" s="40" t="s">
        <v>31</v>
      </c>
      <c r="U520" s="7"/>
      <c r="V520" s="7"/>
      <c r="W520" s="7"/>
      <c r="X520" s="7"/>
      <c r="Y520" s="7"/>
      <c r="Z520" s="7"/>
      <c r="AA520" s="7"/>
      <c r="AB520" s="9"/>
      <c r="AC520" s="35"/>
      <c r="AD520" s="36"/>
      <c r="AF520" s="37"/>
      <c r="AH520" s="8"/>
      <c r="AI520" s="8"/>
      <c r="AJ520" s="8"/>
    </row>
    <row r="521" spans="1:36" s="1" customFormat="1" ht="78.75" x14ac:dyDescent="0.25">
      <c r="A521" s="44" t="s">
        <v>1123</v>
      </c>
      <c r="B521" s="45" t="s">
        <v>74</v>
      </c>
      <c r="C521" s="45" t="s">
        <v>30</v>
      </c>
      <c r="D521" s="46">
        <v>0</v>
      </c>
      <c r="E521" s="46">
        <v>0</v>
      </c>
      <c r="F521" s="46">
        <v>0</v>
      </c>
      <c r="G521" s="46">
        <v>0</v>
      </c>
      <c r="H521" s="46">
        <f t="shared" si="134"/>
        <v>0</v>
      </c>
      <c r="I521" s="46">
        <v>0</v>
      </c>
      <c r="J521" s="47">
        <v>0</v>
      </c>
      <c r="K521" s="46">
        <v>0</v>
      </c>
      <c r="L521" s="47">
        <v>0</v>
      </c>
      <c r="M521" s="46">
        <v>0</v>
      </c>
      <c r="N521" s="46">
        <v>0</v>
      </c>
      <c r="O521" s="46">
        <v>0</v>
      </c>
      <c r="P521" s="46">
        <v>0</v>
      </c>
      <c r="Q521" s="46" t="s">
        <v>31</v>
      </c>
      <c r="R521" s="46" t="s">
        <v>31</v>
      </c>
      <c r="S521" s="50" t="s">
        <v>31</v>
      </c>
      <c r="T521" s="40" t="s">
        <v>31</v>
      </c>
      <c r="U521" s="7"/>
      <c r="V521" s="7"/>
      <c r="W521" s="7"/>
      <c r="X521" s="7"/>
      <c r="Y521" s="7"/>
      <c r="Z521" s="7"/>
      <c r="AA521" s="7"/>
      <c r="AB521" s="9"/>
      <c r="AC521" s="35"/>
      <c r="AD521" s="36"/>
      <c r="AF521" s="37"/>
      <c r="AH521" s="8"/>
      <c r="AI521" s="8"/>
      <c r="AJ521" s="8"/>
    </row>
    <row r="522" spans="1:36" s="1" customFormat="1" ht="78.75" x14ac:dyDescent="0.25">
      <c r="A522" s="44" t="s">
        <v>1124</v>
      </c>
      <c r="B522" s="45" t="s">
        <v>78</v>
      </c>
      <c r="C522" s="45" t="s">
        <v>30</v>
      </c>
      <c r="D522" s="66">
        <f t="shared" ref="D522" si="143">SUM(D523:D564)</f>
        <v>365.78117510799996</v>
      </c>
      <c r="E522" s="66">
        <f t="shared" ref="E522:F522" si="144">SUM(E523:E567)</f>
        <v>11.712564</v>
      </c>
      <c r="F522" s="66">
        <f t="shared" si="144"/>
        <v>354.06861110799991</v>
      </c>
      <c r="G522" s="66">
        <f>SUM(G523:G567)</f>
        <v>354.06861110799991</v>
      </c>
      <c r="H522" s="66">
        <f t="shared" ref="H522:P522" si="145">SUM(H523:H567)</f>
        <v>129.68578765000001</v>
      </c>
      <c r="I522" s="66">
        <f t="shared" si="145"/>
        <v>12.624763550000001</v>
      </c>
      <c r="J522" s="66">
        <f t="shared" si="145"/>
        <v>12.624763550000001</v>
      </c>
      <c r="K522" s="66">
        <f t="shared" si="145"/>
        <v>49.710939286799999</v>
      </c>
      <c r="L522" s="66">
        <f t="shared" si="145"/>
        <v>7.2800690000000001</v>
      </c>
      <c r="M522" s="66">
        <f t="shared" si="145"/>
        <v>69.235481202944001</v>
      </c>
      <c r="N522" s="66">
        <f t="shared" si="145"/>
        <v>41.731360740000007</v>
      </c>
      <c r="O522" s="66">
        <f t="shared" si="145"/>
        <v>222.497427068256</v>
      </c>
      <c r="P522" s="66">
        <f t="shared" si="145"/>
        <v>68.049594359999986</v>
      </c>
      <c r="Q522" s="66" t="s">
        <v>31</v>
      </c>
      <c r="R522" s="66" t="s">
        <v>31</v>
      </c>
      <c r="S522" s="50" t="s">
        <v>31</v>
      </c>
      <c r="T522" s="40" t="s">
        <v>31</v>
      </c>
      <c r="U522" s="7"/>
      <c r="V522" s="7"/>
      <c r="W522" s="7"/>
      <c r="X522" s="7"/>
      <c r="Y522" s="7"/>
      <c r="Z522" s="7"/>
      <c r="AA522" s="7"/>
      <c r="AB522" s="9"/>
      <c r="AC522" s="35"/>
      <c r="AD522" s="36"/>
      <c r="AF522" s="37"/>
      <c r="AH522" s="8"/>
      <c r="AI522" s="8"/>
      <c r="AJ522" s="8"/>
    </row>
    <row r="523" spans="1:36" s="1" customFormat="1" ht="63" x14ac:dyDescent="0.25">
      <c r="A523" s="51" t="s">
        <v>1124</v>
      </c>
      <c r="B523" s="52" t="s">
        <v>1125</v>
      </c>
      <c r="C523" s="53" t="s">
        <v>1126</v>
      </c>
      <c r="D523" s="54">
        <v>57.705637383999999</v>
      </c>
      <c r="E523" s="54">
        <v>7.64707092</v>
      </c>
      <c r="F523" s="54">
        <f>D523-E523</f>
        <v>50.058566464000002</v>
      </c>
      <c r="G523" s="54">
        <f t="shared" ref="G523:H564" si="146">I523+K523+M523+O523</f>
        <v>50.058566464000002</v>
      </c>
      <c r="H523" s="54">
        <f t="shared" si="134"/>
        <v>50.699367179999996</v>
      </c>
      <c r="I523" s="67">
        <v>2.5300445800000002</v>
      </c>
      <c r="J523" s="54">
        <v>2.5300445799999998</v>
      </c>
      <c r="K523" s="67">
        <v>9.5934747347999991</v>
      </c>
      <c r="L523" s="54">
        <v>7.2800690000000001</v>
      </c>
      <c r="M523" s="67">
        <v>33.115675456800005</v>
      </c>
      <c r="N523" s="54">
        <v>9.2524831200000008</v>
      </c>
      <c r="O523" s="67">
        <v>4.8193716923999999</v>
      </c>
      <c r="P523" s="54">
        <v>31.636770479999999</v>
      </c>
      <c r="Q523" s="54">
        <f t="shared" ref="Q523:Q564" si="147">F523-H523</f>
        <v>-0.640800715999994</v>
      </c>
      <c r="R523" s="54">
        <f t="shared" ref="R523:R564" si="148">H523-G523</f>
        <v>0.640800715999994</v>
      </c>
      <c r="S523" s="48">
        <f t="shared" ref="S523:S564" si="149">R523/G523</f>
        <v>1.2801020110330781E-2</v>
      </c>
      <c r="T523" s="49" t="s">
        <v>31</v>
      </c>
      <c r="U523" s="7"/>
      <c r="V523" s="7"/>
      <c r="W523" s="7"/>
      <c r="X523" s="7"/>
      <c r="Y523" s="7"/>
      <c r="Z523" s="7"/>
      <c r="AA523" s="7"/>
      <c r="AB523" s="9"/>
      <c r="AC523" s="35"/>
      <c r="AD523" s="36"/>
      <c r="AF523" s="37"/>
      <c r="AH523" s="8"/>
      <c r="AI523" s="8"/>
      <c r="AJ523" s="8"/>
    </row>
    <row r="524" spans="1:36" s="1" customFormat="1" ht="47.25" x14ac:dyDescent="0.25">
      <c r="A524" s="51" t="s">
        <v>1124</v>
      </c>
      <c r="B524" s="52" t="s">
        <v>1127</v>
      </c>
      <c r="C524" s="53" t="s">
        <v>1128</v>
      </c>
      <c r="D524" s="54">
        <v>5.1968392919999991</v>
      </c>
      <c r="E524" s="54">
        <v>0</v>
      </c>
      <c r="F524" s="54">
        <f t="shared" ref="F524:F539" si="150">D524-E524</f>
        <v>5.1968392919999991</v>
      </c>
      <c r="G524" s="54">
        <f t="shared" si="146"/>
        <v>5.1968392919999991</v>
      </c>
      <c r="H524" s="54">
        <f t="shared" si="134"/>
        <v>5.1968392899999998</v>
      </c>
      <c r="I524" s="67">
        <v>0</v>
      </c>
      <c r="J524" s="54">
        <v>0</v>
      </c>
      <c r="K524" s="67">
        <v>0</v>
      </c>
      <c r="L524" s="54">
        <v>0</v>
      </c>
      <c r="M524" s="67">
        <v>0.57165232200000005</v>
      </c>
      <c r="N524" s="54">
        <v>5.1968392899999998</v>
      </c>
      <c r="O524" s="67">
        <v>4.6251869699999988</v>
      </c>
      <c r="P524" s="54">
        <v>0</v>
      </c>
      <c r="Q524" s="54">
        <f t="shared" si="147"/>
        <v>1.9999992773023223E-9</v>
      </c>
      <c r="R524" s="54">
        <f t="shared" si="148"/>
        <v>-1.9999992773023223E-9</v>
      </c>
      <c r="S524" s="48">
        <f t="shared" si="149"/>
        <v>-3.848491679127188E-10</v>
      </c>
      <c r="T524" s="49" t="s">
        <v>31</v>
      </c>
      <c r="U524" s="7"/>
      <c r="V524" s="7"/>
      <c r="W524" s="7"/>
      <c r="X524" s="7"/>
      <c r="Y524" s="7"/>
      <c r="Z524" s="7"/>
      <c r="AA524" s="7"/>
      <c r="AB524" s="9"/>
      <c r="AC524" s="35"/>
      <c r="AD524" s="36"/>
      <c r="AF524" s="37"/>
      <c r="AH524" s="8"/>
      <c r="AI524" s="8"/>
      <c r="AJ524" s="8"/>
    </row>
    <row r="525" spans="1:36" s="1" customFormat="1" ht="63" x14ac:dyDescent="0.25">
      <c r="A525" s="51" t="s">
        <v>1124</v>
      </c>
      <c r="B525" s="52" t="s">
        <v>1129</v>
      </c>
      <c r="C525" s="53" t="s">
        <v>1130</v>
      </c>
      <c r="D525" s="54">
        <v>3.0948223320000001</v>
      </c>
      <c r="E525" s="54">
        <v>0</v>
      </c>
      <c r="F525" s="54">
        <f t="shared" si="150"/>
        <v>3.0948223320000001</v>
      </c>
      <c r="G525" s="54">
        <f t="shared" si="146"/>
        <v>3.0948223320000001</v>
      </c>
      <c r="H525" s="54">
        <f t="shared" si="134"/>
        <v>2.94008052</v>
      </c>
      <c r="I525" s="67">
        <v>0</v>
      </c>
      <c r="J525" s="54">
        <v>0</v>
      </c>
      <c r="K525" s="67">
        <v>0</v>
      </c>
      <c r="L525" s="54">
        <v>0</v>
      </c>
      <c r="M525" s="67">
        <v>0.33882114120000001</v>
      </c>
      <c r="N525" s="54">
        <v>0.14700414000000001</v>
      </c>
      <c r="O525" s="67">
        <v>2.7560011908000002</v>
      </c>
      <c r="P525" s="54">
        <v>2.79307638</v>
      </c>
      <c r="Q525" s="54">
        <f t="shared" si="147"/>
        <v>0.15474181200000015</v>
      </c>
      <c r="R525" s="54">
        <f t="shared" si="148"/>
        <v>-0.15474181200000015</v>
      </c>
      <c r="S525" s="48">
        <f t="shared" si="149"/>
        <v>-5.000022469787456E-2</v>
      </c>
      <c r="T525" s="49" t="s">
        <v>31</v>
      </c>
      <c r="U525" s="7"/>
      <c r="V525" s="7"/>
      <c r="W525" s="7"/>
      <c r="X525" s="7"/>
      <c r="Y525" s="7"/>
      <c r="Z525" s="7"/>
      <c r="AA525" s="7"/>
      <c r="AB525" s="9"/>
      <c r="AC525" s="35"/>
      <c r="AD525" s="36"/>
      <c r="AF525" s="37"/>
      <c r="AH525" s="8"/>
      <c r="AI525" s="8"/>
      <c r="AJ525" s="8"/>
    </row>
    <row r="526" spans="1:36" s="1" customFormat="1" ht="63" x14ac:dyDescent="0.25">
      <c r="A526" s="51" t="s">
        <v>1124</v>
      </c>
      <c r="B526" s="52" t="s">
        <v>1131</v>
      </c>
      <c r="C526" s="53" t="s">
        <v>1132</v>
      </c>
      <c r="D526" s="54">
        <v>14.825101788</v>
      </c>
      <c r="E526" s="54">
        <v>0</v>
      </c>
      <c r="F526" s="54">
        <f t="shared" si="150"/>
        <v>14.825101788</v>
      </c>
      <c r="G526" s="54">
        <f t="shared" si="146"/>
        <v>14.825101788</v>
      </c>
      <c r="H526" s="54">
        <f t="shared" si="134"/>
        <v>0</v>
      </c>
      <c r="I526" s="67">
        <v>0</v>
      </c>
      <c r="J526" s="54">
        <v>0</v>
      </c>
      <c r="K526" s="67">
        <v>14.825101788</v>
      </c>
      <c r="L526" s="54">
        <v>0</v>
      </c>
      <c r="M526" s="67">
        <v>0</v>
      </c>
      <c r="N526" s="54">
        <v>0</v>
      </c>
      <c r="O526" s="67">
        <v>0</v>
      </c>
      <c r="P526" s="54">
        <v>0</v>
      </c>
      <c r="Q526" s="54">
        <f t="shared" si="147"/>
        <v>14.825101788</v>
      </c>
      <c r="R526" s="54">
        <f t="shared" si="148"/>
        <v>-14.825101788</v>
      </c>
      <c r="S526" s="48">
        <f t="shared" si="149"/>
        <v>-1</v>
      </c>
      <c r="T526" s="49" t="s">
        <v>1133</v>
      </c>
      <c r="U526" s="7"/>
      <c r="V526" s="7"/>
      <c r="W526" s="7"/>
      <c r="X526" s="7"/>
      <c r="Y526" s="7"/>
      <c r="Z526" s="7"/>
      <c r="AA526" s="7"/>
      <c r="AB526" s="9"/>
      <c r="AC526" s="35"/>
      <c r="AD526" s="36"/>
      <c r="AF526" s="37"/>
      <c r="AH526" s="8"/>
      <c r="AI526" s="8"/>
      <c r="AJ526" s="8"/>
    </row>
    <row r="527" spans="1:36" s="1" customFormat="1" ht="47.25" x14ac:dyDescent="0.25">
      <c r="A527" s="51" t="s">
        <v>1124</v>
      </c>
      <c r="B527" s="52" t="s">
        <v>1134</v>
      </c>
      <c r="C527" s="53" t="s">
        <v>1135</v>
      </c>
      <c r="D527" s="54">
        <v>4.2794663999999996</v>
      </c>
      <c r="E527" s="54">
        <v>4.0654930799999995</v>
      </c>
      <c r="F527" s="54">
        <f t="shared" si="150"/>
        <v>0.21397332000000002</v>
      </c>
      <c r="G527" s="54">
        <f t="shared" si="146"/>
        <v>0.21397331999999999</v>
      </c>
      <c r="H527" s="54">
        <f t="shared" si="134"/>
        <v>0.21397331999999999</v>
      </c>
      <c r="I527" s="67">
        <v>0.21397331999999999</v>
      </c>
      <c r="J527" s="54">
        <v>0.21397331999999999</v>
      </c>
      <c r="K527" s="67">
        <v>0</v>
      </c>
      <c r="L527" s="54">
        <v>0</v>
      </c>
      <c r="M527" s="67">
        <v>0</v>
      </c>
      <c r="N527" s="54">
        <v>0</v>
      </c>
      <c r="O527" s="67">
        <v>0</v>
      </c>
      <c r="P527" s="54">
        <v>0</v>
      </c>
      <c r="Q527" s="54">
        <f t="shared" si="147"/>
        <v>0</v>
      </c>
      <c r="R527" s="54">
        <f t="shared" si="148"/>
        <v>0</v>
      </c>
      <c r="S527" s="48">
        <f t="shared" si="149"/>
        <v>0</v>
      </c>
      <c r="T527" s="49" t="s">
        <v>31</v>
      </c>
      <c r="U527" s="7"/>
      <c r="V527" s="7"/>
      <c r="W527" s="7"/>
      <c r="X527" s="7"/>
      <c r="Y527" s="7"/>
      <c r="Z527" s="7"/>
      <c r="AA527" s="7"/>
      <c r="AB527" s="9"/>
      <c r="AC527" s="35"/>
      <c r="AD527" s="36"/>
      <c r="AF527" s="37"/>
      <c r="AH527" s="8"/>
      <c r="AI527" s="8"/>
      <c r="AJ527" s="8"/>
    </row>
    <row r="528" spans="1:36" s="1" customFormat="1" ht="47.25" x14ac:dyDescent="0.25">
      <c r="A528" s="51" t="s">
        <v>1124</v>
      </c>
      <c r="B528" s="52" t="s">
        <v>1136</v>
      </c>
      <c r="C528" s="53" t="s">
        <v>1137</v>
      </c>
      <c r="D528" s="54">
        <v>2.811828996</v>
      </c>
      <c r="E528" s="54">
        <v>0</v>
      </c>
      <c r="F528" s="54">
        <f t="shared" si="150"/>
        <v>2.811828996</v>
      </c>
      <c r="G528" s="54">
        <f t="shared" si="146"/>
        <v>2.811828996</v>
      </c>
      <c r="H528" s="54">
        <f t="shared" si="134"/>
        <v>0</v>
      </c>
      <c r="I528" s="67">
        <v>0</v>
      </c>
      <c r="J528" s="54">
        <v>0</v>
      </c>
      <c r="K528" s="67">
        <v>0</v>
      </c>
      <c r="L528" s="54">
        <v>0</v>
      </c>
      <c r="M528" s="67">
        <v>0.30930118919999994</v>
      </c>
      <c r="N528" s="54">
        <v>0</v>
      </c>
      <c r="O528" s="67">
        <v>2.5025278068000003</v>
      </c>
      <c r="P528" s="54">
        <v>0</v>
      </c>
      <c r="Q528" s="54">
        <f t="shared" si="147"/>
        <v>2.811828996</v>
      </c>
      <c r="R528" s="54">
        <f t="shared" si="148"/>
        <v>-2.811828996</v>
      </c>
      <c r="S528" s="48">
        <f t="shared" si="149"/>
        <v>-1</v>
      </c>
      <c r="T528" s="49" t="s">
        <v>1133</v>
      </c>
      <c r="U528" s="7"/>
      <c r="V528" s="7"/>
      <c r="W528" s="7"/>
      <c r="X528" s="7"/>
      <c r="Y528" s="7"/>
      <c r="Z528" s="7"/>
      <c r="AA528" s="7"/>
      <c r="AB528" s="9"/>
      <c r="AC528" s="35"/>
      <c r="AD528" s="36"/>
      <c r="AF528" s="37"/>
      <c r="AH528" s="8"/>
      <c r="AI528" s="8"/>
      <c r="AJ528" s="8"/>
    </row>
    <row r="529" spans="1:36" s="1" customFormat="1" ht="63" x14ac:dyDescent="0.25">
      <c r="A529" s="51" t="s">
        <v>1124</v>
      </c>
      <c r="B529" s="52" t="s">
        <v>1138</v>
      </c>
      <c r="C529" s="53" t="s">
        <v>1139</v>
      </c>
      <c r="D529" s="54">
        <v>3.2964115440000001</v>
      </c>
      <c r="E529" s="54">
        <v>0</v>
      </c>
      <c r="F529" s="54">
        <f t="shared" si="150"/>
        <v>3.2964115440000001</v>
      </c>
      <c r="G529" s="54">
        <f t="shared" si="146"/>
        <v>3.2964115440000001</v>
      </c>
      <c r="H529" s="54">
        <f t="shared" si="134"/>
        <v>0</v>
      </c>
      <c r="I529" s="67">
        <v>0</v>
      </c>
      <c r="J529" s="54">
        <v>0</v>
      </c>
      <c r="K529" s="67">
        <v>0</v>
      </c>
      <c r="L529" s="54">
        <v>0</v>
      </c>
      <c r="M529" s="67">
        <v>0.36260526859999997</v>
      </c>
      <c r="N529" s="54">
        <v>0</v>
      </c>
      <c r="O529" s="67">
        <v>2.9338062754000003</v>
      </c>
      <c r="P529" s="54">
        <v>0</v>
      </c>
      <c r="Q529" s="54">
        <f t="shared" si="147"/>
        <v>3.2964115440000001</v>
      </c>
      <c r="R529" s="54">
        <f t="shared" si="148"/>
        <v>-3.2964115440000001</v>
      </c>
      <c r="S529" s="48">
        <f t="shared" si="149"/>
        <v>-1</v>
      </c>
      <c r="T529" s="49" t="s">
        <v>1133</v>
      </c>
      <c r="U529" s="7"/>
      <c r="V529" s="7"/>
      <c r="W529" s="7"/>
      <c r="X529" s="7"/>
      <c r="Y529" s="7"/>
      <c r="Z529" s="7"/>
      <c r="AA529" s="7"/>
      <c r="AB529" s="9"/>
      <c r="AC529" s="35"/>
      <c r="AD529" s="36"/>
      <c r="AF529" s="37"/>
      <c r="AH529" s="8"/>
      <c r="AI529" s="8"/>
      <c r="AJ529" s="8"/>
    </row>
    <row r="530" spans="1:36" s="1" customFormat="1" ht="63" x14ac:dyDescent="0.25">
      <c r="A530" s="51" t="s">
        <v>1124</v>
      </c>
      <c r="B530" s="52" t="s">
        <v>1140</v>
      </c>
      <c r="C530" s="53" t="s">
        <v>1141</v>
      </c>
      <c r="D530" s="54">
        <v>5.5607694839999997</v>
      </c>
      <c r="E530" s="54">
        <v>0</v>
      </c>
      <c r="F530" s="54">
        <f t="shared" si="150"/>
        <v>5.5607694839999997</v>
      </c>
      <c r="G530" s="54">
        <f t="shared" si="146"/>
        <v>5.5607694839999997</v>
      </c>
      <c r="H530" s="54">
        <f t="shared" si="134"/>
        <v>4.2640582799999995</v>
      </c>
      <c r="I530" s="67">
        <v>0</v>
      </c>
      <c r="J530" s="54">
        <v>0</v>
      </c>
      <c r="K530" s="67">
        <v>0</v>
      </c>
      <c r="L530" s="54">
        <v>0</v>
      </c>
      <c r="M530" s="67">
        <v>0.61168464359999997</v>
      </c>
      <c r="N530" s="54">
        <v>0.26584571999999995</v>
      </c>
      <c r="O530" s="67">
        <v>4.9490848403999994</v>
      </c>
      <c r="P530" s="54">
        <v>3.9982125599999998</v>
      </c>
      <c r="Q530" s="54">
        <f t="shared" si="147"/>
        <v>1.2967112040000002</v>
      </c>
      <c r="R530" s="54">
        <f t="shared" si="148"/>
        <v>-1.2967112040000002</v>
      </c>
      <c r="S530" s="48">
        <f t="shared" si="149"/>
        <v>-0.23318916702643885</v>
      </c>
      <c r="T530" s="49" t="s">
        <v>1142</v>
      </c>
      <c r="U530" s="7"/>
      <c r="V530" s="7"/>
      <c r="W530" s="7"/>
      <c r="X530" s="7"/>
      <c r="Y530" s="7"/>
      <c r="Z530" s="7"/>
      <c r="AA530" s="7"/>
      <c r="AB530" s="9"/>
      <c r="AC530" s="35"/>
      <c r="AD530" s="36"/>
      <c r="AF530" s="37"/>
      <c r="AH530" s="8"/>
      <c r="AI530" s="8"/>
      <c r="AJ530" s="8"/>
    </row>
    <row r="531" spans="1:36" s="1" customFormat="1" ht="63" x14ac:dyDescent="0.25">
      <c r="A531" s="51" t="s">
        <v>1124</v>
      </c>
      <c r="B531" s="52" t="s">
        <v>1143</v>
      </c>
      <c r="C531" s="53" t="s">
        <v>1144</v>
      </c>
      <c r="D531" s="54">
        <v>2.8566270239999998</v>
      </c>
      <c r="E531" s="54">
        <v>0</v>
      </c>
      <c r="F531" s="54">
        <f t="shared" si="150"/>
        <v>2.8566270239999998</v>
      </c>
      <c r="G531" s="54">
        <f t="shared" si="146"/>
        <v>2.8566270239999998</v>
      </c>
      <c r="H531" s="54">
        <f t="shared" si="134"/>
        <v>2.4294950400000004</v>
      </c>
      <c r="I531" s="67">
        <v>0</v>
      </c>
      <c r="J531" s="54">
        <v>0</v>
      </c>
      <c r="K531" s="67">
        <v>0</v>
      </c>
      <c r="L531" s="54">
        <v>0</v>
      </c>
      <c r="M531" s="67">
        <v>0</v>
      </c>
      <c r="N531" s="54">
        <v>0.12147384</v>
      </c>
      <c r="O531" s="67">
        <v>2.8566270239999998</v>
      </c>
      <c r="P531" s="54">
        <v>2.3080212000000002</v>
      </c>
      <c r="Q531" s="54">
        <f t="shared" si="147"/>
        <v>0.42713198399999941</v>
      </c>
      <c r="R531" s="54">
        <f t="shared" si="148"/>
        <v>-0.42713198399999941</v>
      </c>
      <c r="S531" s="48">
        <f t="shared" si="149"/>
        <v>-0.14952318955587932</v>
      </c>
      <c r="T531" s="49" t="s">
        <v>1142</v>
      </c>
      <c r="U531" s="7"/>
      <c r="V531" s="7"/>
      <c r="W531" s="7"/>
      <c r="X531" s="7"/>
      <c r="Y531" s="7"/>
      <c r="Z531" s="7"/>
      <c r="AA531" s="7"/>
      <c r="AB531" s="9"/>
      <c r="AC531" s="35"/>
      <c r="AD531" s="36"/>
      <c r="AF531" s="37"/>
      <c r="AH531" s="8"/>
      <c r="AI531" s="8"/>
      <c r="AJ531" s="8"/>
    </row>
    <row r="532" spans="1:36" s="1" customFormat="1" ht="63" x14ac:dyDescent="0.25">
      <c r="A532" s="51" t="s">
        <v>1124</v>
      </c>
      <c r="B532" s="52" t="s">
        <v>1145</v>
      </c>
      <c r="C532" s="53" t="s">
        <v>1146</v>
      </c>
      <c r="D532" s="54">
        <v>2.2073842080000001</v>
      </c>
      <c r="E532" s="54">
        <v>0</v>
      </c>
      <c r="F532" s="54">
        <f>D532-E532</f>
        <v>2.2073842080000001</v>
      </c>
      <c r="G532" s="54">
        <f t="shared" si="146"/>
        <v>2.2073842080000001</v>
      </c>
      <c r="H532" s="54">
        <f t="shared" si="134"/>
        <v>2.0970148900000001</v>
      </c>
      <c r="I532" s="67">
        <v>0</v>
      </c>
      <c r="J532" s="54">
        <v>0</v>
      </c>
      <c r="K532" s="67">
        <v>0</v>
      </c>
      <c r="L532" s="54">
        <v>0</v>
      </c>
      <c r="M532" s="67">
        <v>0</v>
      </c>
      <c r="N532" s="54">
        <v>0.10485035999999999</v>
      </c>
      <c r="O532" s="67">
        <v>2.2073842080000001</v>
      </c>
      <c r="P532" s="54">
        <v>1.9921645299999999</v>
      </c>
      <c r="Q532" s="54">
        <f t="shared" si="147"/>
        <v>0.11036931800000005</v>
      </c>
      <c r="R532" s="54">
        <f t="shared" si="148"/>
        <v>-0.11036931800000005</v>
      </c>
      <c r="S532" s="48">
        <f t="shared" si="149"/>
        <v>-5.0000048745478767E-2</v>
      </c>
      <c r="T532" s="49" t="s">
        <v>31</v>
      </c>
      <c r="U532" s="7"/>
      <c r="V532" s="7"/>
      <c r="W532" s="7"/>
      <c r="X532" s="7"/>
      <c r="Y532" s="7"/>
      <c r="Z532" s="7"/>
      <c r="AA532" s="7"/>
      <c r="AB532" s="9"/>
      <c r="AC532" s="35"/>
      <c r="AD532" s="36"/>
      <c r="AF532" s="37"/>
      <c r="AH532" s="8"/>
      <c r="AI532" s="8"/>
      <c r="AJ532" s="8"/>
    </row>
    <row r="533" spans="1:36" s="1" customFormat="1" ht="63" x14ac:dyDescent="0.25">
      <c r="A533" s="51" t="s">
        <v>1124</v>
      </c>
      <c r="B533" s="52" t="s">
        <v>1147</v>
      </c>
      <c r="C533" s="53" t="s">
        <v>1148</v>
      </c>
      <c r="D533" s="54">
        <v>4.5714210359999994</v>
      </c>
      <c r="E533" s="54">
        <v>0</v>
      </c>
      <c r="F533" s="54">
        <f t="shared" si="150"/>
        <v>4.5714210359999994</v>
      </c>
      <c r="G533" s="54">
        <f t="shared" si="146"/>
        <v>4.5714210359999994</v>
      </c>
      <c r="H533" s="54">
        <f t="shared" si="134"/>
        <v>0</v>
      </c>
      <c r="I533" s="67">
        <v>0</v>
      </c>
      <c r="J533" s="54">
        <v>0</v>
      </c>
      <c r="K533" s="67">
        <v>0</v>
      </c>
      <c r="L533" s="54">
        <v>0</v>
      </c>
      <c r="M533" s="67">
        <v>0</v>
      </c>
      <c r="N533" s="54">
        <v>0</v>
      </c>
      <c r="O533" s="67">
        <v>4.5714210359999994</v>
      </c>
      <c r="P533" s="54">
        <v>0</v>
      </c>
      <c r="Q533" s="54">
        <f t="shared" si="147"/>
        <v>4.5714210359999994</v>
      </c>
      <c r="R533" s="54">
        <f t="shared" si="148"/>
        <v>-4.5714210359999994</v>
      </c>
      <c r="S533" s="48">
        <f t="shared" si="149"/>
        <v>-1</v>
      </c>
      <c r="T533" s="49" t="s">
        <v>1133</v>
      </c>
      <c r="U533" s="7"/>
      <c r="V533" s="7"/>
      <c r="W533" s="7"/>
      <c r="X533" s="7"/>
      <c r="Y533" s="7"/>
      <c r="Z533" s="7"/>
      <c r="AA533" s="7"/>
      <c r="AB533" s="9"/>
      <c r="AC533" s="35"/>
      <c r="AD533" s="36"/>
      <c r="AF533" s="37"/>
      <c r="AH533" s="8"/>
      <c r="AI533" s="8"/>
      <c r="AJ533" s="8"/>
    </row>
    <row r="534" spans="1:36" s="1" customFormat="1" ht="63" x14ac:dyDescent="0.25">
      <c r="A534" s="51" t="s">
        <v>1124</v>
      </c>
      <c r="B534" s="52" t="s">
        <v>1149</v>
      </c>
      <c r="C534" s="53" t="s">
        <v>1150</v>
      </c>
      <c r="D534" s="54">
        <v>2.2763431199999999</v>
      </c>
      <c r="E534" s="54">
        <v>0</v>
      </c>
      <c r="F534" s="54">
        <f t="shared" si="150"/>
        <v>2.2763431199999999</v>
      </c>
      <c r="G534" s="54">
        <f t="shared" si="146"/>
        <v>2.2763431199999999</v>
      </c>
      <c r="H534" s="54">
        <f t="shared" si="134"/>
        <v>0</v>
      </c>
      <c r="I534" s="67">
        <v>0</v>
      </c>
      <c r="J534" s="54">
        <v>0</v>
      </c>
      <c r="K534" s="67">
        <v>0</v>
      </c>
      <c r="L534" s="54">
        <v>0</v>
      </c>
      <c r="M534" s="67">
        <v>0</v>
      </c>
      <c r="N534" s="54">
        <v>0</v>
      </c>
      <c r="O534" s="67">
        <v>2.2763431199999999</v>
      </c>
      <c r="P534" s="54">
        <v>0</v>
      </c>
      <c r="Q534" s="54">
        <f t="shared" si="147"/>
        <v>2.2763431199999999</v>
      </c>
      <c r="R534" s="54">
        <f t="shared" si="148"/>
        <v>-2.2763431199999999</v>
      </c>
      <c r="S534" s="48">
        <f t="shared" si="149"/>
        <v>-1</v>
      </c>
      <c r="T534" s="49" t="s">
        <v>1133</v>
      </c>
      <c r="U534" s="7"/>
      <c r="V534" s="7"/>
      <c r="W534" s="7"/>
      <c r="X534" s="7"/>
      <c r="Y534" s="7"/>
      <c r="Z534" s="7"/>
      <c r="AA534" s="7"/>
      <c r="AB534" s="9"/>
      <c r="AC534" s="35"/>
      <c r="AD534" s="36"/>
      <c r="AF534" s="37"/>
      <c r="AH534" s="8"/>
      <c r="AI534" s="8"/>
      <c r="AJ534" s="8"/>
    </row>
    <row r="535" spans="1:36" s="1" customFormat="1" ht="63" x14ac:dyDescent="0.25">
      <c r="A535" s="51" t="s">
        <v>1124</v>
      </c>
      <c r="B535" s="52" t="s">
        <v>1151</v>
      </c>
      <c r="C535" s="53" t="s">
        <v>1152</v>
      </c>
      <c r="D535" s="54">
        <v>15.0303867512</v>
      </c>
      <c r="E535" s="54">
        <v>0</v>
      </c>
      <c r="F535" s="54">
        <f t="shared" si="150"/>
        <v>15.0303867512</v>
      </c>
      <c r="G535" s="54">
        <f t="shared" si="146"/>
        <v>15.0303867512</v>
      </c>
      <c r="H535" s="54">
        <f t="shared" si="134"/>
        <v>11.82912906</v>
      </c>
      <c r="I535" s="67">
        <v>0</v>
      </c>
      <c r="J535" s="54">
        <v>0</v>
      </c>
      <c r="K535" s="67">
        <v>0</v>
      </c>
      <c r="L535" s="54">
        <v>0</v>
      </c>
      <c r="M535" s="67">
        <v>1.6533425412000002</v>
      </c>
      <c r="N535" s="54">
        <v>7.0685665800000006</v>
      </c>
      <c r="O535" s="67">
        <v>13.377044209999999</v>
      </c>
      <c r="P535" s="54">
        <v>4.7605624799999999</v>
      </c>
      <c r="Q535" s="54">
        <f t="shared" si="147"/>
        <v>3.2012576912000004</v>
      </c>
      <c r="R535" s="54">
        <f t="shared" si="148"/>
        <v>-3.2012576912000004</v>
      </c>
      <c r="S535" s="48">
        <f t="shared" si="149"/>
        <v>-0.212985716481608</v>
      </c>
      <c r="T535" s="49" t="s">
        <v>1142</v>
      </c>
      <c r="U535" s="7"/>
      <c r="V535" s="7"/>
      <c r="W535" s="7"/>
      <c r="X535" s="7"/>
      <c r="Y535" s="7"/>
      <c r="Z535" s="7"/>
      <c r="AA535" s="7"/>
      <c r="AB535" s="9"/>
      <c r="AC535" s="35"/>
      <c r="AD535" s="36"/>
      <c r="AF535" s="37"/>
      <c r="AH535" s="8"/>
      <c r="AI535" s="8"/>
      <c r="AJ535" s="8"/>
    </row>
    <row r="536" spans="1:36" s="1" customFormat="1" ht="63" x14ac:dyDescent="0.25">
      <c r="A536" s="51" t="s">
        <v>1124</v>
      </c>
      <c r="B536" s="52" t="s">
        <v>1153</v>
      </c>
      <c r="C536" s="53" t="s">
        <v>1154</v>
      </c>
      <c r="D536" s="54">
        <v>10.609730326799999</v>
      </c>
      <c r="E536" s="54">
        <v>0</v>
      </c>
      <c r="F536" s="54">
        <f t="shared" si="150"/>
        <v>10.609730326799999</v>
      </c>
      <c r="G536" s="54">
        <f t="shared" si="146"/>
        <v>10.609730326799999</v>
      </c>
      <c r="H536" s="54">
        <f t="shared" si="134"/>
        <v>0</v>
      </c>
      <c r="I536" s="67">
        <v>0</v>
      </c>
      <c r="J536" s="54">
        <v>0</v>
      </c>
      <c r="K536" s="67">
        <v>0</v>
      </c>
      <c r="L536" s="54">
        <v>0</v>
      </c>
      <c r="M536" s="67">
        <v>1.1670703367999999</v>
      </c>
      <c r="N536" s="54">
        <v>0</v>
      </c>
      <c r="O536" s="67">
        <v>9.4426599899999992</v>
      </c>
      <c r="P536" s="54">
        <v>0</v>
      </c>
      <c r="Q536" s="54">
        <f t="shared" si="147"/>
        <v>10.609730326799999</v>
      </c>
      <c r="R536" s="54">
        <f t="shared" si="148"/>
        <v>-10.609730326799999</v>
      </c>
      <c r="S536" s="48">
        <f t="shared" si="149"/>
        <v>-1</v>
      </c>
      <c r="T536" s="49" t="s">
        <v>1133</v>
      </c>
      <c r="U536" s="7"/>
      <c r="V536" s="7"/>
      <c r="W536" s="7"/>
      <c r="X536" s="7"/>
      <c r="Y536" s="7"/>
      <c r="Z536" s="7"/>
      <c r="AA536" s="7"/>
      <c r="AB536" s="9"/>
      <c r="AC536" s="35"/>
      <c r="AD536" s="36"/>
      <c r="AF536" s="37"/>
      <c r="AH536" s="8"/>
      <c r="AI536" s="8"/>
      <c r="AJ536" s="8"/>
    </row>
    <row r="537" spans="1:36" s="1" customFormat="1" ht="63" x14ac:dyDescent="0.25">
      <c r="A537" s="51" t="s">
        <v>1124</v>
      </c>
      <c r="B537" s="52" t="s">
        <v>1155</v>
      </c>
      <c r="C537" s="53" t="s">
        <v>1156</v>
      </c>
      <c r="D537" s="54">
        <v>0.63084839999999998</v>
      </c>
      <c r="E537" s="54">
        <v>0</v>
      </c>
      <c r="F537" s="54">
        <f t="shared" si="150"/>
        <v>0.63084839999999998</v>
      </c>
      <c r="G537" s="54">
        <f t="shared" si="146"/>
        <v>0.63084839999999998</v>
      </c>
      <c r="H537" s="54">
        <f t="shared" si="134"/>
        <v>0.63084839999999998</v>
      </c>
      <c r="I537" s="67">
        <v>0</v>
      </c>
      <c r="J537" s="54">
        <v>0</v>
      </c>
      <c r="K537" s="67">
        <v>0</v>
      </c>
      <c r="L537" s="54">
        <v>0</v>
      </c>
      <c r="M537" s="67">
        <v>0</v>
      </c>
      <c r="N537" s="54">
        <v>0</v>
      </c>
      <c r="O537" s="67">
        <v>0.63084839999999998</v>
      </c>
      <c r="P537" s="54">
        <v>0.63084839999999998</v>
      </c>
      <c r="Q537" s="54">
        <f t="shared" si="147"/>
        <v>0</v>
      </c>
      <c r="R537" s="54">
        <f t="shared" si="148"/>
        <v>0</v>
      </c>
      <c r="S537" s="48">
        <f t="shared" si="149"/>
        <v>0</v>
      </c>
      <c r="T537" s="49" t="s">
        <v>31</v>
      </c>
      <c r="U537" s="7"/>
      <c r="V537" s="7"/>
      <c r="W537" s="7"/>
      <c r="X537" s="7"/>
      <c r="Y537" s="7"/>
      <c r="Z537" s="7"/>
      <c r="AA537" s="7"/>
      <c r="AB537" s="9"/>
      <c r="AC537" s="35"/>
      <c r="AD537" s="36"/>
      <c r="AF537" s="37"/>
      <c r="AH537" s="8"/>
      <c r="AI537" s="8"/>
      <c r="AJ537" s="8"/>
    </row>
    <row r="538" spans="1:36" s="1" customFormat="1" ht="63" x14ac:dyDescent="0.25">
      <c r="A538" s="51" t="s">
        <v>1124</v>
      </c>
      <c r="B538" s="52" t="s">
        <v>1157</v>
      </c>
      <c r="C538" s="53" t="s">
        <v>1158</v>
      </c>
      <c r="D538" s="54">
        <v>0.67452252000000001</v>
      </c>
      <c r="E538" s="54">
        <v>0</v>
      </c>
      <c r="F538" s="54">
        <f t="shared" si="150"/>
        <v>0.67452252000000001</v>
      </c>
      <c r="G538" s="54">
        <f t="shared" si="146"/>
        <v>0.67452252000000001</v>
      </c>
      <c r="H538" s="54">
        <f t="shared" si="134"/>
        <v>0.67452252000000001</v>
      </c>
      <c r="I538" s="67">
        <v>0</v>
      </c>
      <c r="J538" s="54">
        <v>0</v>
      </c>
      <c r="K538" s="67">
        <v>0</v>
      </c>
      <c r="L538" s="54">
        <v>0</v>
      </c>
      <c r="M538" s="67">
        <v>0</v>
      </c>
      <c r="N538" s="54">
        <v>0</v>
      </c>
      <c r="O538" s="67">
        <v>0.67452252000000001</v>
      </c>
      <c r="P538" s="54">
        <v>0.67452252000000001</v>
      </c>
      <c r="Q538" s="54">
        <f t="shared" si="147"/>
        <v>0</v>
      </c>
      <c r="R538" s="54">
        <f t="shared" si="148"/>
        <v>0</v>
      </c>
      <c r="S538" s="48">
        <f t="shared" si="149"/>
        <v>0</v>
      </c>
      <c r="T538" s="49" t="s">
        <v>31</v>
      </c>
      <c r="U538" s="7"/>
      <c r="V538" s="7"/>
      <c r="W538" s="7"/>
      <c r="X538" s="7"/>
      <c r="Y538" s="7"/>
      <c r="Z538" s="7"/>
      <c r="AA538" s="7"/>
      <c r="AB538" s="9"/>
      <c r="AC538" s="35"/>
      <c r="AD538" s="36"/>
      <c r="AF538" s="37"/>
      <c r="AH538" s="8"/>
      <c r="AI538" s="8"/>
      <c r="AJ538" s="8"/>
    </row>
    <row r="539" spans="1:36" s="1" customFormat="1" ht="63" x14ac:dyDescent="0.25">
      <c r="A539" s="51" t="s">
        <v>1124</v>
      </c>
      <c r="B539" s="52" t="s">
        <v>1159</v>
      </c>
      <c r="C539" s="53" t="s">
        <v>1160</v>
      </c>
      <c r="D539" s="54">
        <v>5.7281509440000002</v>
      </c>
      <c r="E539" s="54">
        <v>0</v>
      </c>
      <c r="F539" s="54">
        <f t="shared" si="150"/>
        <v>5.7281509440000002</v>
      </c>
      <c r="G539" s="54">
        <f t="shared" si="146"/>
        <v>5.7281509440000002</v>
      </c>
      <c r="H539" s="54">
        <f t="shared" si="134"/>
        <v>5.4417434000000009</v>
      </c>
      <c r="I539" s="67">
        <v>0</v>
      </c>
      <c r="J539" s="54">
        <v>0</v>
      </c>
      <c r="K539" s="67">
        <v>0</v>
      </c>
      <c r="L539" s="54">
        <v>0</v>
      </c>
      <c r="M539" s="67">
        <v>0.63009660480000007</v>
      </c>
      <c r="N539" s="54">
        <v>0.27208608000000006</v>
      </c>
      <c r="O539" s="67">
        <v>5.0980543392</v>
      </c>
      <c r="P539" s="54">
        <v>5.1696573200000007</v>
      </c>
      <c r="Q539" s="54">
        <f t="shared" si="147"/>
        <v>0.28640754399999935</v>
      </c>
      <c r="R539" s="54">
        <f t="shared" si="148"/>
        <v>-0.28640754399999935</v>
      </c>
      <c r="S539" s="48">
        <f t="shared" si="149"/>
        <v>-4.9999999441355386E-2</v>
      </c>
      <c r="T539" s="49" t="s">
        <v>31</v>
      </c>
      <c r="U539" s="7"/>
      <c r="V539" s="7"/>
      <c r="W539" s="7"/>
      <c r="X539" s="7"/>
      <c r="Y539" s="7"/>
      <c r="Z539" s="7"/>
      <c r="AA539" s="7"/>
      <c r="AB539" s="9"/>
      <c r="AC539" s="35"/>
      <c r="AD539" s="36"/>
      <c r="AF539" s="37"/>
      <c r="AH539" s="8"/>
      <c r="AI539" s="8"/>
      <c r="AJ539" s="8"/>
    </row>
    <row r="540" spans="1:36" s="1" customFormat="1" ht="47.25" x14ac:dyDescent="0.25">
      <c r="A540" s="51" t="s">
        <v>1124</v>
      </c>
      <c r="B540" s="52" t="s">
        <v>1161</v>
      </c>
      <c r="C540" s="53" t="s">
        <v>1162</v>
      </c>
      <c r="D540" s="54">
        <v>9.0207436799999989</v>
      </c>
      <c r="E540" s="54">
        <v>0</v>
      </c>
      <c r="F540" s="54">
        <f>D540-E540</f>
        <v>9.0207436799999989</v>
      </c>
      <c r="G540" s="54">
        <f t="shared" si="146"/>
        <v>9.0207436799999989</v>
      </c>
      <c r="H540" s="54">
        <f t="shared" si="134"/>
        <v>0</v>
      </c>
      <c r="I540" s="67">
        <v>0</v>
      </c>
      <c r="J540" s="54">
        <v>0</v>
      </c>
      <c r="K540" s="67">
        <v>0</v>
      </c>
      <c r="L540" s="54">
        <v>0</v>
      </c>
      <c r="M540" s="67">
        <v>0.99228180480000006</v>
      </c>
      <c r="N540" s="54">
        <v>0</v>
      </c>
      <c r="O540" s="67">
        <v>8.0284618751999997</v>
      </c>
      <c r="P540" s="54">
        <v>0</v>
      </c>
      <c r="Q540" s="54">
        <f t="shared" si="147"/>
        <v>9.0207436799999989</v>
      </c>
      <c r="R540" s="54">
        <f t="shared" si="148"/>
        <v>-9.0207436799999989</v>
      </c>
      <c r="S540" s="48">
        <f t="shared" si="149"/>
        <v>-1</v>
      </c>
      <c r="T540" s="49" t="s">
        <v>1133</v>
      </c>
      <c r="U540" s="7"/>
      <c r="V540" s="7"/>
      <c r="W540" s="7"/>
      <c r="X540" s="7"/>
      <c r="Y540" s="7"/>
      <c r="Z540" s="7"/>
      <c r="AA540" s="7"/>
      <c r="AB540" s="9"/>
      <c r="AC540" s="35"/>
      <c r="AD540" s="36"/>
      <c r="AF540" s="37"/>
      <c r="AH540" s="8"/>
      <c r="AI540" s="8"/>
      <c r="AJ540" s="8"/>
    </row>
    <row r="541" spans="1:36" s="1" customFormat="1" ht="47.25" x14ac:dyDescent="0.25">
      <c r="A541" s="51" t="s">
        <v>1124</v>
      </c>
      <c r="B541" s="52" t="s">
        <v>1163</v>
      </c>
      <c r="C541" s="53" t="s">
        <v>1164</v>
      </c>
      <c r="D541" s="54">
        <v>3.9896381399999998</v>
      </c>
      <c r="E541" s="54">
        <v>0</v>
      </c>
      <c r="F541" s="54">
        <f t="shared" ref="F541:F564" si="151">D541-E541</f>
        <v>3.9896381399999998</v>
      </c>
      <c r="G541" s="54">
        <f t="shared" si="146"/>
        <v>3.9896381400000003</v>
      </c>
      <c r="H541" s="54">
        <f t="shared" si="134"/>
        <v>0</v>
      </c>
      <c r="I541" s="67">
        <v>0</v>
      </c>
      <c r="J541" s="54">
        <v>0</v>
      </c>
      <c r="K541" s="67">
        <v>0</v>
      </c>
      <c r="L541" s="54">
        <v>0</v>
      </c>
      <c r="M541" s="67">
        <v>0.43886019480000005</v>
      </c>
      <c r="N541" s="54">
        <v>0</v>
      </c>
      <c r="O541" s="67">
        <v>3.5507779452000001</v>
      </c>
      <c r="P541" s="54">
        <v>0</v>
      </c>
      <c r="Q541" s="54">
        <f t="shared" si="147"/>
        <v>3.9896381399999998</v>
      </c>
      <c r="R541" s="54">
        <f t="shared" si="148"/>
        <v>-3.9896381400000003</v>
      </c>
      <c r="S541" s="48">
        <f t="shared" si="149"/>
        <v>-1</v>
      </c>
      <c r="T541" s="49" t="s">
        <v>1133</v>
      </c>
      <c r="U541" s="7"/>
      <c r="V541" s="7"/>
      <c r="W541" s="7"/>
      <c r="X541" s="7"/>
      <c r="Y541" s="7"/>
      <c r="Z541" s="7"/>
      <c r="AA541" s="7"/>
      <c r="AB541" s="9"/>
      <c r="AC541" s="35"/>
      <c r="AD541" s="36"/>
      <c r="AF541" s="37"/>
      <c r="AH541" s="8"/>
      <c r="AI541" s="8"/>
      <c r="AJ541" s="8"/>
    </row>
    <row r="542" spans="1:36" s="1" customFormat="1" ht="63" x14ac:dyDescent="0.25">
      <c r="A542" s="51" t="s">
        <v>1124</v>
      </c>
      <c r="B542" s="52" t="s">
        <v>1165</v>
      </c>
      <c r="C542" s="53" t="s">
        <v>1166</v>
      </c>
      <c r="D542" s="54">
        <v>23.884844244</v>
      </c>
      <c r="E542" s="54">
        <v>0</v>
      </c>
      <c r="F542" s="54">
        <f t="shared" si="151"/>
        <v>23.884844244</v>
      </c>
      <c r="G542" s="54">
        <f t="shared" si="146"/>
        <v>23.884844244</v>
      </c>
      <c r="H542" s="54">
        <f t="shared" si="134"/>
        <v>0</v>
      </c>
      <c r="I542" s="67">
        <v>0</v>
      </c>
      <c r="J542" s="54">
        <v>0</v>
      </c>
      <c r="K542" s="67">
        <v>0</v>
      </c>
      <c r="L542" s="54">
        <v>0</v>
      </c>
      <c r="M542" s="67">
        <v>2.7467574066440004</v>
      </c>
      <c r="N542" s="54">
        <v>0</v>
      </c>
      <c r="O542" s="67">
        <v>21.138086837355999</v>
      </c>
      <c r="P542" s="54">
        <v>0</v>
      </c>
      <c r="Q542" s="54">
        <f t="shared" si="147"/>
        <v>23.884844244</v>
      </c>
      <c r="R542" s="54">
        <f t="shared" si="148"/>
        <v>-23.884844244</v>
      </c>
      <c r="S542" s="48">
        <f t="shared" si="149"/>
        <v>-1</v>
      </c>
      <c r="T542" s="49" t="s">
        <v>1133</v>
      </c>
      <c r="U542" s="7"/>
      <c r="V542" s="7"/>
      <c r="W542" s="7"/>
      <c r="X542" s="7"/>
      <c r="Y542" s="7"/>
      <c r="Z542" s="7"/>
      <c r="AA542" s="7"/>
      <c r="AB542" s="9"/>
      <c r="AC542" s="35"/>
      <c r="AD542" s="36"/>
      <c r="AF542" s="37"/>
      <c r="AH542" s="8"/>
      <c r="AI542" s="8"/>
      <c r="AJ542" s="8"/>
    </row>
    <row r="543" spans="1:36" s="1" customFormat="1" ht="78.75" x14ac:dyDescent="0.25">
      <c r="A543" s="51" t="s">
        <v>1124</v>
      </c>
      <c r="B543" s="52" t="s">
        <v>1167</v>
      </c>
      <c r="C543" s="53" t="s">
        <v>1168</v>
      </c>
      <c r="D543" s="54">
        <v>0.74389164000000008</v>
      </c>
      <c r="E543" s="54">
        <v>0</v>
      </c>
      <c r="F543" s="54">
        <f t="shared" si="151"/>
        <v>0.74389164000000008</v>
      </c>
      <c r="G543" s="54">
        <f t="shared" si="146"/>
        <v>0.74389164000000008</v>
      </c>
      <c r="H543" s="54">
        <f t="shared" si="134"/>
        <v>0.74389164000000008</v>
      </c>
      <c r="I543" s="67">
        <v>0</v>
      </c>
      <c r="J543" s="54">
        <v>0</v>
      </c>
      <c r="K543" s="67">
        <v>0</v>
      </c>
      <c r="L543" s="54">
        <v>0</v>
      </c>
      <c r="M543" s="67">
        <v>0</v>
      </c>
      <c r="N543" s="54">
        <v>0.74389164000000008</v>
      </c>
      <c r="O543" s="67">
        <v>0.74389164000000008</v>
      </c>
      <c r="P543" s="54">
        <v>0</v>
      </c>
      <c r="Q543" s="54">
        <f t="shared" si="147"/>
        <v>0</v>
      </c>
      <c r="R543" s="54">
        <f t="shared" si="148"/>
        <v>0</v>
      </c>
      <c r="S543" s="48">
        <f t="shared" si="149"/>
        <v>0</v>
      </c>
      <c r="T543" s="49" t="s">
        <v>31</v>
      </c>
      <c r="U543" s="7"/>
      <c r="V543" s="7"/>
      <c r="W543" s="7"/>
      <c r="X543" s="7"/>
      <c r="Y543" s="7"/>
      <c r="Z543" s="7"/>
      <c r="AA543" s="7"/>
      <c r="AB543" s="9"/>
      <c r="AC543" s="35"/>
      <c r="AD543" s="36"/>
      <c r="AF543" s="37"/>
      <c r="AH543" s="8"/>
      <c r="AI543" s="8"/>
      <c r="AJ543" s="8"/>
    </row>
    <row r="544" spans="1:36" s="1" customFormat="1" ht="47.25" x14ac:dyDescent="0.25">
      <c r="A544" s="51" t="s">
        <v>1124</v>
      </c>
      <c r="B544" s="52" t="s">
        <v>1169</v>
      </c>
      <c r="C544" s="53" t="s">
        <v>1170</v>
      </c>
      <c r="D544" s="54">
        <v>0.5750327999999999</v>
      </c>
      <c r="E544" s="54">
        <v>0</v>
      </c>
      <c r="F544" s="54">
        <f t="shared" si="151"/>
        <v>0.5750327999999999</v>
      </c>
      <c r="G544" s="54">
        <f t="shared" si="146"/>
        <v>0.5750327999999999</v>
      </c>
      <c r="H544" s="54">
        <f t="shared" si="134"/>
        <v>0.57503280000000001</v>
      </c>
      <c r="I544" s="67">
        <v>0</v>
      </c>
      <c r="J544" s="54">
        <v>0</v>
      </c>
      <c r="K544" s="67">
        <v>0</v>
      </c>
      <c r="L544" s="54">
        <v>0</v>
      </c>
      <c r="M544" s="67">
        <v>0</v>
      </c>
      <c r="N544" s="54">
        <v>0.57503280000000001</v>
      </c>
      <c r="O544" s="67">
        <v>0.5750327999999999</v>
      </c>
      <c r="P544" s="54">
        <v>0</v>
      </c>
      <c r="Q544" s="54">
        <f t="shared" si="147"/>
        <v>0</v>
      </c>
      <c r="R544" s="54">
        <f t="shared" si="148"/>
        <v>0</v>
      </c>
      <c r="S544" s="48">
        <f t="shared" si="149"/>
        <v>0</v>
      </c>
      <c r="T544" s="49" t="s">
        <v>31</v>
      </c>
      <c r="U544" s="7"/>
      <c r="V544" s="7"/>
      <c r="W544" s="7"/>
      <c r="X544" s="7"/>
      <c r="Y544" s="7"/>
      <c r="Z544" s="7"/>
      <c r="AA544" s="7"/>
      <c r="AB544" s="9"/>
      <c r="AC544" s="35"/>
      <c r="AD544" s="36"/>
      <c r="AF544" s="37"/>
      <c r="AH544" s="8"/>
      <c r="AI544" s="8"/>
      <c r="AJ544" s="8"/>
    </row>
    <row r="545" spans="1:36" s="1" customFormat="1" ht="78.75" x14ac:dyDescent="0.25">
      <c r="A545" s="51" t="s">
        <v>1124</v>
      </c>
      <c r="B545" s="52" t="s">
        <v>1171</v>
      </c>
      <c r="C545" s="53" t="s">
        <v>1172</v>
      </c>
      <c r="D545" s="54">
        <v>5.6828300280000006</v>
      </c>
      <c r="E545" s="54">
        <v>0</v>
      </c>
      <c r="F545" s="54">
        <f t="shared" si="151"/>
        <v>5.6828300280000006</v>
      </c>
      <c r="G545" s="54">
        <f t="shared" si="146"/>
        <v>5.6828300279999997</v>
      </c>
      <c r="H545" s="54">
        <f t="shared" si="134"/>
        <v>0</v>
      </c>
      <c r="I545" s="67">
        <v>0</v>
      </c>
      <c r="J545" s="54">
        <v>0</v>
      </c>
      <c r="K545" s="67">
        <v>0</v>
      </c>
      <c r="L545" s="54">
        <v>0</v>
      </c>
      <c r="M545" s="67">
        <v>0.62511130199999998</v>
      </c>
      <c r="N545" s="54">
        <v>0</v>
      </c>
      <c r="O545" s="67">
        <v>5.0577187260000001</v>
      </c>
      <c r="P545" s="54">
        <v>0</v>
      </c>
      <c r="Q545" s="54">
        <f t="shared" si="147"/>
        <v>5.6828300280000006</v>
      </c>
      <c r="R545" s="54">
        <f t="shared" si="148"/>
        <v>-5.6828300279999997</v>
      </c>
      <c r="S545" s="48">
        <f t="shared" si="149"/>
        <v>-1</v>
      </c>
      <c r="T545" s="49" t="s">
        <v>1133</v>
      </c>
      <c r="U545" s="7"/>
      <c r="V545" s="7"/>
      <c r="W545" s="7"/>
      <c r="X545" s="7"/>
      <c r="Y545" s="7"/>
      <c r="Z545" s="7"/>
      <c r="AA545" s="7"/>
      <c r="AB545" s="9"/>
      <c r="AC545" s="35"/>
      <c r="AD545" s="36"/>
      <c r="AF545" s="37"/>
      <c r="AH545" s="8"/>
      <c r="AI545" s="8"/>
      <c r="AJ545" s="8"/>
    </row>
    <row r="546" spans="1:36" s="1" customFormat="1" ht="63" x14ac:dyDescent="0.25">
      <c r="A546" s="51" t="s">
        <v>1124</v>
      </c>
      <c r="B546" s="52" t="s">
        <v>1173</v>
      </c>
      <c r="C546" s="53" t="s">
        <v>1174</v>
      </c>
      <c r="D546" s="54">
        <v>16.879978787999999</v>
      </c>
      <c r="E546" s="54">
        <v>0</v>
      </c>
      <c r="F546" s="54">
        <f t="shared" si="151"/>
        <v>16.879978787999999</v>
      </c>
      <c r="G546" s="54">
        <f t="shared" si="146"/>
        <v>16.879978787999999</v>
      </c>
      <c r="H546" s="54">
        <f t="shared" si="134"/>
        <v>0</v>
      </c>
      <c r="I546" s="67">
        <v>0</v>
      </c>
      <c r="J546" s="54">
        <v>0</v>
      </c>
      <c r="K546" s="67">
        <v>0</v>
      </c>
      <c r="L546" s="54">
        <v>0</v>
      </c>
      <c r="M546" s="67">
        <v>1.9411946988</v>
      </c>
      <c r="N546" s="54">
        <v>0</v>
      </c>
      <c r="O546" s="67">
        <v>14.9387840892</v>
      </c>
      <c r="P546" s="54">
        <v>0</v>
      </c>
      <c r="Q546" s="54">
        <f t="shared" si="147"/>
        <v>16.879978787999999</v>
      </c>
      <c r="R546" s="54">
        <f t="shared" si="148"/>
        <v>-16.879978787999999</v>
      </c>
      <c r="S546" s="48">
        <f t="shared" si="149"/>
        <v>-1</v>
      </c>
      <c r="T546" s="49" t="s">
        <v>1133</v>
      </c>
      <c r="U546" s="7"/>
      <c r="V546" s="7"/>
      <c r="W546" s="7"/>
      <c r="X546" s="7"/>
      <c r="Y546" s="7"/>
      <c r="Z546" s="7"/>
      <c r="AA546" s="7"/>
      <c r="AB546" s="9"/>
      <c r="AC546" s="35"/>
      <c r="AD546" s="36"/>
      <c r="AF546" s="37"/>
      <c r="AH546" s="8"/>
      <c r="AI546" s="8"/>
      <c r="AJ546" s="8"/>
    </row>
    <row r="547" spans="1:36" s="1" customFormat="1" ht="78.75" x14ac:dyDescent="0.25">
      <c r="A547" s="51" t="s">
        <v>1124</v>
      </c>
      <c r="B547" s="52" t="s">
        <v>1175</v>
      </c>
      <c r="C547" s="53" t="s">
        <v>1176</v>
      </c>
      <c r="D547" s="54">
        <v>0.41935617600000002</v>
      </c>
      <c r="E547" s="54">
        <v>0</v>
      </c>
      <c r="F547" s="54">
        <f t="shared" si="151"/>
        <v>0.41935617600000002</v>
      </c>
      <c r="G547" s="54">
        <f t="shared" si="146"/>
        <v>0.41935617600000002</v>
      </c>
      <c r="H547" s="54">
        <f t="shared" si="146"/>
        <v>0</v>
      </c>
      <c r="I547" s="67">
        <v>0</v>
      </c>
      <c r="J547" s="54">
        <v>0</v>
      </c>
      <c r="K547" s="67">
        <v>0</v>
      </c>
      <c r="L547" s="54">
        <v>0</v>
      </c>
      <c r="M547" s="67">
        <v>0</v>
      </c>
      <c r="N547" s="54">
        <v>0</v>
      </c>
      <c r="O547" s="67">
        <v>0.41935617600000002</v>
      </c>
      <c r="P547" s="54">
        <v>0</v>
      </c>
      <c r="Q547" s="54">
        <f t="shared" si="147"/>
        <v>0.41935617600000002</v>
      </c>
      <c r="R547" s="54">
        <f t="shared" si="148"/>
        <v>-0.41935617600000002</v>
      </c>
      <c r="S547" s="48">
        <f t="shared" si="149"/>
        <v>-1</v>
      </c>
      <c r="T547" s="49" t="s">
        <v>1133</v>
      </c>
      <c r="U547" s="7"/>
      <c r="V547" s="7"/>
      <c r="W547" s="7"/>
      <c r="X547" s="7"/>
      <c r="Y547" s="7"/>
      <c r="Z547" s="7"/>
      <c r="AA547" s="7"/>
      <c r="AB547" s="9"/>
      <c r="AC547" s="35"/>
      <c r="AD547" s="36"/>
      <c r="AF547" s="37"/>
      <c r="AH547" s="8"/>
      <c r="AI547" s="8"/>
      <c r="AJ547" s="8"/>
    </row>
    <row r="548" spans="1:36" s="1" customFormat="1" ht="47.25" x14ac:dyDescent="0.25">
      <c r="A548" s="51" t="s">
        <v>1124</v>
      </c>
      <c r="B548" s="52" t="s">
        <v>1177</v>
      </c>
      <c r="C548" s="53" t="s">
        <v>1178</v>
      </c>
      <c r="D548" s="54">
        <v>18.928912788000002</v>
      </c>
      <c r="E548" s="54">
        <v>0</v>
      </c>
      <c r="F548" s="54">
        <f t="shared" si="151"/>
        <v>18.928912788000002</v>
      </c>
      <c r="G548" s="54">
        <f t="shared" si="146"/>
        <v>18.928912787999998</v>
      </c>
      <c r="H548" s="54">
        <f t="shared" si="146"/>
        <v>0</v>
      </c>
      <c r="I548" s="67">
        <v>0</v>
      </c>
      <c r="J548" s="54">
        <v>0</v>
      </c>
      <c r="K548" s="67">
        <v>0</v>
      </c>
      <c r="L548" s="54">
        <v>0</v>
      </c>
      <c r="M548" s="67">
        <v>2.0821804068</v>
      </c>
      <c r="N548" s="54">
        <v>0</v>
      </c>
      <c r="O548" s="67">
        <v>16.846732381199999</v>
      </c>
      <c r="P548" s="54">
        <v>0</v>
      </c>
      <c r="Q548" s="54">
        <f t="shared" si="147"/>
        <v>18.928912788000002</v>
      </c>
      <c r="R548" s="54">
        <f t="shared" si="148"/>
        <v>-18.928912787999998</v>
      </c>
      <c r="S548" s="48">
        <f t="shared" si="149"/>
        <v>-1</v>
      </c>
      <c r="T548" s="49" t="s">
        <v>1133</v>
      </c>
      <c r="U548" s="7"/>
      <c r="V548" s="7"/>
      <c r="W548" s="7"/>
      <c r="X548" s="7"/>
      <c r="Y548" s="7"/>
      <c r="Z548" s="7"/>
      <c r="AA548" s="7"/>
      <c r="AB548" s="9"/>
      <c r="AC548" s="35"/>
      <c r="AD548" s="36"/>
      <c r="AF548" s="37"/>
      <c r="AH548" s="8"/>
      <c r="AI548" s="8"/>
      <c r="AJ548" s="8"/>
    </row>
    <row r="549" spans="1:36" s="1" customFormat="1" ht="47.25" x14ac:dyDescent="0.25">
      <c r="A549" s="51" t="s">
        <v>1124</v>
      </c>
      <c r="B549" s="52" t="s">
        <v>1179</v>
      </c>
      <c r="C549" s="53" t="s">
        <v>1180</v>
      </c>
      <c r="D549" s="54">
        <v>32.979391524</v>
      </c>
      <c r="E549" s="54">
        <v>0</v>
      </c>
      <c r="F549" s="54">
        <f t="shared" si="151"/>
        <v>32.979391524</v>
      </c>
      <c r="G549" s="54">
        <f t="shared" si="146"/>
        <v>32.979391524</v>
      </c>
      <c r="H549" s="54">
        <f t="shared" si="146"/>
        <v>27.708133199999999</v>
      </c>
      <c r="I549" s="67">
        <v>0</v>
      </c>
      <c r="J549" s="54">
        <v>0</v>
      </c>
      <c r="K549" s="67">
        <v>3.1330421952000003</v>
      </c>
      <c r="L549" s="54">
        <v>0</v>
      </c>
      <c r="M549" s="67">
        <v>5.8946908715999999</v>
      </c>
      <c r="N549" s="54">
        <v>13.622374710000001</v>
      </c>
      <c r="O549" s="67">
        <v>23.951658457200001</v>
      </c>
      <c r="P549" s="54">
        <v>14.08575849</v>
      </c>
      <c r="Q549" s="54">
        <f t="shared" si="147"/>
        <v>5.2712583240000015</v>
      </c>
      <c r="R549" s="54">
        <f t="shared" si="148"/>
        <v>-5.2712583240000015</v>
      </c>
      <c r="S549" s="48">
        <f t="shared" si="149"/>
        <v>-0.15983491751701856</v>
      </c>
      <c r="T549" s="49" t="s">
        <v>1142</v>
      </c>
      <c r="U549" s="7"/>
      <c r="V549" s="7"/>
      <c r="W549" s="7"/>
      <c r="X549" s="7"/>
      <c r="Y549" s="7"/>
      <c r="Z549" s="7"/>
      <c r="AA549" s="7"/>
      <c r="AB549" s="9"/>
      <c r="AC549" s="35"/>
      <c r="AD549" s="36"/>
      <c r="AF549" s="37"/>
      <c r="AH549" s="8"/>
      <c r="AI549" s="8"/>
      <c r="AJ549" s="8"/>
    </row>
    <row r="550" spans="1:36" s="1" customFormat="1" ht="63" x14ac:dyDescent="0.25">
      <c r="A550" s="51" t="s">
        <v>1124</v>
      </c>
      <c r="B550" s="52" t="s">
        <v>1181</v>
      </c>
      <c r="C550" s="53" t="s">
        <v>1182</v>
      </c>
      <c r="D550" s="54">
        <v>1.7788308480000001</v>
      </c>
      <c r="E550" s="54">
        <v>0</v>
      </c>
      <c r="F550" s="54">
        <f t="shared" si="151"/>
        <v>1.7788308480000001</v>
      </c>
      <c r="G550" s="54">
        <f t="shared" si="146"/>
        <v>1.7788308480000001</v>
      </c>
      <c r="H550" s="54">
        <f t="shared" si="146"/>
        <v>0</v>
      </c>
      <c r="I550" s="67">
        <v>0</v>
      </c>
      <c r="J550" s="54">
        <v>0</v>
      </c>
      <c r="K550" s="67">
        <v>0</v>
      </c>
      <c r="L550" s="54">
        <v>0</v>
      </c>
      <c r="M550" s="67">
        <v>0</v>
      </c>
      <c r="N550" s="54">
        <v>0</v>
      </c>
      <c r="O550" s="67">
        <v>1.7788308480000001</v>
      </c>
      <c r="P550" s="54">
        <v>0</v>
      </c>
      <c r="Q550" s="54">
        <f t="shared" si="147"/>
        <v>1.7788308480000001</v>
      </c>
      <c r="R550" s="54">
        <f t="shared" si="148"/>
        <v>-1.7788308480000001</v>
      </c>
      <c r="S550" s="48">
        <f t="shared" si="149"/>
        <v>-1</v>
      </c>
      <c r="T550" s="49" t="s">
        <v>1133</v>
      </c>
      <c r="U550" s="7"/>
      <c r="V550" s="7"/>
      <c r="W550" s="7"/>
      <c r="X550" s="7"/>
      <c r="Y550" s="7"/>
      <c r="Z550" s="7"/>
      <c r="AA550" s="7"/>
      <c r="AB550" s="9"/>
      <c r="AC550" s="35"/>
      <c r="AD550" s="36"/>
      <c r="AF550" s="37"/>
      <c r="AH550" s="8"/>
      <c r="AI550" s="8"/>
      <c r="AJ550" s="8"/>
    </row>
    <row r="551" spans="1:36" s="1" customFormat="1" ht="94.5" x14ac:dyDescent="0.25">
      <c r="A551" s="51" t="s">
        <v>1124</v>
      </c>
      <c r="B551" s="52" t="s">
        <v>1183</v>
      </c>
      <c r="C551" s="53" t="s">
        <v>1184</v>
      </c>
      <c r="D551" s="54">
        <v>21.808260060000002</v>
      </c>
      <c r="E551" s="54">
        <v>0</v>
      </c>
      <c r="F551" s="54">
        <f t="shared" si="151"/>
        <v>21.808260060000002</v>
      </c>
      <c r="G551" s="54">
        <f t="shared" si="146"/>
        <v>21.808260059999999</v>
      </c>
      <c r="H551" s="54">
        <f t="shared" si="146"/>
        <v>0</v>
      </c>
      <c r="I551" s="67">
        <v>0</v>
      </c>
      <c r="J551" s="54">
        <v>0</v>
      </c>
      <c r="K551" s="67">
        <v>0</v>
      </c>
      <c r="L551" s="54">
        <v>0</v>
      </c>
      <c r="M551" s="67">
        <v>2.398908606</v>
      </c>
      <c r="N551" s="54">
        <v>0</v>
      </c>
      <c r="O551" s="67">
        <v>19.409351453999999</v>
      </c>
      <c r="P551" s="54">
        <v>0</v>
      </c>
      <c r="Q551" s="54">
        <f t="shared" si="147"/>
        <v>21.808260060000002</v>
      </c>
      <c r="R551" s="54">
        <f t="shared" si="148"/>
        <v>-21.808260059999999</v>
      </c>
      <c r="S551" s="48">
        <f t="shared" si="149"/>
        <v>-1</v>
      </c>
      <c r="T551" s="49" t="s">
        <v>1133</v>
      </c>
      <c r="U551" s="7"/>
      <c r="V551" s="7"/>
      <c r="W551" s="7"/>
      <c r="X551" s="7"/>
      <c r="Y551" s="7"/>
      <c r="Z551" s="7"/>
      <c r="AA551" s="7"/>
      <c r="AB551" s="9"/>
      <c r="AC551" s="35"/>
      <c r="AD551" s="36"/>
      <c r="AF551" s="37"/>
      <c r="AH551" s="8"/>
      <c r="AI551" s="8"/>
      <c r="AJ551" s="8"/>
    </row>
    <row r="552" spans="1:36" s="1" customFormat="1" ht="47.25" x14ac:dyDescent="0.25">
      <c r="A552" s="51" t="s">
        <v>1124</v>
      </c>
      <c r="B552" s="52" t="s">
        <v>1185</v>
      </c>
      <c r="C552" s="53" t="s">
        <v>1186</v>
      </c>
      <c r="D552" s="54">
        <v>1.6272574199999998</v>
      </c>
      <c r="E552" s="54">
        <v>0</v>
      </c>
      <c r="F552" s="54">
        <f t="shared" si="151"/>
        <v>1.6272574199999998</v>
      </c>
      <c r="G552" s="54">
        <f t="shared" si="146"/>
        <v>1.6272574199999998</v>
      </c>
      <c r="H552" s="54">
        <f t="shared" si="146"/>
        <v>0</v>
      </c>
      <c r="I552" s="67">
        <v>0</v>
      </c>
      <c r="J552" s="54">
        <v>0</v>
      </c>
      <c r="K552" s="67">
        <v>0</v>
      </c>
      <c r="L552" s="54">
        <v>0</v>
      </c>
      <c r="M552" s="67">
        <v>0</v>
      </c>
      <c r="N552" s="54">
        <v>0</v>
      </c>
      <c r="O552" s="67">
        <v>1.6272574199999998</v>
      </c>
      <c r="P552" s="54">
        <v>0</v>
      </c>
      <c r="Q552" s="54">
        <f t="shared" si="147"/>
        <v>1.6272574199999998</v>
      </c>
      <c r="R552" s="54">
        <f t="shared" si="148"/>
        <v>-1.6272574199999998</v>
      </c>
      <c r="S552" s="48">
        <f t="shared" si="149"/>
        <v>-1</v>
      </c>
      <c r="T552" s="49" t="s">
        <v>1133</v>
      </c>
      <c r="U552" s="7"/>
      <c r="V552" s="7"/>
      <c r="W552" s="7"/>
      <c r="X552" s="7"/>
      <c r="Y552" s="7"/>
      <c r="Z552" s="7"/>
      <c r="AA552" s="7"/>
      <c r="AB552" s="9"/>
      <c r="AC552" s="35"/>
      <c r="AD552" s="36"/>
      <c r="AF552" s="37"/>
      <c r="AH552" s="8"/>
      <c r="AI552" s="8"/>
      <c r="AJ552" s="8"/>
    </row>
    <row r="553" spans="1:36" s="1" customFormat="1" ht="47.25" x14ac:dyDescent="0.25">
      <c r="A553" s="51" t="s">
        <v>1124</v>
      </c>
      <c r="B553" s="52" t="s">
        <v>1187</v>
      </c>
      <c r="C553" s="53" t="s">
        <v>1188</v>
      </c>
      <c r="D553" s="54">
        <v>5.3710192800000005</v>
      </c>
      <c r="E553" s="54">
        <v>0</v>
      </c>
      <c r="F553" s="54">
        <f t="shared" si="151"/>
        <v>5.3710192800000005</v>
      </c>
      <c r="G553" s="54">
        <f t="shared" si="146"/>
        <v>5.3710192800000005</v>
      </c>
      <c r="H553" s="54">
        <f t="shared" si="146"/>
        <v>4.3609124599999998</v>
      </c>
      <c r="I553" s="67">
        <v>0</v>
      </c>
      <c r="J553" s="54">
        <v>0</v>
      </c>
      <c r="K553" s="67">
        <v>0.59081212080000001</v>
      </c>
      <c r="L553" s="54">
        <v>0</v>
      </c>
      <c r="M553" s="67">
        <v>4.7802071592000006</v>
      </c>
      <c r="N553" s="54">
        <v>4.3609124599999998</v>
      </c>
      <c r="O553" s="67">
        <v>0</v>
      </c>
      <c r="P553" s="54">
        <v>0</v>
      </c>
      <c r="Q553" s="54">
        <f t="shared" si="147"/>
        <v>1.0101068200000007</v>
      </c>
      <c r="R553" s="54">
        <f t="shared" si="148"/>
        <v>-1.0101068200000007</v>
      </c>
      <c r="S553" s="48">
        <f t="shared" si="149"/>
        <v>-0.18806613183484991</v>
      </c>
      <c r="T553" s="49" t="s">
        <v>1142</v>
      </c>
      <c r="U553" s="7"/>
      <c r="V553" s="7"/>
      <c r="W553" s="7"/>
      <c r="X553" s="7"/>
      <c r="Y553" s="7"/>
      <c r="Z553" s="7"/>
      <c r="AA553" s="7"/>
      <c r="AB553" s="9"/>
      <c r="AC553" s="35"/>
      <c r="AD553" s="36"/>
      <c r="AF553" s="37"/>
      <c r="AH553" s="8"/>
      <c r="AI553" s="8"/>
      <c r="AJ553" s="8"/>
    </row>
    <row r="554" spans="1:36" s="1" customFormat="1" ht="63" x14ac:dyDescent="0.25">
      <c r="A554" s="51" t="s">
        <v>1124</v>
      </c>
      <c r="B554" s="52" t="s">
        <v>1189</v>
      </c>
      <c r="C554" s="53" t="s">
        <v>1190</v>
      </c>
      <c r="D554" s="54">
        <v>9.0941314679999987</v>
      </c>
      <c r="E554" s="54">
        <v>0</v>
      </c>
      <c r="F554" s="54">
        <f t="shared" si="151"/>
        <v>9.0941314679999987</v>
      </c>
      <c r="G554" s="54">
        <f t="shared" si="146"/>
        <v>9.0941314680000005</v>
      </c>
      <c r="H554" s="54">
        <f t="shared" si="146"/>
        <v>0</v>
      </c>
      <c r="I554" s="67">
        <v>0</v>
      </c>
      <c r="J554" s="54">
        <v>0</v>
      </c>
      <c r="K554" s="67">
        <v>0</v>
      </c>
      <c r="L554" s="54">
        <v>0</v>
      </c>
      <c r="M554" s="67">
        <v>0.97761913200000006</v>
      </c>
      <c r="N554" s="54">
        <v>0</v>
      </c>
      <c r="O554" s="67">
        <v>8.1165123359999996</v>
      </c>
      <c r="P554" s="54">
        <v>0</v>
      </c>
      <c r="Q554" s="54">
        <f t="shared" si="147"/>
        <v>9.0941314679999987</v>
      </c>
      <c r="R554" s="54">
        <f t="shared" si="148"/>
        <v>-9.0941314680000005</v>
      </c>
      <c r="S554" s="48">
        <f t="shared" si="149"/>
        <v>-1</v>
      </c>
      <c r="T554" s="49" t="s">
        <v>1133</v>
      </c>
      <c r="U554" s="7"/>
      <c r="V554" s="7"/>
      <c r="W554" s="7"/>
      <c r="X554" s="7"/>
      <c r="Y554" s="7"/>
      <c r="Z554" s="7"/>
      <c r="AA554" s="7"/>
      <c r="AB554" s="9"/>
      <c r="AC554" s="35"/>
      <c r="AD554" s="36"/>
      <c r="AF554" s="37"/>
      <c r="AH554" s="8"/>
      <c r="AI554" s="8"/>
      <c r="AJ554" s="8"/>
    </row>
    <row r="555" spans="1:36" s="1" customFormat="1" ht="47.25" x14ac:dyDescent="0.25">
      <c r="A555" s="51" t="s">
        <v>1124</v>
      </c>
      <c r="B555" s="52" t="s">
        <v>1191</v>
      </c>
      <c r="C555" s="53" t="s">
        <v>1192</v>
      </c>
      <c r="D555" s="54">
        <v>6.826744572</v>
      </c>
      <c r="E555" s="54">
        <v>0</v>
      </c>
      <c r="F555" s="54">
        <f t="shared" si="151"/>
        <v>6.826744572</v>
      </c>
      <c r="G555" s="54">
        <f t="shared" si="146"/>
        <v>6.826744572</v>
      </c>
      <c r="H555" s="54">
        <f t="shared" si="146"/>
        <v>0</v>
      </c>
      <c r="I555" s="67">
        <v>0</v>
      </c>
      <c r="J555" s="54">
        <v>0</v>
      </c>
      <c r="K555" s="67">
        <v>6.826744572</v>
      </c>
      <c r="L555" s="54">
        <v>0</v>
      </c>
      <c r="M555" s="67">
        <v>0</v>
      </c>
      <c r="N555" s="54">
        <v>0</v>
      </c>
      <c r="O555" s="67">
        <v>0</v>
      </c>
      <c r="P555" s="54">
        <v>0</v>
      </c>
      <c r="Q555" s="54">
        <f t="shared" si="147"/>
        <v>6.826744572</v>
      </c>
      <c r="R555" s="54">
        <f t="shared" si="148"/>
        <v>-6.826744572</v>
      </c>
      <c r="S555" s="48">
        <f t="shared" si="149"/>
        <v>-1</v>
      </c>
      <c r="T555" s="49" t="s">
        <v>1133</v>
      </c>
      <c r="U555" s="7"/>
      <c r="V555" s="7"/>
      <c r="W555" s="7"/>
      <c r="X555" s="7"/>
      <c r="Y555" s="7"/>
      <c r="Z555" s="7"/>
      <c r="AA555" s="7"/>
      <c r="AB555" s="9"/>
      <c r="AC555" s="35"/>
      <c r="AD555" s="36"/>
      <c r="AF555" s="37"/>
      <c r="AH555" s="8"/>
      <c r="AI555" s="8"/>
      <c r="AJ555" s="8"/>
    </row>
    <row r="556" spans="1:36" s="1" customFormat="1" ht="63" x14ac:dyDescent="0.25">
      <c r="A556" s="51" t="s">
        <v>1124</v>
      </c>
      <c r="B556" s="52" t="s">
        <v>1193</v>
      </c>
      <c r="C556" s="53" t="s">
        <v>1194</v>
      </c>
      <c r="D556" s="54">
        <v>14.741763876</v>
      </c>
      <c r="E556" s="54">
        <v>0</v>
      </c>
      <c r="F556" s="54">
        <f t="shared" si="151"/>
        <v>14.741763876</v>
      </c>
      <c r="G556" s="54">
        <f t="shared" si="146"/>
        <v>14.741763876</v>
      </c>
      <c r="H556" s="54">
        <f t="shared" si="146"/>
        <v>0</v>
      </c>
      <c r="I556" s="67">
        <v>0</v>
      </c>
      <c r="J556" s="54">
        <v>0</v>
      </c>
      <c r="K556" s="67">
        <v>14.741763876</v>
      </c>
      <c r="L556" s="54">
        <v>0</v>
      </c>
      <c r="M556" s="67">
        <v>0</v>
      </c>
      <c r="N556" s="54">
        <v>0</v>
      </c>
      <c r="O556" s="67">
        <v>0</v>
      </c>
      <c r="P556" s="54">
        <v>0</v>
      </c>
      <c r="Q556" s="54">
        <f t="shared" si="147"/>
        <v>14.741763876</v>
      </c>
      <c r="R556" s="54">
        <f t="shared" si="148"/>
        <v>-14.741763876</v>
      </c>
      <c r="S556" s="48">
        <f t="shared" si="149"/>
        <v>-1</v>
      </c>
      <c r="T556" s="49" t="s">
        <v>1133</v>
      </c>
      <c r="U556" s="7"/>
      <c r="V556" s="7"/>
      <c r="W556" s="7"/>
      <c r="X556" s="7"/>
      <c r="Y556" s="7"/>
      <c r="Z556" s="7"/>
      <c r="AA556" s="7"/>
      <c r="AB556" s="9"/>
      <c r="AC556" s="35"/>
      <c r="AD556" s="36"/>
      <c r="AF556" s="37"/>
      <c r="AH556" s="8"/>
      <c r="AI556" s="8"/>
      <c r="AJ556" s="8"/>
    </row>
    <row r="557" spans="1:36" s="1" customFormat="1" ht="47.25" x14ac:dyDescent="0.25">
      <c r="A557" s="51" t="s">
        <v>1124</v>
      </c>
      <c r="B557" s="52" t="s">
        <v>1195</v>
      </c>
      <c r="C557" s="53" t="s">
        <v>1196</v>
      </c>
      <c r="D557" s="54">
        <v>3.8275967280000001</v>
      </c>
      <c r="E557" s="54">
        <v>0</v>
      </c>
      <c r="F557" s="54">
        <f t="shared" si="151"/>
        <v>3.8275967280000001</v>
      </c>
      <c r="G557" s="54">
        <f t="shared" si="146"/>
        <v>3.8275967280000001</v>
      </c>
      <c r="H557" s="54">
        <f t="shared" si="146"/>
        <v>0</v>
      </c>
      <c r="I557" s="67">
        <v>0</v>
      </c>
      <c r="J557" s="54">
        <v>0</v>
      </c>
      <c r="K557" s="67">
        <v>0</v>
      </c>
      <c r="L557" s="54">
        <v>0</v>
      </c>
      <c r="M557" s="67">
        <v>3.8275967280000001</v>
      </c>
      <c r="N557" s="54">
        <v>0</v>
      </c>
      <c r="O557" s="67">
        <v>0</v>
      </c>
      <c r="P557" s="54">
        <v>0</v>
      </c>
      <c r="Q557" s="54">
        <f t="shared" si="147"/>
        <v>3.8275967280000001</v>
      </c>
      <c r="R557" s="54">
        <f t="shared" si="148"/>
        <v>-3.8275967280000001</v>
      </c>
      <c r="S557" s="48">
        <f t="shared" si="149"/>
        <v>-1</v>
      </c>
      <c r="T557" s="49" t="s">
        <v>1133</v>
      </c>
      <c r="U557" s="7"/>
      <c r="V557" s="7"/>
      <c r="W557" s="7"/>
      <c r="X557" s="7"/>
      <c r="Y557" s="7"/>
      <c r="Z557" s="7"/>
      <c r="AA557" s="7"/>
      <c r="AB557" s="9"/>
      <c r="AC557" s="35"/>
      <c r="AD557" s="36"/>
      <c r="AF557" s="37"/>
      <c r="AH557" s="8"/>
      <c r="AI557" s="8"/>
      <c r="AJ557" s="8"/>
    </row>
    <row r="558" spans="1:36" s="1" customFormat="1" ht="78.75" x14ac:dyDescent="0.25">
      <c r="A558" s="51" t="s">
        <v>1124</v>
      </c>
      <c r="B558" s="52" t="s">
        <v>1197</v>
      </c>
      <c r="C558" s="53" t="s">
        <v>1198</v>
      </c>
      <c r="D558" s="54">
        <v>0.62598564999999995</v>
      </c>
      <c r="E558" s="54">
        <v>0</v>
      </c>
      <c r="F558" s="54">
        <f t="shared" si="151"/>
        <v>0.62598564999999995</v>
      </c>
      <c r="G558" s="54">
        <f t="shared" si="146"/>
        <v>0.62598564999999995</v>
      </c>
      <c r="H558" s="54">
        <f t="shared" si="146"/>
        <v>0.62598565000000006</v>
      </c>
      <c r="I558" s="67">
        <v>0.62598564999999995</v>
      </c>
      <c r="J558" s="54">
        <v>0.62598565000000006</v>
      </c>
      <c r="K558" s="67">
        <v>0</v>
      </c>
      <c r="L558" s="54">
        <v>0</v>
      </c>
      <c r="M558" s="67">
        <v>0</v>
      </c>
      <c r="N558" s="54">
        <v>0</v>
      </c>
      <c r="O558" s="67">
        <v>0</v>
      </c>
      <c r="P558" s="54">
        <v>0</v>
      </c>
      <c r="Q558" s="54">
        <f t="shared" si="147"/>
        <v>0</v>
      </c>
      <c r="R558" s="54">
        <f t="shared" si="148"/>
        <v>0</v>
      </c>
      <c r="S558" s="48">
        <f t="shared" si="149"/>
        <v>0</v>
      </c>
      <c r="T558" s="49" t="s">
        <v>31</v>
      </c>
      <c r="U558" s="7"/>
      <c r="V558" s="7"/>
      <c r="W558" s="7"/>
      <c r="X558" s="7"/>
      <c r="Y558" s="7"/>
      <c r="Z558" s="7"/>
      <c r="AA558" s="7"/>
      <c r="AB558" s="9"/>
      <c r="AC558" s="35"/>
      <c r="AD558" s="36"/>
      <c r="AF558" s="37"/>
      <c r="AH558" s="8"/>
      <c r="AI558" s="8"/>
      <c r="AJ558" s="8"/>
    </row>
    <row r="559" spans="1:36" s="1" customFormat="1" ht="110.25" x14ac:dyDescent="0.25">
      <c r="A559" s="51" t="s">
        <v>1124</v>
      </c>
      <c r="B559" s="52" t="s">
        <v>1199</v>
      </c>
      <c r="C559" s="53" t="s">
        <v>1200</v>
      </c>
      <c r="D559" s="54">
        <v>10.021742772000001</v>
      </c>
      <c r="E559" s="54">
        <v>0</v>
      </c>
      <c r="F559" s="54">
        <f t="shared" si="151"/>
        <v>10.021742772000001</v>
      </c>
      <c r="G559" s="54">
        <f t="shared" si="146"/>
        <v>10.021742772</v>
      </c>
      <c r="H559" s="54">
        <f t="shared" si="146"/>
        <v>0</v>
      </c>
      <c r="I559" s="67">
        <v>0</v>
      </c>
      <c r="J559" s="54">
        <v>0</v>
      </c>
      <c r="K559" s="67">
        <v>0</v>
      </c>
      <c r="L559" s="54">
        <v>0</v>
      </c>
      <c r="M559" s="67">
        <v>1.1023917160999999</v>
      </c>
      <c r="N559" s="54">
        <v>0</v>
      </c>
      <c r="O559" s="67">
        <v>8.9193510559</v>
      </c>
      <c r="P559" s="54">
        <v>0</v>
      </c>
      <c r="Q559" s="54">
        <f t="shared" si="147"/>
        <v>10.021742772000001</v>
      </c>
      <c r="R559" s="54">
        <f t="shared" si="148"/>
        <v>-10.021742772</v>
      </c>
      <c r="S559" s="48">
        <f t="shared" si="149"/>
        <v>-1</v>
      </c>
      <c r="T559" s="49" t="s">
        <v>1133</v>
      </c>
      <c r="U559" s="7"/>
      <c r="V559" s="7"/>
      <c r="W559" s="7"/>
      <c r="X559" s="7"/>
      <c r="Y559" s="7"/>
      <c r="Z559" s="7"/>
      <c r="AA559" s="7"/>
      <c r="AB559" s="9"/>
      <c r="AC559" s="35"/>
      <c r="AD559" s="36"/>
      <c r="AF559" s="37"/>
      <c r="AH559" s="8"/>
      <c r="AI559" s="8"/>
      <c r="AJ559" s="8"/>
    </row>
    <row r="560" spans="1:36" s="1" customFormat="1" ht="47.25" x14ac:dyDescent="0.25">
      <c r="A560" s="51" t="s">
        <v>1124</v>
      </c>
      <c r="B560" s="52" t="s">
        <v>1201</v>
      </c>
      <c r="C560" s="53" t="s">
        <v>1202</v>
      </c>
      <c r="D560" s="54">
        <v>8.4921899879999998</v>
      </c>
      <c r="E560" s="54">
        <v>0</v>
      </c>
      <c r="F560" s="54">
        <f t="shared" si="151"/>
        <v>8.4921899879999998</v>
      </c>
      <c r="G560" s="54">
        <f t="shared" si="146"/>
        <v>8.4921899879999998</v>
      </c>
      <c r="H560" s="54">
        <f t="shared" si="146"/>
        <v>0</v>
      </c>
      <c r="I560" s="67">
        <v>0</v>
      </c>
      <c r="J560" s="54">
        <v>0</v>
      </c>
      <c r="K560" s="67">
        <v>0</v>
      </c>
      <c r="L560" s="54">
        <v>0</v>
      </c>
      <c r="M560" s="67">
        <v>1.1659999999999999</v>
      </c>
      <c r="N560" s="54">
        <v>0</v>
      </c>
      <c r="O560" s="67">
        <v>7.3261899880000003</v>
      </c>
      <c r="P560" s="54">
        <v>0</v>
      </c>
      <c r="Q560" s="54">
        <f t="shared" si="147"/>
        <v>8.4921899879999998</v>
      </c>
      <c r="R560" s="54">
        <f t="shared" si="148"/>
        <v>-8.4921899879999998</v>
      </c>
      <c r="S560" s="48">
        <f t="shared" si="149"/>
        <v>-1</v>
      </c>
      <c r="T560" s="49" t="s">
        <v>1133</v>
      </c>
      <c r="U560" s="7"/>
      <c r="V560" s="7"/>
      <c r="W560" s="7"/>
      <c r="X560" s="7"/>
      <c r="Y560" s="7"/>
      <c r="Z560" s="7"/>
      <c r="AA560" s="7"/>
      <c r="AB560" s="9"/>
      <c r="AC560" s="35"/>
      <c r="AD560" s="36"/>
      <c r="AF560" s="37"/>
      <c r="AH560" s="8"/>
      <c r="AI560" s="8"/>
      <c r="AJ560" s="8"/>
    </row>
    <row r="561" spans="1:36" s="1" customFormat="1" ht="47.25" x14ac:dyDescent="0.25">
      <c r="A561" s="51" t="s">
        <v>1124</v>
      </c>
      <c r="B561" s="52" t="s">
        <v>1203</v>
      </c>
      <c r="C561" s="53" t="s">
        <v>1204</v>
      </c>
      <c r="D561" s="54">
        <v>13.649378832</v>
      </c>
      <c r="E561" s="54">
        <v>0</v>
      </c>
      <c r="F561" s="54">
        <f t="shared" si="151"/>
        <v>13.649378832</v>
      </c>
      <c r="G561" s="54">
        <f t="shared" si="146"/>
        <v>13.649378832</v>
      </c>
      <c r="H561" s="54">
        <f t="shared" si="146"/>
        <v>0</v>
      </c>
      <c r="I561" s="67">
        <v>0</v>
      </c>
      <c r="J561" s="54">
        <v>0</v>
      </c>
      <c r="K561" s="67">
        <v>0</v>
      </c>
      <c r="L561" s="54">
        <v>0</v>
      </c>
      <c r="M561" s="67">
        <v>1.5014316719999998</v>
      </c>
      <c r="N561" s="54">
        <v>0</v>
      </c>
      <c r="O561" s="67">
        <v>12.147947159999999</v>
      </c>
      <c r="P561" s="54">
        <v>0</v>
      </c>
      <c r="Q561" s="54">
        <f t="shared" si="147"/>
        <v>13.649378832</v>
      </c>
      <c r="R561" s="54">
        <f t="shared" si="148"/>
        <v>-13.649378832</v>
      </c>
      <c r="S561" s="48">
        <f t="shared" si="149"/>
        <v>-1</v>
      </c>
      <c r="T561" s="49" t="s">
        <v>1133</v>
      </c>
      <c r="U561" s="7"/>
      <c r="V561" s="7"/>
      <c r="W561" s="7"/>
      <c r="X561" s="7"/>
      <c r="Y561" s="7"/>
      <c r="Z561" s="7"/>
      <c r="AA561" s="7"/>
      <c r="AB561" s="9"/>
      <c r="AC561" s="35"/>
      <c r="AD561" s="36"/>
      <c r="AF561" s="37"/>
      <c r="AH561" s="8"/>
      <c r="AI561" s="8"/>
      <c r="AJ561" s="8"/>
    </row>
    <row r="562" spans="1:36" s="1" customFormat="1" ht="47.25" x14ac:dyDescent="0.25">
      <c r="A562" s="51" t="s">
        <v>1124</v>
      </c>
      <c r="B562" s="52" t="s">
        <v>1205</v>
      </c>
      <c r="C562" s="53" t="s">
        <v>1206</v>
      </c>
      <c r="D562" s="54">
        <v>1.2834817920000001</v>
      </c>
      <c r="E562" s="54">
        <v>0</v>
      </c>
      <c r="F562" s="54">
        <f t="shared" si="151"/>
        <v>1.2834817920000001</v>
      </c>
      <c r="G562" s="54">
        <f t="shared" si="146"/>
        <v>1.2834817920000001</v>
      </c>
      <c r="H562" s="54">
        <f t="shared" si="146"/>
        <v>0</v>
      </c>
      <c r="I562" s="67">
        <v>0</v>
      </c>
      <c r="J562" s="54">
        <v>0</v>
      </c>
      <c r="K562" s="67">
        <v>0</v>
      </c>
      <c r="L562" s="54">
        <v>0</v>
      </c>
      <c r="M562" s="67">
        <v>0</v>
      </c>
      <c r="N562" s="54">
        <v>0</v>
      </c>
      <c r="O562" s="67">
        <v>1.2834817920000001</v>
      </c>
      <c r="P562" s="54">
        <v>0</v>
      </c>
      <c r="Q562" s="54">
        <f t="shared" si="147"/>
        <v>1.2834817920000001</v>
      </c>
      <c r="R562" s="54">
        <f t="shared" si="148"/>
        <v>-1.2834817920000001</v>
      </c>
      <c r="S562" s="48">
        <f t="shared" si="149"/>
        <v>-1</v>
      </c>
      <c r="T562" s="49" t="s">
        <v>1133</v>
      </c>
      <c r="U562" s="7"/>
      <c r="V562" s="7"/>
      <c r="W562" s="7"/>
      <c r="X562" s="7"/>
      <c r="Y562" s="7"/>
      <c r="Z562" s="7"/>
      <c r="AA562" s="7"/>
      <c r="AB562" s="9"/>
      <c r="AC562" s="35"/>
      <c r="AD562" s="36"/>
      <c r="AF562" s="37"/>
      <c r="AH562" s="8"/>
      <c r="AI562" s="8"/>
      <c r="AJ562" s="8"/>
    </row>
    <row r="563" spans="1:36" s="1" customFormat="1" ht="47.25" x14ac:dyDescent="0.25">
      <c r="A563" s="51" t="s">
        <v>1124</v>
      </c>
      <c r="B563" s="52" t="s">
        <v>1207</v>
      </c>
      <c r="C563" s="53" t="s">
        <v>1208</v>
      </c>
      <c r="D563" s="54">
        <v>2.9171204639999999</v>
      </c>
      <c r="E563" s="54">
        <v>0</v>
      </c>
      <c r="F563" s="54">
        <f t="shared" si="151"/>
        <v>2.9171204639999999</v>
      </c>
      <c r="G563" s="54">
        <f t="shared" si="146"/>
        <v>2.9171204639999999</v>
      </c>
      <c r="H563" s="54">
        <f t="shared" si="146"/>
        <v>0</v>
      </c>
      <c r="I563" s="67">
        <v>0</v>
      </c>
      <c r="J563" s="54">
        <v>0</v>
      </c>
      <c r="K563" s="67">
        <v>0</v>
      </c>
      <c r="L563" s="54">
        <v>0</v>
      </c>
      <c r="M563" s="67">
        <v>0</v>
      </c>
      <c r="N563" s="54">
        <v>0</v>
      </c>
      <c r="O563" s="67">
        <v>2.9171204639999999</v>
      </c>
      <c r="P563" s="54">
        <v>0</v>
      </c>
      <c r="Q563" s="54">
        <f t="shared" si="147"/>
        <v>2.9171204639999999</v>
      </c>
      <c r="R563" s="54">
        <f t="shared" si="148"/>
        <v>-2.9171204639999999</v>
      </c>
      <c r="S563" s="48">
        <f t="shared" si="149"/>
        <v>-1</v>
      </c>
      <c r="T563" s="49" t="s">
        <v>1133</v>
      </c>
      <c r="U563" s="7"/>
      <c r="V563" s="7"/>
      <c r="W563" s="7"/>
      <c r="X563" s="7"/>
      <c r="Y563" s="7"/>
      <c r="Z563" s="7"/>
      <c r="AA563" s="7"/>
      <c r="AB563" s="9"/>
      <c r="AC563" s="35"/>
      <c r="AD563" s="36"/>
      <c r="AF563" s="37"/>
      <c r="AH563" s="8"/>
      <c r="AI563" s="8"/>
      <c r="AJ563" s="8"/>
    </row>
    <row r="564" spans="1:36" s="1" customFormat="1" ht="78.75" x14ac:dyDescent="0.25">
      <c r="A564" s="51" t="s">
        <v>1124</v>
      </c>
      <c r="B564" s="52" t="s">
        <v>1209</v>
      </c>
      <c r="C564" s="53" t="s">
        <v>1210</v>
      </c>
      <c r="D564" s="54">
        <v>9.254760000000001</v>
      </c>
      <c r="E564" s="54">
        <v>0</v>
      </c>
      <c r="F564" s="54">
        <f t="shared" si="151"/>
        <v>9.254760000000001</v>
      </c>
      <c r="G564" s="54">
        <f t="shared" si="146"/>
        <v>9.254760000000001</v>
      </c>
      <c r="H564" s="54">
        <f t="shared" si="146"/>
        <v>9.254760000000001</v>
      </c>
      <c r="I564" s="67">
        <v>9.254760000000001</v>
      </c>
      <c r="J564" s="54">
        <v>9.254760000000001</v>
      </c>
      <c r="K564" s="67">
        <v>0</v>
      </c>
      <c r="L564" s="54">
        <v>0</v>
      </c>
      <c r="M564" s="67">
        <v>0</v>
      </c>
      <c r="N564" s="54">
        <v>0</v>
      </c>
      <c r="O564" s="67">
        <v>0</v>
      </c>
      <c r="P564" s="54">
        <v>0</v>
      </c>
      <c r="Q564" s="54">
        <f t="shared" si="147"/>
        <v>0</v>
      </c>
      <c r="R564" s="54">
        <f t="shared" si="148"/>
        <v>0</v>
      </c>
      <c r="S564" s="48">
        <f t="shared" si="149"/>
        <v>0</v>
      </c>
      <c r="T564" s="49" t="s">
        <v>31</v>
      </c>
      <c r="U564" s="7"/>
      <c r="V564" s="7"/>
      <c r="W564" s="7"/>
      <c r="X564" s="7"/>
      <c r="Y564" s="7"/>
      <c r="Z564" s="7"/>
      <c r="AA564" s="7"/>
      <c r="AB564" s="9"/>
      <c r="AC564" s="35"/>
      <c r="AD564" s="36"/>
      <c r="AF564" s="37"/>
      <c r="AH564" s="8"/>
      <c r="AI564" s="8"/>
      <c r="AJ564" s="8"/>
    </row>
    <row r="565" spans="1:36" s="1" customFormat="1" ht="78.75" x14ac:dyDescent="0.25">
      <c r="A565" s="51" t="s">
        <v>1124</v>
      </c>
      <c r="B565" s="52" t="s">
        <v>1211</v>
      </c>
      <c r="C565" s="68" t="s">
        <v>1212</v>
      </c>
      <c r="D565" s="54" t="s">
        <v>31</v>
      </c>
      <c r="E565" s="54" t="s">
        <v>31</v>
      </c>
      <c r="F565" s="54" t="s">
        <v>31</v>
      </c>
      <c r="G565" s="54" t="s">
        <v>31</v>
      </c>
      <c r="H565" s="54">
        <f t="shared" ref="H565:H631" si="152">J565+L565+N565+P565</f>
        <v>0</v>
      </c>
      <c r="I565" s="67" t="s">
        <v>31</v>
      </c>
      <c r="J565" s="54">
        <v>0</v>
      </c>
      <c r="K565" s="67" t="s">
        <v>31</v>
      </c>
      <c r="L565" s="54">
        <v>0</v>
      </c>
      <c r="M565" s="67" t="s">
        <v>31</v>
      </c>
      <c r="N565" s="54">
        <v>0</v>
      </c>
      <c r="O565" s="67" t="s">
        <v>31</v>
      </c>
      <c r="P565" s="54">
        <v>0</v>
      </c>
      <c r="Q565" s="54" t="s">
        <v>31</v>
      </c>
      <c r="R565" s="54" t="s">
        <v>31</v>
      </c>
      <c r="S565" s="48" t="s">
        <v>31</v>
      </c>
      <c r="T565" s="49" t="s">
        <v>1213</v>
      </c>
      <c r="U565" s="7"/>
      <c r="V565" s="7"/>
      <c r="W565" s="7"/>
      <c r="X565" s="7"/>
      <c r="Y565" s="7"/>
      <c r="Z565" s="7"/>
      <c r="AA565" s="7"/>
      <c r="AB565" s="9"/>
      <c r="AC565" s="35"/>
      <c r="AD565" s="36"/>
      <c r="AF565" s="37"/>
      <c r="AH565" s="8"/>
      <c r="AI565" s="8"/>
      <c r="AJ565" s="8"/>
    </row>
    <row r="566" spans="1:36" s="1" customFormat="1" ht="78.75" x14ac:dyDescent="0.25">
      <c r="A566" s="51" t="s">
        <v>1124</v>
      </c>
      <c r="B566" s="52" t="s">
        <v>1214</v>
      </c>
      <c r="C566" s="68" t="s">
        <v>1215</v>
      </c>
      <c r="D566" s="54" t="s">
        <v>31</v>
      </c>
      <c r="E566" s="54" t="s">
        <v>31</v>
      </c>
      <c r="F566" s="54" t="s">
        <v>31</v>
      </c>
      <c r="G566" s="54" t="s">
        <v>31</v>
      </c>
      <c r="H566" s="54">
        <f t="shared" si="152"/>
        <v>0</v>
      </c>
      <c r="I566" s="67" t="s">
        <v>31</v>
      </c>
      <c r="J566" s="54">
        <v>0</v>
      </c>
      <c r="K566" s="67" t="s">
        <v>31</v>
      </c>
      <c r="L566" s="54">
        <v>0</v>
      </c>
      <c r="M566" s="67" t="s">
        <v>31</v>
      </c>
      <c r="N566" s="54">
        <v>0</v>
      </c>
      <c r="O566" s="67" t="s">
        <v>31</v>
      </c>
      <c r="P566" s="54">
        <v>0</v>
      </c>
      <c r="Q566" s="54" t="s">
        <v>31</v>
      </c>
      <c r="R566" s="54" t="s">
        <v>31</v>
      </c>
      <c r="S566" s="48" t="s">
        <v>31</v>
      </c>
      <c r="T566" s="49" t="s">
        <v>1213</v>
      </c>
      <c r="U566" s="7"/>
      <c r="V566" s="7"/>
      <c r="W566" s="7"/>
      <c r="X566" s="7"/>
      <c r="Y566" s="7"/>
      <c r="Z566" s="7"/>
      <c r="AA566" s="7"/>
      <c r="AB566" s="9"/>
      <c r="AC566" s="35"/>
      <c r="AD566" s="36"/>
      <c r="AF566" s="37"/>
      <c r="AH566" s="8"/>
      <c r="AI566" s="8"/>
      <c r="AJ566" s="8"/>
    </row>
    <row r="567" spans="1:36" s="1" customFormat="1" ht="78.75" x14ac:dyDescent="0.25">
      <c r="A567" s="51" t="s">
        <v>1124</v>
      </c>
      <c r="B567" s="52" t="s">
        <v>1216</v>
      </c>
      <c r="C567" s="68" t="s">
        <v>1217</v>
      </c>
      <c r="D567" s="54" t="s">
        <v>31</v>
      </c>
      <c r="E567" s="54" t="s">
        <v>31</v>
      </c>
      <c r="F567" s="54" t="s">
        <v>31</v>
      </c>
      <c r="G567" s="54" t="s">
        <v>31</v>
      </c>
      <c r="H567" s="54">
        <f t="shared" si="152"/>
        <v>0</v>
      </c>
      <c r="I567" s="67" t="s">
        <v>31</v>
      </c>
      <c r="J567" s="54">
        <v>0</v>
      </c>
      <c r="K567" s="67" t="s">
        <v>31</v>
      </c>
      <c r="L567" s="54">
        <v>0</v>
      </c>
      <c r="M567" s="67" t="s">
        <v>31</v>
      </c>
      <c r="N567" s="54">
        <v>0</v>
      </c>
      <c r="O567" s="67" t="s">
        <v>31</v>
      </c>
      <c r="P567" s="54">
        <v>0</v>
      </c>
      <c r="Q567" s="54" t="s">
        <v>31</v>
      </c>
      <c r="R567" s="54" t="s">
        <v>31</v>
      </c>
      <c r="S567" s="48" t="s">
        <v>31</v>
      </c>
      <c r="T567" s="49" t="s">
        <v>1213</v>
      </c>
      <c r="U567" s="7"/>
      <c r="V567" s="7"/>
      <c r="W567" s="7"/>
      <c r="X567" s="7"/>
      <c r="Y567" s="7"/>
      <c r="Z567" s="7"/>
      <c r="AA567" s="7"/>
      <c r="AB567" s="9"/>
      <c r="AC567" s="35"/>
      <c r="AD567" s="36"/>
      <c r="AF567" s="37"/>
      <c r="AH567" s="8"/>
      <c r="AI567" s="8"/>
      <c r="AJ567" s="8"/>
    </row>
    <row r="568" spans="1:36" s="1" customFormat="1" ht="31.5" x14ac:dyDescent="0.25">
      <c r="A568" s="44" t="s">
        <v>1218</v>
      </c>
      <c r="B568" s="45" t="s">
        <v>104</v>
      </c>
      <c r="C568" s="45" t="s">
        <v>30</v>
      </c>
      <c r="D568" s="46">
        <v>0</v>
      </c>
      <c r="E568" s="46">
        <v>0</v>
      </c>
      <c r="F568" s="46">
        <v>0</v>
      </c>
      <c r="G568" s="46">
        <v>0</v>
      </c>
      <c r="H568" s="46">
        <f t="shared" si="152"/>
        <v>0</v>
      </c>
      <c r="I568" s="46">
        <v>0</v>
      </c>
      <c r="J568" s="47">
        <v>0</v>
      </c>
      <c r="K568" s="46">
        <v>0</v>
      </c>
      <c r="L568" s="47">
        <v>0</v>
      </c>
      <c r="M568" s="46">
        <v>0</v>
      </c>
      <c r="N568" s="46">
        <v>0</v>
      </c>
      <c r="O568" s="46">
        <v>0</v>
      </c>
      <c r="P568" s="46">
        <v>0</v>
      </c>
      <c r="Q568" s="46">
        <f t="shared" ref="Q568:Q594" si="153">F568-H568</f>
        <v>0</v>
      </c>
      <c r="R568" s="46">
        <f t="shared" ref="R568:R594" si="154">H568-G568</f>
        <v>0</v>
      </c>
      <c r="S568" s="50">
        <v>0</v>
      </c>
      <c r="T568" s="40" t="s">
        <v>31</v>
      </c>
      <c r="U568" s="7"/>
      <c r="V568" s="7"/>
      <c r="W568" s="7"/>
      <c r="X568" s="7"/>
      <c r="Y568" s="7"/>
      <c r="Z568" s="7"/>
      <c r="AA568" s="7"/>
      <c r="AB568" s="9"/>
      <c r="AC568" s="35"/>
      <c r="AD568" s="36"/>
      <c r="AF568" s="37"/>
      <c r="AH568" s="8"/>
      <c r="AI568" s="8"/>
      <c r="AJ568" s="8"/>
    </row>
    <row r="569" spans="1:36" s="1" customFormat="1" ht="47.25" x14ac:dyDescent="0.25">
      <c r="A569" s="44" t="s">
        <v>1219</v>
      </c>
      <c r="B569" s="45" t="s">
        <v>106</v>
      </c>
      <c r="C569" s="45" t="s">
        <v>30</v>
      </c>
      <c r="D569" s="46">
        <f t="shared" ref="D569:G569" si="155">D570+D578+D579+D581</f>
        <v>390.43944078999999</v>
      </c>
      <c r="E569" s="46">
        <f t="shared" si="155"/>
        <v>140.39728670000005</v>
      </c>
      <c r="F569" s="46">
        <f t="shared" si="155"/>
        <v>250.04215409</v>
      </c>
      <c r="G569" s="46">
        <f t="shared" si="155"/>
        <v>115.64046071999999</v>
      </c>
      <c r="H569" s="46">
        <f t="shared" si="152"/>
        <v>89.415727570000001</v>
      </c>
      <c r="I569" s="46">
        <f t="shared" ref="I569:P569" si="156">I570+I578+I579+I581</f>
        <v>19.923243540000001</v>
      </c>
      <c r="J569" s="47">
        <f t="shared" si="156"/>
        <v>20.032920060000002</v>
      </c>
      <c r="K569" s="46">
        <f t="shared" si="156"/>
        <v>41.427592340000004</v>
      </c>
      <c r="L569" s="47">
        <f t="shared" si="156"/>
        <v>15.975733080000001</v>
      </c>
      <c r="M569" s="46">
        <f t="shared" si="156"/>
        <v>23.371648729999997</v>
      </c>
      <c r="N569" s="46">
        <f t="shared" si="156"/>
        <v>28.946781300000005</v>
      </c>
      <c r="O569" s="46">
        <f t="shared" si="156"/>
        <v>30.917976110000001</v>
      </c>
      <c r="P569" s="46">
        <f t="shared" si="156"/>
        <v>24.46029313</v>
      </c>
      <c r="Q569" s="46">
        <f t="shared" si="153"/>
        <v>160.62642652</v>
      </c>
      <c r="R569" s="46">
        <f t="shared" si="154"/>
        <v>-26.224733149999992</v>
      </c>
      <c r="S569" s="50">
        <f t="shared" ref="S569:S577" si="157">R569/G569</f>
        <v>-0.22677817942543382</v>
      </c>
      <c r="T569" s="40" t="s">
        <v>31</v>
      </c>
      <c r="U569" s="7"/>
      <c r="V569" s="7"/>
      <c r="W569" s="7"/>
      <c r="X569" s="7"/>
      <c r="Y569" s="7"/>
      <c r="Z569" s="7"/>
      <c r="AA569" s="7"/>
      <c r="AB569" s="9"/>
      <c r="AC569" s="35"/>
      <c r="AD569" s="36"/>
      <c r="AF569" s="37"/>
      <c r="AH569" s="8"/>
      <c r="AI569" s="8"/>
      <c r="AJ569" s="8"/>
    </row>
    <row r="570" spans="1:36" s="1" customFormat="1" ht="31.5" x14ac:dyDescent="0.25">
      <c r="A570" s="44" t="s">
        <v>1220</v>
      </c>
      <c r="B570" s="45" t="s">
        <v>108</v>
      </c>
      <c r="C570" s="45" t="s">
        <v>30</v>
      </c>
      <c r="D570" s="46">
        <f t="shared" ref="D570:G570" si="158">SUM(D571:D577)</f>
        <v>109.58859731999999</v>
      </c>
      <c r="E570" s="46">
        <f t="shared" si="158"/>
        <v>34.217367880000005</v>
      </c>
      <c r="F570" s="46">
        <f t="shared" si="158"/>
        <v>75.371229439999993</v>
      </c>
      <c r="G570" s="46">
        <f t="shared" si="158"/>
        <v>74.127335439999996</v>
      </c>
      <c r="H570" s="46">
        <f t="shared" si="152"/>
        <v>63.428970070000005</v>
      </c>
      <c r="I570" s="46">
        <f t="shared" ref="I570:P570" si="159">SUM(I571:I577)</f>
        <v>12.944489020000001</v>
      </c>
      <c r="J570" s="47">
        <f t="shared" si="159"/>
        <v>13.484165539999999</v>
      </c>
      <c r="K570" s="46">
        <f t="shared" si="159"/>
        <v>39.659828340000004</v>
      </c>
      <c r="L570" s="47">
        <f t="shared" si="159"/>
        <v>3.5568389400000004</v>
      </c>
      <c r="M570" s="46">
        <f t="shared" si="159"/>
        <v>11.7905</v>
      </c>
      <c r="N570" s="46">
        <f t="shared" si="159"/>
        <v>24.647740120000002</v>
      </c>
      <c r="O570" s="46">
        <f t="shared" si="159"/>
        <v>9.7325180800000002</v>
      </c>
      <c r="P570" s="46">
        <f t="shared" si="159"/>
        <v>21.740225470000002</v>
      </c>
      <c r="Q570" s="46">
        <f t="shared" si="153"/>
        <v>11.942259369999988</v>
      </c>
      <c r="R570" s="46">
        <f t="shared" si="154"/>
        <v>-10.698365369999991</v>
      </c>
      <c r="S570" s="50">
        <f t="shared" si="157"/>
        <v>-0.1443241593198698</v>
      </c>
      <c r="T570" s="40" t="s">
        <v>31</v>
      </c>
      <c r="U570" s="7"/>
      <c r="V570" s="7"/>
      <c r="W570" s="7"/>
      <c r="X570" s="7"/>
      <c r="Y570" s="7"/>
      <c r="Z570" s="7"/>
      <c r="AA570" s="7"/>
      <c r="AB570" s="9"/>
      <c r="AC570" s="35"/>
      <c r="AD570" s="36"/>
      <c r="AF570" s="37"/>
      <c r="AH570" s="8"/>
      <c r="AI570" s="8"/>
      <c r="AJ570" s="8"/>
    </row>
    <row r="571" spans="1:36" s="1" customFormat="1" ht="31.5" x14ac:dyDescent="0.25">
      <c r="A571" s="51" t="s">
        <v>1220</v>
      </c>
      <c r="B571" s="52" t="s">
        <v>1221</v>
      </c>
      <c r="C571" s="53" t="s">
        <v>1222</v>
      </c>
      <c r="D571" s="54">
        <v>41.636476959999996</v>
      </c>
      <c r="E571" s="54">
        <v>0.64</v>
      </c>
      <c r="F571" s="54">
        <f t="shared" ref="F571:F577" si="160">D571-E571</f>
        <v>40.996476959999995</v>
      </c>
      <c r="G571" s="54">
        <f t="shared" ref="G571:G577" si="161">I571+K571+M571+O571</f>
        <v>39.752582959999998</v>
      </c>
      <c r="H571" s="54">
        <f t="shared" si="152"/>
        <v>35.39760545</v>
      </c>
      <c r="I571" s="67">
        <v>0</v>
      </c>
      <c r="J571" s="54">
        <v>0</v>
      </c>
      <c r="K571" s="67">
        <v>26.767022959999998</v>
      </c>
      <c r="L571" s="54">
        <v>0</v>
      </c>
      <c r="M571" s="67">
        <v>10.8605</v>
      </c>
      <c r="N571" s="54">
        <v>13.65737998</v>
      </c>
      <c r="O571" s="67">
        <v>2.1250599999999999</v>
      </c>
      <c r="P571" s="54">
        <v>21.740225470000002</v>
      </c>
      <c r="Q571" s="54">
        <f t="shared" si="153"/>
        <v>5.5988715099999951</v>
      </c>
      <c r="R571" s="54">
        <f t="shared" si="154"/>
        <v>-4.3549775099999977</v>
      </c>
      <c r="S571" s="48">
        <f t="shared" si="157"/>
        <v>-0.10955206393461478</v>
      </c>
      <c r="T571" s="49" t="s">
        <v>1223</v>
      </c>
      <c r="U571" s="7"/>
      <c r="V571" s="7"/>
      <c r="W571" s="7"/>
      <c r="X571" s="7"/>
      <c r="Y571" s="7"/>
      <c r="Z571" s="7"/>
      <c r="AA571" s="7"/>
      <c r="AB571" s="9"/>
      <c r="AC571" s="35"/>
      <c r="AD571" s="36"/>
      <c r="AF571" s="37"/>
      <c r="AH571" s="8"/>
      <c r="AI571" s="8"/>
      <c r="AJ571" s="8"/>
    </row>
    <row r="572" spans="1:36" s="1" customFormat="1" ht="31.5" x14ac:dyDescent="0.25">
      <c r="A572" s="51" t="s">
        <v>1220</v>
      </c>
      <c r="B572" s="52" t="s">
        <v>1224</v>
      </c>
      <c r="C572" s="53" t="s">
        <v>1225</v>
      </c>
      <c r="D572" s="54">
        <v>33.292260420000005</v>
      </c>
      <c r="E572" s="54">
        <v>32.106060720000002</v>
      </c>
      <c r="F572" s="54">
        <f t="shared" si="160"/>
        <v>1.1861997000000031</v>
      </c>
      <c r="G572" s="54">
        <f t="shared" si="161"/>
        <v>1.1861997</v>
      </c>
      <c r="H572" s="54">
        <f t="shared" si="152"/>
        <v>1.1462728200000001</v>
      </c>
      <c r="I572" s="67">
        <v>1.1294702400000001</v>
      </c>
      <c r="J572" s="54">
        <v>1.1462728200000001</v>
      </c>
      <c r="K572" s="67">
        <v>5.6729459999999995E-2</v>
      </c>
      <c r="L572" s="54">
        <v>0</v>
      </c>
      <c r="M572" s="67">
        <v>0</v>
      </c>
      <c r="N572" s="54">
        <v>0</v>
      </c>
      <c r="O572" s="67">
        <v>0</v>
      </c>
      <c r="P572" s="54">
        <v>0</v>
      </c>
      <c r="Q572" s="54">
        <f t="shared" si="153"/>
        <v>3.9926880000002996E-2</v>
      </c>
      <c r="R572" s="54">
        <f t="shared" si="154"/>
        <v>-3.9926879999999887E-2</v>
      </c>
      <c r="S572" s="48">
        <f t="shared" si="157"/>
        <v>-3.3659492579537736E-2</v>
      </c>
      <c r="T572" s="49" t="s">
        <v>31</v>
      </c>
      <c r="U572" s="7"/>
      <c r="V572" s="7"/>
      <c r="W572" s="7"/>
      <c r="X572" s="7"/>
      <c r="Y572" s="7"/>
      <c r="Z572" s="7"/>
      <c r="AA572" s="7"/>
      <c r="AB572" s="9"/>
      <c r="AC572" s="35"/>
      <c r="AD572" s="36"/>
      <c r="AF572" s="37"/>
      <c r="AH572" s="8"/>
      <c r="AI572" s="8"/>
      <c r="AJ572" s="8"/>
    </row>
    <row r="573" spans="1:36" s="1" customFormat="1" ht="47.25" x14ac:dyDescent="0.25">
      <c r="A573" s="51" t="s">
        <v>1220</v>
      </c>
      <c r="B573" s="52" t="s">
        <v>1226</v>
      </c>
      <c r="C573" s="53" t="s">
        <v>1227</v>
      </c>
      <c r="D573" s="54">
        <v>14.109920000000001</v>
      </c>
      <c r="E573" s="54">
        <v>0</v>
      </c>
      <c r="F573" s="54">
        <f t="shared" si="160"/>
        <v>14.109920000000001</v>
      </c>
      <c r="G573" s="54">
        <f t="shared" si="161"/>
        <v>14.109920000000001</v>
      </c>
      <c r="H573" s="54">
        <f t="shared" si="152"/>
        <v>12.783139600000002</v>
      </c>
      <c r="I573" s="67">
        <v>1.69884408</v>
      </c>
      <c r="J573" s="54">
        <v>1.7826294400000002</v>
      </c>
      <c r="K573" s="67">
        <v>12.41107592</v>
      </c>
      <c r="L573" s="54">
        <v>0.12986663999999995</v>
      </c>
      <c r="M573" s="67">
        <v>0</v>
      </c>
      <c r="N573" s="54">
        <v>10.870643520000002</v>
      </c>
      <c r="O573" s="67">
        <v>0</v>
      </c>
      <c r="P573" s="54">
        <v>0</v>
      </c>
      <c r="Q573" s="54">
        <f t="shared" si="153"/>
        <v>1.3267803999999987</v>
      </c>
      <c r="R573" s="54">
        <f t="shared" si="154"/>
        <v>-1.3267803999999987</v>
      </c>
      <c r="S573" s="48">
        <f t="shared" si="157"/>
        <v>-9.4031745041786116E-2</v>
      </c>
      <c r="T573" s="49" t="s">
        <v>31</v>
      </c>
      <c r="U573" s="7"/>
      <c r="V573" s="7"/>
      <c r="W573" s="7"/>
      <c r="X573" s="7"/>
      <c r="Y573" s="7"/>
      <c r="Z573" s="7"/>
      <c r="AA573" s="7"/>
      <c r="AB573" s="9"/>
      <c r="AC573" s="35"/>
      <c r="AD573" s="36"/>
      <c r="AF573" s="37"/>
      <c r="AH573" s="8"/>
      <c r="AI573" s="8"/>
      <c r="AJ573" s="8"/>
    </row>
    <row r="574" spans="1:36" s="1" customFormat="1" ht="63" x14ac:dyDescent="0.25">
      <c r="A574" s="51" t="s">
        <v>1220</v>
      </c>
      <c r="B574" s="52" t="s">
        <v>1228</v>
      </c>
      <c r="C574" s="53" t="s">
        <v>1229</v>
      </c>
      <c r="D574" s="54">
        <v>5.2789999999999999</v>
      </c>
      <c r="E574" s="54">
        <v>0</v>
      </c>
      <c r="F574" s="54">
        <f t="shared" si="160"/>
        <v>5.2789999999999999</v>
      </c>
      <c r="G574" s="54">
        <f t="shared" si="161"/>
        <v>5.2789999999999999</v>
      </c>
      <c r="H574" s="54">
        <f t="shared" si="152"/>
        <v>4.3126480000000003</v>
      </c>
      <c r="I574" s="67">
        <v>0.60097792000000005</v>
      </c>
      <c r="J574" s="54">
        <v>0.88567569999999995</v>
      </c>
      <c r="K574" s="67">
        <v>0.27</v>
      </c>
      <c r="L574" s="54">
        <v>3.4269723000000005</v>
      </c>
      <c r="M574" s="67">
        <v>0.53</v>
      </c>
      <c r="N574" s="54">
        <v>0</v>
      </c>
      <c r="O574" s="67">
        <v>3.87802208</v>
      </c>
      <c r="P574" s="54">
        <v>0</v>
      </c>
      <c r="Q574" s="54">
        <f t="shared" si="153"/>
        <v>0.96635199999999966</v>
      </c>
      <c r="R574" s="54">
        <f t="shared" si="154"/>
        <v>-0.96635199999999966</v>
      </c>
      <c r="S574" s="48">
        <f t="shared" si="157"/>
        <v>-0.1830558817957946</v>
      </c>
      <c r="T574" s="49" t="s">
        <v>1230</v>
      </c>
      <c r="U574" s="7"/>
      <c r="V574" s="7"/>
      <c r="W574" s="7"/>
      <c r="X574" s="7"/>
      <c r="Y574" s="7"/>
      <c r="Z574" s="7"/>
      <c r="AA574" s="7"/>
      <c r="AB574" s="9"/>
      <c r="AC574" s="35"/>
      <c r="AD574" s="36"/>
      <c r="AF574" s="37"/>
      <c r="AH574" s="8"/>
      <c r="AI574" s="8"/>
      <c r="AJ574" s="8"/>
    </row>
    <row r="575" spans="1:36" s="1" customFormat="1" ht="47.25" x14ac:dyDescent="0.25">
      <c r="A575" s="51" t="s">
        <v>1220</v>
      </c>
      <c r="B575" s="52" t="s">
        <v>1231</v>
      </c>
      <c r="C575" s="53" t="s">
        <v>1232</v>
      </c>
      <c r="D575" s="54">
        <v>2.0345599999999999</v>
      </c>
      <c r="E575" s="54">
        <v>0</v>
      </c>
      <c r="F575" s="54">
        <f t="shared" si="160"/>
        <v>2.0345599999999999</v>
      </c>
      <c r="G575" s="54">
        <f t="shared" si="161"/>
        <v>2.0345599999999999</v>
      </c>
      <c r="H575" s="54">
        <f t="shared" si="152"/>
        <v>0.38910742000000009</v>
      </c>
      <c r="I575" s="67">
        <v>0.115</v>
      </c>
      <c r="J575" s="54">
        <v>0.26939079999999999</v>
      </c>
      <c r="K575" s="67">
        <v>0.155</v>
      </c>
      <c r="L575" s="54">
        <v>0</v>
      </c>
      <c r="M575" s="67">
        <v>0.4</v>
      </c>
      <c r="N575" s="54">
        <v>0.11971662000000009</v>
      </c>
      <c r="O575" s="67">
        <v>1.36456</v>
      </c>
      <c r="P575" s="54">
        <v>0</v>
      </c>
      <c r="Q575" s="54">
        <f t="shared" si="153"/>
        <v>1.6454525799999997</v>
      </c>
      <c r="R575" s="54">
        <f t="shared" si="154"/>
        <v>-1.6454525799999997</v>
      </c>
      <c r="S575" s="48">
        <f t="shared" si="157"/>
        <v>-0.80875107148474357</v>
      </c>
      <c r="T575" s="49" t="s">
        <v>1233</v>
      </c>
      <c r="U575" s="7"/>
      <c r="V575" s="7"/>
      <c r="W575" s="7"/>
      <c r="X575" s="7"/>
      <c r="Y575" s="7"/>
      <c r="Z575" s="7"/>
      <c r="AA575" s="7"/>
      <c r="AB575" s="9"/>
      <c r="AC575" s="35"/>
      <c r="AD575" s="36"/>
      <c r="AF575" s="37"/>
      <c r="AH575" s="8"/>
      <c r="AI575" s="8"/>
      <c r="AJ575" s="8"/>
    </row>
    <row r="576" spans="1:36" s="1" customFormat="1" ht="47.25" x14ac:dyDescent="0.25">
      <c r="A576" s="51" t="s">
        <v>1220</v>
      </c>
      <c r="B576" s="52" t="s">
        <v>1234</v>
      </c>
      <c r="C576" s="53" t="s">
        <v>1235</v>
      </c>
      <c r="D576" s="54">
        <v>10.87150394</v>
      </c>
      <c r="E576" s="54">
        <v>1.4713071599999998</v>
      </c>
      <c r="F576" s="54">
        <f t="shared" si="160"/>
        <v>9.4001967799999999</v>
      </c>
      <c r="G576" s="54">
        <f t="shared" si="161"/>
        <v>9.4001967799999999</v>
      </c>
      <c r="H576" s="54">
        <f t="shared" si="152"/>
        <v>9.4001967799999999</v>
      </c>
      <c r="I576" s="67">
        <v>9.4001967799999999</v>
      </c>
      <c r="J576" s="54">
        <v>9.4001967799999999</v>
      </c>
      <c r="K576" s="67">
        <v>0</v>
      </c>
      <c r="L576" s="54">
        <v>0</v>
      </c>
      <c r="M576" s="67">
        <v>0</v>
      </c>
      <c r="N576" s="54">
        <v>0</v>
      </c>
      <c r="O576" s="67">
        <v>0</v>
      </c>
      <c r="P576" s="54">
        <v>0</v>
      </c>
      <c r="Q576" s="54">
        <f t="shared" si="153"/>
        <v>0</v>
      </c>
      <c r="R576" s="54">
        <f t="shared" si="154"/>
        <v>0</v>
      </c>
      <c r="S576" s="48">
        <f t="shared" si="157"/>
        <v>0</v>
      </c>
      <c r="T576" s="49" t="s">
        <v>31</v>
      </c>
      <c r="U576" s="7"/>
      <c r="V576" s="7"/>
      <c r="W576" s="7"/>
      <c r="X576" s="7"/>
      <c r="Y576" s="7"/>
      <c r="Z576" s="7"/>
      <c r="AA576" s="7"/>
      <c r="AB576" s="9"/>
      <c r="AC576" s="35"/>
      <c r="AD576" s="36"/>
      <c r="AF576" s="37"/>
      <c r="AH576" s="8"/>
      <c r="AI576" s="8"/>
      <c r="AJ576" s="8"/>
    </row>
    <row r="577" spans="1:36" s="1" customFormat="1" ht="63" x14ac:dyDescent="0.25">
      <c r="A577" s="51" t="s">
        <v>1220</v>
      </c>
      <c r="B577" s="52" t="s">
        <v>1236</v>
      </c>
      <c r="C577" s="53" t="s">
        <v>1237</v>
      </c>
      <c r="D577" s="54">
        <v>2.3648760000000002</v>
      </c>
      <c r="E577" s="54">
        <v>0</v>
      </c>
      <c r="F577" s="54">
        <f t="shared" si="160"/>
        <v>2.3648760000000002</v>
      </c>
      <c r="G577" s="54">
        <f t="shared" si="161"/>
        <v>2.3648760000000002</v>
      </c>
      <c r="H577" s="54">
        <f t="shared" si="152"/>
        <v>0</v>
      </c>
      <c r="I577" s="67">
        <v>0</v>
      </c>
      <c r="J577" s="54">
        <v>0</v>
      </c>
      <c r="K577" s="67">
        <v>0</v>
      </c>
      <c r="L577" s="54">
        <v>0</v>
      </c>
      <c r="M577" s="67">
        <v>0</v>
      </c>
      <c r="N577" s="54">
        <v>0</v>
      </c>
      <c r="O577" s="67">
        <v>2.3648760000000002</v>
      </c>
      <c r="P577" s="54">
        <v>0</v>
      </c>
      <c r="Q577" s="54">
        <f t="shared" si="153"/>
        <v>2.3648760000000002</v>
      </c>
      <c r="R577" s="54">
        <f t="shared" si="154"/>
        <v>-2.3648760000000002</v>
      </c>
      <c r="S577" s="48">
        <f t="shared" si="157"/>
        <v>-1</v>
      </c>
      <c r="T577" s="49" t="s">
        <v>1238</v>
      </c>
      <c r="U577" s="7"/>
      <c r="V577" s="7"/>
      <c r="W577" s="7"/>
      <c r="X577" s="7"/>
      <c r="Y577" s="7"/>
      <c r="Z577" s="7"/>
      <c r="AA577" s="7"/>
      <c r="AB577" s="9"/>
      <c r="AC577" s="35"/>
      <c r="AD577" s="36"/>
      <c r="AF577" s="37"/>
      <c r="AH577" s="8"/>
      <c r="AI577" s="8"/>
      <c r="AJ577" s="8"/>
    </row>
    <row r="578" spans="1:36" s="1" customFormat="1" x14ac:dyDescent="0.25">
      <c r="A578" s="44" t="s">
        <v>1239</v>
      </c>
      <c r="B578" s="45" t="s">
        <v>123</v>
      </c>
      <c r="C578" s="45" t="s">
        <v>30</v>
      </c>
      <c r="D578" s="46">
        <v>0</v>
      </c>
      <c r="E578" s="46">
        <v>0</v>
      </c>
      <c r="F578" s="46">
        <v>0</v>
      </c>
      <c r="G578" s="46">
        <v>0</v>
      </c>
      <c r="H578" s="46">
        <f t="shared" si="152"/>
        <v>0</v>
      </c>
      <c r="I578" s="46">
        <v>0</v>
      </c>
      <c r="J578" s="47">
        <v>0</v>
      </c>
      <c r="K578" s="46">
        <v>0</v>
      </c>
      <c r="L578" s="47">
        <v>0</v>
      </c>
      <c r="M578" s="46">
        <v>0</v>
      </c>
      <c r="N578" s="46">
        <v>0</v>
      </c>
      <c r="O578" s="46">
        <v>0</v>
      </c>
      <c r="P578" s="46">
        <v>0</v>
      </c>
      <c r="Q578" s="46">
        <f t="shared" si="153"/>
        <v>0</v>
      </c>
      <c r="R578" s="46">
        <f t="shared" si="154"/>
        <v>0</v>
      </c>
      <c r="S578" s="50">
        <v>0</v>
      </c>
      <c r="T578" s="40" t="s">
        <v>31</v>
      </c>
      <c r="U578" s="7"/>
      <c r="V578" s="7"/>
      <c r="W578" s="7"/>
      <c r="X578" s="7"/>
      <c r="Y578" s="7"/>
      <c r="Z578" s="7"/>
      <c r="AA578" s="7"/>
      <c r="AB578" s="9"/>
      <c r="AC578" s="35"/>
      <c r="AD578" s="36"/>
      <c r="AF578" s="37"/>
      <c r="AH578" s="8"/>
      <c r="AI578" s="8"/>
      <c r="AJ578" s="8"/>
    </row>
    <row r="579" spans="1:36" s="1" customFormat="1" x14ac:dyDescent="0.25">
      <c r="A579" s="44" t="s">
        <v>1240</v>
      </c>
      <c r="B579" s="45" t="s">
        <v>132</v>
      </c>
      <c r="C579" s="45" t="s">
        <v>30</v>
      </c>
      <c r="D579" s="46">
        <f t="shared" ref="D579:P579" si="162">SUM(D580:D580)</f>
        <v>75.122930240000017</v>
      </c>
      <c r="E579" s="46">
        <f t="shared" si="162"/>
        <v>58.873466810000025</v>
      </c>
      <c r="F579" s="46">
        <f t="shared" si="162"/>
        <v>16.249463429999992</v>
      </c>
      <c r="G579" s="46">
        <f t="shared" si="162"/>
        <v>6.6968394300000007</v>
      </c>
      <c r="H579" s="46">
        <f t="shared" si="152"/>
        <v>2.07016212</v>
      </c>
      <c r="I579" s="46">
        <f t="shared" si="162"/>
        <v>-5.6999999999999994E-7</v>
      </c>
      <c r="J579" s="47">
        <f t="shared" si="162"/>
        <v>-5.6999999999999994E-7</v>
      </c>
      <c r="K579" s="46">
        <f t="shared" si="162"/>
        <v>1.2377640000000001</v>
      </c>
      <c r="L579" s="47">
        <f t="shared" si="162"/>
        <v>0.65791149000000004</v>
      </c>
      <c r="M579" s="46">
        <f t="shared" si="162"/>
        <v>1.62</v>
      </c>
      <c r="N579" s="46">
        <f t="shared" si="162"/>
        <v>3.0989509999999994E-2</v>
      </c>
      <c r="O579" s="46">
        <f t="shared" si="162"/>
        <v>3.8390759999999999</v>
      </c>
      <c r="P579" s="46">
        <f t="shared" si="162"/>
        <v>1.3812616900000001</v>
      </c>
      <c r="Q579" s="46">
        <f t="shared" si="153"/>
        <v>14.179301309999992</v>
      </c>
      <c r="R579" s="46">
        <f t="shared" si="154"/>
        <v>-4.6266773100000007</v>
      </c>
      <c r="S579" s="50">
        <f t="shared" ref="S579:S594" si="163">R579/G579</f>
        <v>-0.69087475642222473</v>
      </c>
      <c r="T579" s="40" t="s">
        <v>31</v>
      </c>
      <c r="U579" s="7"/>
      <c r="V579" s="7"/>
      <c r="W579" s="7"/>
      <c r="X579" s="7"/>
      <c r="Y579" s="7"/>
      <c r="Z579" s="7"/>
      <c r="AA579" s="7"/>
      <c r="AB579" s="9"/>
      <c r="AC579" s="35"/>
      <c r="AD579" s="36"/>
      <c r="AF579" s="37"/>
      <c r="AH579" s="8"/>
      <c r="AI579" s="8"/>
      <c r="AJ579" s="8"/>
    </row>
    <row r="580" spans="1:36" s="1" customFormat="1" ht="78.75" x14ac:dyDescent="0.25">
      <c r="A580" s="51" t="s">
        <v>1240</v>
      </c>
      <c r="B580" s="52" t="s">
        <v>1241</v>
      </c>
      <c r="C580" s="53" t="s">
        <v>1242</v>
      </c>
      <c r="D580" s="54">
        <v>75.122930240000017</v>
      </c>
      <c r="E580" s="54">
        <v>58.873466810000025</v>
      </c>
      <c r="F580" s="54">
        <f>D580-E580</f>
        <v>16.249463429999992</v>
      </c>
      <c r="G580" s="54">
        <f>I580+K580+M580+O580</f>
        <v>6.6968394300000007</v>
      </c>
      <c r="H580" s="54">
        <f t="shared" si="152"/>
        <v>2.07016212</v>
      </c>
      <c r="I580" s="67">
        <v>-5.6999999999999994E-7</v>
      </c>
      <c r="J580" s="54">
        <v>-5.6999999999999994E-7</v>
      </c>
      <c r="K580" s="67">
        <v>1.2377640000000001</v>
      </c>
      <c r="L580" s="54">
        <v>0.65791149000000004</v>
      </c>
      <c r="M580" s="67">
        <v>1.62</v>
      </c>
      <c r="N580" s="54">
        <v>3.0989509999999994E-2</v>
      </c>
      <c r="O580" s="67">
        <v>3.8390759999999999</v>
      </c>
      <c r="P580" s="54">
        <v>1.3812616900000001</v>
      </c>
      <c r="Q580" s="54">
        <f t="shared" si="153"/>
        <v>14.179301309999992</v>
      </c>
      <c r="R580" s="54">
        <f t="shared" si="154"/>
        <v>-4.6266773100000007</v>
      </c>
      <c r="S580" s="48">
        <f t="shared" si="163"/>
        <v>-0.69087475642222473</v>
      </c>
      <c r="T580" s="49" t="s">
        <v>1243</v>
      </c>
      <c r="U580" s="7"/>
      <c r="V580" s="7"/>
      <c r="W580" s="7"/>
      <c r="X580" s="7"/>
      <c r="Y580" s="7"/>
      <c r="Z580" s="7"/>
      <c r="AA580" s="7"/>
      <c r="AB580" s="9"/>
      <c r="AC580" s="35"/>
      <c r="AD580" s="36"/>
      <c r="AF580" s="37"/>
      <c r="AH580" s="8"/>
      <c r="AI580" s="8"/>
      <c r="AJ580" s="8"/>
    </row>
    <row r="581" spans="1:36" s="1" customFormat="1" ht="31.5" x14ac:dyDescent="0.25">
      <c r="A581" s="44" t="s">
        <v>1244</v>
      </c>
      <c r="B581" s="45" t="s">
        <v>139</v>
      </c>
      <c r="C581" s="45" t="s">
        <v>30</v>
      </c>
      <c r="D581" s="46">
        <f t="shared" ref="D581:G581" si="164">SUM(D582:D586)</f>
        <v>205.72791322999998</v>
      </c>
      <c r="E581" s="46">
        <f t="shared" si="164"/>
        <v>47.306452010000001</v>
      </c>
      <c r="F581" s="46">
        <f t="shared" si="164"/>
        <v>158.42146122</v>
      </c>
      <c r="G581" s="46">
        <f t="shared" si="164"/>
        <v>34.81628585</v>
      </c>
      <c r="H581" s="46">
        <f t="shared" si="152"/>
        <v>23.916595380000004</v>
      </c>
      <c r="I581" s="46">
        <f t="shared" ref="I581:P581" si="165">SUM(I582:I586)</f>
        <v>6.9787550899999999</v>
      </c>
      <c r="J581" s="47">
        <f t="shared" si="165"/>
        <v>6.5487550900000002</v>
      </c>
      <c r="K581" s="46">
        <f t="shared" si="165"/>
        <v>0.53</v>
      </c>
      <c r="L581" s="47">
        <f t="shared" si="165"/>
        <v>11.760982650000001</v>
      </c>
      <c r="M581" s="46">
        <f t="shared" si="165"/>
        <v>9.9611487299999997</v>
      </c>
      <c r="N581" s="46">
        <f t="shared" si="165"/>
        <v>4.268051670000002</v>
      </c>
      <c r="O581" s="46">
        <f t="shared" si="165"/>
        <v>17.346382030000001</v>
      </c>
      <c r="P581" s="46">
        <f t="shared" si="165"/>
        <v>1.3388059700000001</v>
      </c>
      <c r="Q581" s="46">
        <f t="shared" si="153"/>
        <v>134.50486583999998</v>
      </c>
      <c r="R581" s="46">
        <f t="shared" si="154"/>
        <v>-10.899690469999996</v>
      </c>
      <c r="S581" s="50">
        <f t="shared" si="163"/>
        <v>-0.31306298773394281</v>
      </c>
      <c r="T581" s="40" t="s">
        <v>31</v>
      </c>
      <c r="U581" s="7"/>
      <c r="V581" s="7"/>
      <c r="W581" s="7"/>
      <c r="X581" s="7"/>
      <c r="Y581" s="7"/>
      <c r="Z581" s="7"/>
      <c r="AA581" s="7"/>
      <c r="AB581" s="9"/>
      <c r="AC581" s="35"/>
      <c r="AD581" s="36"/>
      <c r="AF581" s="37"/>
      <c r="AH581" s="8"/>
      <c r="AI581" s="8"/>
      <c r="AJ581" s="8"/>
    </row>
    <row r="582" spans="1:36" s="1" customFormat="1" ht="47.25" x14ac:dyDescent="0.25">
      <c r="A582" s="51" t="s">
        <v>1244</v>
      </c>
      <c r="B582" s="52" t="s">
        <v>1245</v>
      </c>
      <c r="C582" s="53" t="s">
        <v>1246</v>
      </c>
      <c r="D582" s="54">
        <v>34.728000000000002</v>
      </c>
      <c r="E582" s="54">
        <v>0</v>
      </c>
      <c r="F582" s="54">
        <f t="shared" ref="F582:F586" si="166">D582-E582</f>
        <v>34.728000000000002</v>
      </c>
      <c r="G582" s="54">
        <f t="shared" ref="G582:G586" si="167">I582+K582+M582+O582</f>
        <v>6</v>
      </c>
      <c r="H582" s="54">
        <f t="shared" si="152"/>
        <v>3.9742266399999999</v>
      </c>
      <c r="I582" s="67">
        <v>0</v>
      </c>
      <c r="J582" s="54">
        <v>0</v>
      </c>
      <c r="K582" s="67">
        <v>0</v>
      </c>
      <c r="L582" s="54">
        <v>0</v>
      </c>
      <c r="M582" s="67">
        <v>6</v>
      </c>
      <c r="N582" s="54">
        <v>3.9742266399999999</v>
      </c>
      <c r="O582" s="67">
        <v>0</v>
      </c>
      <c r="P582" s="54">
        <v>0</v>
      </c>
      <c r="Q582" s="54">
        <f t="shared" si="153"/>
        <v>30.75377336</v>
      </c>
      <c r="R582" s="54">
        <f t="shared" si="154"/>
        <v>-2.0257733600000001</v>
      </c>
      <c r="S582" s="48">
        <f t="shared" si="163"/>
        <v>-0.33762889333333335</v>
      </c>
      <c r="T582" s="49" t="s">
        <v>1247</v>
      </c>
      <c r="U582" s="7"/>
      <c r="V582" s="7"/>
      <c r="W582" s="7"/>
      <c r="X582" s="7"/>
      <c r="Y582" s="7"/>
      <c r="Z582" s="7"/>
      <c r="AA582" s="7"/>
      <c r="AB582" s="9"/>
      <c r="AC582" s="35"/>
      <c r="AD582" s="36"/>
      <c r="AF582" s="37"/>
      <c r="AH582" s="8"/>
      <c r="AI582" s="8"/>
      <c r="AJ582" s="8"/>
    </row>
    <row r="583" spans="1:36" s="1" customFormat="1" ht="31.5" x14ac:dyDescent="0.25">
      <c r="A583" s="51" t="s">
        <v>1244</v>
      </c>
      <c r="B583" s="52" t="s">
        <v>1248</v>
      </c>
      <c r="C583" s="53" t="s">
        <v>1249</v>
      </c>
      <c r="D583" s="54">
        <v>84.561449639999992</v>
      </c>
      <c r="E583" s="54">
        <v>22.74470299</v>
      </c>
      <c r="F583" s="54">
        <f t="shared" si="166"/>
        <v>61.816746649999992</v>
      </c>
      <c r="G583" s="54">
        <f t="shared" si="167"/>
        <v>0.43957128000000001</v>
      </c>
      <c r="H583" s="54">
        <f t="shared" si="152"/>
        <v>0.43957128000000001</v>
      </c>
      <c r="I583" s="67">
        <v>0.43957128000000001</v>
      </c>
      <c r="J583" s="54">
        <v>0.43957128000000001</v>
      </c>
      <c r="K583" s="67">
        <v>0</v>
      </c>
      <c r="L583" s="54">
        <v>0</v>
      </c>
      <c r="M583" s="67">
        <v>0</v>
      </c>
      <c r="N583" s="54">
        <v>0</v>
      </c>
      <c r="O583" s="67">
        <v>0</v>
      </c>
      <c r="P583" s="54">
        <v>0</v>
      </c>
      <c r="Q583" s="54">
        <f t="shared" si="153"/>
        <v>61.377175369999989</v>
      </c>
      <c r="R583" s="54">
        <f t="shared" si="154"/>
        <v>0</v>
      </c>
      <c r="S583" s="48">
        <f t="shared" si="163"/>
        <v>0</v>
      </c>
      <c r="T583" s="49" t="s">
        <v>31</v>
      </c>
      <c r="U583" s="7"/>
      <c r="V583" s="7"/>
      <c r="W583" s="7"/>
      <c r="X583" s="7"/>
      <c r="Y583" s="7"/>
      <c r="Z583" s="7"/>
      <c r="AA583" s="7"/>
      <c r="AB583" s="9"/>
      <c r="AC583" s="35"/>
      <c r="AD583" s="36"/>
      <c r="AF583" s="37"/>
      <c r="AH583" s="8"/>
      <c r="AI583" s="8"/>
      <c r="AJ583" s="8"/>
    </row>
    <row r="584" spans="1:36" s="1" customFormat="1" ht="47.25" x14ac:dyDescent="0.25">
      <c r="A584" s="51" t="s">
        <v>1244</v>
      </c>
      <c r="B584" s="52" t="s">
        <v>1250</v>
      </c>
      <c r="C584" s="53" t="s">
        <v>1251</v>
      </c>
      <c r="D584" s="54">
        <v>72.708983189999998</v>
      </c>
      <c r="E584" s="54">
        <v>13.646642419999999</v>
      </c>
      <c r="F584" s="54">
        <f t="shared" si="166"/>
        <v>59.062340769999999</v>
      </c>
      <c r="G584" s="54">
        <f t="shared" si="167"/>
        <v>25.562340770000002</v>
      </c>
      <c r="H584" s="54">
        <f t="shared" si="152"/>
        <v>17.108423660000003</v>
      </c>
      <c r="I584" s="67">
        <v>5.4048100100000003</v>
      </c>
      <c r="J584" s="54">
        <v>4.9748100100000006</v>
      </c>
      <c r="K584" s="67">
        <v>0.53</v>
      </c>
      <c r="L584" s="54">
        <v>11.760982650000001</v>
      </c>
      <c r="M584" s="67">
        <v>3.9611487299999997</v>
      </c>
      <c r="N584" s="54">
        <v>0.29382503000000165</v>
      </c>
      <c r="O584" s="67">
        <v>15.666382030000001</v>
      </c>
      <c r="P584" s="54">
        <v>7.8805970000000003E-2</v>
      </c>
      <c r="Q584" s="54">
        <f t="shared" si="153"/>
        <v>41.953917109999992</v>
      </c>
      <c r="R584" s="54">
        <f t="shared" si="154"/>
        <v>-8.453917109999999</v>
      </c>
      <c r="S584" s="48">
        <f t="shared" si="163"/>
        <v>-0.3307176438208479</v>
      </c>
      <c r="T584" s="49" t="s">
        <v>1247</v>
      </c>
      <c r="U584" s="7"/>
      <c r="V584" s="7"/>
      <c r="W584" s="7"/>
      <c r="X584" s="7"/>
      <c r="Y584" s="7"/>
      <c r="Z584" s="7"/>
      <c r="AA584" s="7"/>
      <c r="AB584" s="9"/>
      <c r="AC584" s="35"/>
      <c r="AD584" s="36"/>
      <c r="AF584" s="37"/>
      <c r="AH584" s="8"/>
      <c r="AI584" s="8"/>
      <c r="AJ584" s="8"/>
    </row>
    <row r="585" spans="1:36" s="1" customFormat="1" ht="31.5" x14ac:dyDescent="0.25">
      <c r="A585" s="51" t="s">
        <v>1244</v>
      </c>
      <c r="B585" s="52" t="s">
        <v>1252</v>
      </c>
      <c r="C585" s="53" t="s">
        <v>1253</v>
      </c>
      <c r="D585" s="54">
        <v>1.68</v>
      </c>
      <c r="E585" s="54">
        <v>0</v>
      </c>
      <c r="F585" s="54">
        <f t="shared" si="166"/>
        <v>1.68</v>
      </c>
      <c r="G585" s="54">
        <f t="shared" si="167"/>
        <v>1.68</v>
      </c>
      <c r="H585" s="54">
        <f t="shared" si="152"/>
        <v>1.26</v>
      </c>
      <c r="I585" s="67">
        <v>0</v>
      </c>
      <c r="J585" s="54">
        <v>0</v>
      </c>
      <c r="K585" s="67">
        <v>0</v>
      </c>
      <c r="L585" s="54">
        <v>0</v>
      </c>
      <c r="M585" s="67">
        <v>0</v>
      </c>
      <c r="N585" s="54">
        <v>0</v>
      </c>
      <c r="O585" s="67">
        <v>1.68</v>
      </c>
      <c r="P585" s="54">
        <v>1.26</v>
      </c>
      <c r="Q585" s="54">
        <f t="shared" si="153"/>
        <v>0.41999999999999993</v>
      </c>
      <c r="R585" s="54">
        <f t="shared" si="154"/>
        <v>-0.41999999999999993</v>
      </c>
      <c r="S585" s="48">
        <f t="shared" si="163"/>
        <v>-0.24999999999999997</v>
      </c>
      <c r="T585" s="49" t="s">
        <v>1254</v>
      </c>
      <c r="U585" s="7"/>
      <c r="V585" s="7"/>
      <c r="W585" s="7"/>
      <c r="X585" s="7"/>
      <c r="Y585" s="7"/>
      <c r="Z585" s="7"/>
      <c r="AA585" s="7"/>
      <c r="AB585" s="9"/>
      <c r="AC585" s="35"/>
      <c r="AD585" s="36"/>
      <c r="AF585" s="37"/>
      <c r="AH585" s="8"/>
      <c r="AI585" s="8"/>
      <c r="AJ585" s="8"/>
    </row>
    <row r="586" spans="1:36" s="1" customFormat="1" x14ac:dyDescent="0.25">
      <c r="A586" s="51" t="s">
        <v>1244</v>
      </c>
      <c r="B586" s="52" t="s">
        <v>1255</v>
      </c>
      <c r="C586" s="53" t="s">
        <v>1256</v>
      </c>
      <c r="D586" s="54">
        <v>12.0494804</v>
      </c>
      <c r="E586" s="54">
        <v>10.9151066</v>
      </c>
      <c r="F586" s="54">
        <f t="shared" si="166"/>
        <v>1.1343738000000005</v>
      </c>
      <c r="G586" s="54">
        <f t="shared" si="167"/>
        <v>1.1343738000000001</v>
      </c>
      <c r="H586" s="54">
        <f t="shared" si="152"/>
        <v>1.1343738000000001</v>
      </c>
      <c r="I586" s="67">
        <v>1.1343738000000001</v>
      </c>
      <c r="J586" s="54">
        <v>1.1343738000000001</v>
      </c>
      <c r="K586" s="67">
        <v>0</v>
      </c>
      <c r="L586" s="54">
        <v>0</v>
      </c>
      <c r="M586" s="67">
        <v>0</v>
      </c>
      <c r="N586" s="54">
        <v>0</v>
      </c>
      <c r="O586" s="67">
        <v>0</v>
      </c>
      <c r="P586" s="54">
        <v>0</v>
      </c>
      <c r="Q586" s="54">
        <f t="shared" si="153"/>
        <v>0</v>
      </c>
      <c r="R586" s="54">
        <f t="shared" si="154"/>
        <v>0</v>
      </c>
      <c r="S586" s="48">
        <f t="shared" si="163"/>
        <v>0</v>
      </c>
      <c r="T586" s="49" t="s">
        <v>31</v>
      </c>
      <c r="U586" s="7"/>
      <c r="V586" s="7"/>
      <c r="W586" s="7"/>
      <c r="X586" s="7"/>
      <c r="Y586" s="7"/>
      <c r="Z586" s="7"/>
      <c r="AA586" s="7"/>
      <c r="AB586" s="9"/>
      <c r="AC586" s="35"/>
      <c r="AD586" s="36"/>
      <c r="AF586" s="37"/>
      <c r="AH586" s="8"/>
      <c r="AI586" s="8"/>
      <c r="AJ586" s="8"/>
    </row>
    <row r="587" spans="1:36" s="1" customFormat="1" ht="31.5" x14ac:dyDescent="0.25">
      <c r="A587" s="44" t="s">
        <v>1257</v>
      </c>
      <c r="B587" s="45" t="s">
        <v>160</v>
      </c>
      <c r="C587" s="45" t="s">
        <v>30</v>
      </c>
      <c r="D587" s="46">
        <f t="shared" ref="D587:G587" si="168">D588+D596+D598+D600</f>
        <v>2194.7843490599998</v>
      </c>
      <c r="E587" s="46">
        <f t="shared" si="168"/>
        <v>637.36439060800001</v>
      </c>
      <c r="F587" s="46">
        <f t="shared" si="168"/>
        <v>1557.4199584520002</v>
      </c>
      <c r="G587" s="46">
        <f t="shared" si="168"/>
        <v>475.631549054</v>
      </c>
      <c r="H587" s="46">
        <f t="shared" si="152"/>
        <v>438.78917035999996</v>
      </c>
      <c r="I587" s="46">
        <f t="shared" ref="I587:P587" si="169">I588+I596+I598+I600</f>
        <v>29.923864458000001</v>
      </c>
      <c r="J587" s="47">
        <f t="shared" si="169"/>
        <v>31.917672489999998</v>
      </c>
      <c r="K587" s="46">
        <f t="shared" si="169"/>
        <v>109.13647557359999</v>
      </c>
      <c r="L587" s="47">
        <f t="shared" si="169"/>
        <v>28.631507389999996</v>
      </c>
      <c r="M587" s="46">
        <f t="shared" si="169"/>
        <v>186.22418900799994</v>
      </c>
      <c r="N587" s="46">
        <f t="shared" si="169"/>
        <v>156.59965466999998</v>
      </c>
      <c r="O587" s="46">
        <f t="shared" si="169"/>
        <v>150.34702001439999</v>
      </c>
      <c r="P587" s="46">
        <f t="shared" si="169"/>
        <v>221.64033580999995</v>
      </c>
      <c r="Q587" s="46">
        <f t="shared" si="153"/>
        <v>1118.6307880920003</v>
      </c>
      <c r="R587" s="46">
        <f t="shared" si="154"/>
        <v>-36.842378694000047</v>
      </c>
      <c r="S587" s="50">
        <f t="shared" si="163"/>
        <v>-7.7459913597567542E-2</v>
      </c>
      <c r="T587" s="40" t="s">
        <v>31</v>
      </c>
      <c r="U587" s="7"/>
      <c r="V587" s="7"/>
      <c r="W587" s="7"/>
      <c r="X587" s="7"/>
      <c r="Y587" s="7"/>
      <c r="Z587" s="7"/>
      <c r="AA587" s="7"/>
      <c r="AB587" s="9"/>
      <c r="AC587" s="35"/>
      <c r="AD587" s="36"/>
      <c r="AF587" s="37"/>
      <c r="AH587" s="8"/>
      <c r="AI587" s="8"/>
      <c r="AJ587" s="8"/>
    </row>
    <row r="588" spans="1:36" s="1" customFormat="1" ht="47.25" x14ac:dyDescent="0.25">
      <c r="A588" s="44" t="s">
        <v>1258</v>
      </c>
      <c r="B588" s="45" t="s">
        <v>162</v>
      </c>
      <c r="C588" s="45" t="s">
        <v>30</v>
      </c>
      <c r="D588" s="46">
        <f t="shared" ref="D588" si="170">SUM(D589:D594)</f>
        <v>350.44915497400001</v>
      </c>
      <c r="E588" s="46">
        <f>SUM(E589:E595)</f>
        <v>251.40614829800001</v>
      </c>
      <c r="F588" s="46">
        <f t="shared" ref="F588:P588" si="171">SUM(F589:F595)</f>
        <v>99.043006675999976</v>
      </c>
      <c r="G588" s="46">
        <f t="shared" si="171"/>
        <v>33.650606675999995</v>
      </c>
      <c r="H588" s="46">
        <f t="shared" si="171"/>
        <v>23.840588280000002</v>
      </c>
      <c r="I588" s="46">
        <f t="shared" si="171"/>
        <v>3.1877286400000004</v>
      </c>
      <c r="J588" s="46">
        <f t="shared" si="171"/>
        <v>3.1809466200000003</v>
      </c>
      <c r="K588" s="46">
        <f t="shared" si="171"/>
        <v>6.3163250067999988</v>
      </c>
      <c r="L588" s="46">
        <f t="shared" si="171"/>
        <v>9.8000000000000007</v>
      </c>
      <c r="M588" s="46">
        <f t="shared" si="171"/>
        <v>16.812789029200001</v>
      </c>
      <c r="N588" s="46">
        <f t="shared" si="171"/>
        <v>4.1673646199999999</v>
      </c>
      <c r="O588" s="46">
        <f t="shared" si="171"/>
        <v>7.3337640000000004</v>
      </c>
      <c r="P588" s="46">
        <f t="shared" si="171"/>
        <v>6.6922770400000005</v>
      </c>
      <c r="Q588" s="46">
        <f t="shared" si="153"/>
        <v>75.20241839599997</v>
      </c>
      <c r="R588" s="46">
        <f t="shared" si="154"/>
        <v>-9.8100183959999931</v>
      </c>
      <c r="S588" s="50">
        <f t="shared" si="163"/>
        <v>-0.29152575139147824</v>
      </c>
      <c r="T588" s="40" t="s">
        <v>31</v>
      </c>
      <c r="U588" s="7"/>
      <c r="V588" s="7"/>
      <c r="W588" s="7"/>
      <c r="X588" s="7"/>
      <c r="Y588" s="7"/>
      <c r="Z588" s="7"/>
      <c r="AA588" s="7"/>
      <c r="AB588" s="9"/>
      <c r="AC588" s="35"/>
      <c r="AD588" s="36"/>
      <c r="AF588" s="37"/>
      <c r="AH588" s="8"/>
      <c r="AI588" s="8"/>
      <c r="AJ588" s="8"/>
    </row>
    <row r="589" spans="1:36" s="1" customFormat="1" x14ac:dyDescent="0.25">
      <c r="A589" s="51" t="s">
        <v>1258</v>
      </c>
      <c r="B589" s="52" t="s">
        <v>1259</v>
      </c>
      <c r="C589" s="53" t="s">
        <v>1260</v>
      </c>
      <c r="D589" s="54">
        <v>161.83447921999999</v>
      </c>
      <c r="E589" s="54">
        <v>157.89659318</v>
      </c>
      <c r="F589" s="54">
        <f t="shared" ref="F589:F594" si="172">D589-E589</f>
        <v>3.9378860399999951</v>
      </c>
      <c r="G589" s="54">
        <f t="shared" ref="G589:G594" si="173">I589+K589+M589+O589</f>
        <v>3.9378860399999991</v>
      </c>
      <c r="H589" s="54">
        <f t="shared" si="152"/>
        <v>3.3294000000000001</v>
      </c>
      <c r="I589" s="67">
        <v>3.3294000000000001</v>
      </c>
      <c r="J589" s="54">
        <v>3.3294000000000001</v>
      </c>
      <c r="K589" s="67">
        <v>0.60848603999999895</v>
      </c>
      <c r="L589" s="54">
        <v>0</v>
      </c>
      <c r="M589" s="67">
        <v>0</v>
      </c>
      <c r="N589" s="54">
        <v>0</v>
      </c>
      <c r="O589" s="67">
        <v>0</v>
      </c>
      <c r="P589" s="54">
        <v>0</v>
      </c>
      <c r="Q589" s="54">
        <f t="shared" si="153"/>
        <v>0.60848603999999495</v>
      </c>
      <c r="R589" s="54">
        <f t="shared" si="154"/>
        <v>-0.60848603999999895</v>
      </c>
      <c r="S589" s="48">
        <f t="shared" si="163"/>
        <v>-0.15452098761090585</v>
      </c>
      <c r="T589" s="49" t="s">
        <v>1261</v>
      </c>
      <c r="U589" s="7"/>
      <c r="V589" s="7"/>
      <c r="W589" s="7"/>
      <c r="X589" s="7"/>
      <c r="Y589" s="7"/>
      <c r="Z589" s="7"/>
      <c r="AA589" s="7"/>
      <c r="AB589" s="9"/>
      <c r="AC589" s="35"/>
      <c r="AD589" s="36"/>
      <c r="AF589" s="37"/>
      <c r="AH589" s="8"/>
      <c r="AI589" s="8"/>
      <c r="AJ589" s="8"/>
    </row>
    <row r="590" spans="1:36" s="1" customFormat="1" ht="47.25" x14ac:dyDescent="0.25">
      <c r="A590" s="51" t="s">
        <v>1258</v>
      </c>
      <c r="B590" s="52" t="s">
        <v>1262</v>
      </c>
      <c r="C590" s="53" t="s">
        <v>1263</v>
      </c>
      <c r="D590" s="54">
        <v>39.402003238000006</v>
      </c>
      <c r="E590" s="54">
        <v>35.980743238000002</v>
      </c>
      <c r="F590" s="54">
        <f t="shared" si="172"/>
        <v>3.4212600000000037</v>
      </c>
      <c r="G590" s="54">
        <f t="shared" si="173"/>
        <v>3.4212600000000002</v>
      </c>
      <c r="H590" s="54">
        <f t="shared" si="152"/>
        <v>3.22977268</v>
      </c>
      <c r="I590" s="67">
        <v>0</v>
      </c>
      <c r="J590" s="54">
        <v>0</v>
      </c>
      <c r="K590" s="67">
        <v>0</v>
      </c>
      <c r="L590" s="54">
        <v>0</v>
      </c>
      <c r="M590" s="67">
        <v>0</v>
      </c>
      <c r="N590" s="54">
        <v>0</v>
      </c>
      <c r="O590" s="67">
        <v>3.4212600000000002</v>
      </c>
      <c r="P590" s="54">
        <v>3.22977268</v>
      </c>
      <c r="Q590" s="54">
        <f t="shared" si="153"/>
        <v>0.19148732000000379</v>
      </c>
      <c r="R590" s="54">
        <f t="shared" si="154"/>
        <v>-0.19148732000000024</v>
      </c>
      <c r="S590" s="48">
        <f t="shared" si="163"/>
        <v>-5.5969823982977097E-2</v>
      </c>
      <c r="T590" s="49" t="s">
        <v>31</v>
      </c>
      <c r="U590" s="7"/>
      <c r="V590" s="7"/>
      <c r="W590" s="7"/>
      <c r="X590" s="7"/>
      <c r="Y590" s="7"/>
      <c r="Z590" s="7"/>
      <c r="AA590" s="7"/>
      <c r="AB590" s="9"/>
      <c r="AC590" s="35"/>
      <c r="AD590" s="36"/>
      <c r="AF590" s="37"/>
      <c r="AH590" s="8"/>
      <c r="AI590" s="8"/>
      <c r="AJ590" s="8"/>
    </row>
    <row r="591" spans="1:36" s="1" customFormat="1" ht="31.5" x14ac:dyDescent="0.25">
      <c r="A591" s="51" t="s">
        <v>1258</v>
      </c>
      <c r="B591" s="52" t="s">
        <v>1264</v>
      </c>
      <c r="C591" s="53" t="s">
        <v>1265</v>
      </c>
      <c r="D591" s="54">
        <v>3.2547911999999997</v>
      </c>
      <c r="E591" s="54">
        <v>2.197578</v>
      </c>
      <c r="F591" s="54">
        <f t="shared" si="172"/>
        <v>1.0572131999999996</v>
      </c>
      <c r="G591" s="54">
        <f t="shared" si="173"/>
        <v>1.0572131999999999</v>
      </c>
      <c r="H591" s="54">
        <f t="shared" si="152"/>
        <v>1.0572131999999999</v>
      </c>
      <c r="I591" s="67">
        <v>1.0572131999999999</v>
      </c>
      <c r="J591" s="54">
        <v>1.0572131999999999</v>
      </c>
      <c r="K591" s="67">
        <v>0</v>
      </c>
      <c r="L591" s="54">
        <v>0</v>
      </c>
      <c r="M591" s="67">
        <v>0</v>
      </c>
      <c r="N591" s="54">
        <v>0</v>
      </c>
      <c r="O591" s="67">
        <v>0</v>
      </c>
      <c r="P591" s="54">
        <v>0</v>
      </c>
      <c r="Q591" s="54">
        <f t="shared" si="153"/>
        <v>0</v>
      </c>
      <c r="R591" s="54">
        <f t="shared" si="154"/>
        <v>0</v>
      </c>
      <c r="S591" s="48">
        <f t="shared" si="163"/>
        <v>0</v>
      </c>
      <c r="T591" s="49" t="s">
        <v>31</v>
      </c>
      <c r="U591" s="7"/>
      <c r="V591" s="7"/>
      <c r="W591" s="7"/>
      <c r="X591" s="7"/>
      <c r="Y591" s="7"/>
      <c r="Z591" s="7"/>
      <c r="AA591" s="7"/>
      <c r="AB591" s="9"/>
      <c r="AC591" s="35"/>
      <c r="AD591" s="36"/>
      <c r="AF591" s="37"/>
      <c r="AH591" s="8"/>
      <c r="AI591" s="8"/>
      <c r="AJ591" s="8"/>
    </row>
    <row r="592" spans="1:36" s="1" customFormat="1" ht="47.25" x14ac:dyDescent="0.25">
      <c r="A592" s="51" t="s">
        <v>1258</v>
      </c>
      <c r="B592" s="52" t="s">
        <v>1266</v>
      </c>
      <c r="C592" s="53" t="s">
        <v>1267</v>
      </c>
      <c r="D592" s="54">
        <v>22.520627996000002</v>
      </c>
      <c r="E592" s="54">
        <v>0</v>
      </c>
      <c r="F592" s="54">
        <f t="shared" si="172"/>
        <v>22.520627996000002</v>
      </c>
      <c r="G592" s="54">
        <f t="shared" si="173"/>
        <v>22.520627996000002</v>
      </c>
      <c r="H592" s="54">
        <f t="shared" si="152"/>
        <v>13.904668980000002</v>
      </c>
      <c r="I592" s="67">
        <v>0</v>
      </c>
      <c r="J592" s="54">
        <v>0</v>
      </c>
      <c r="K592" s="67">
        <v>5.7078389667999998</v>
      </c>
      <c r="L592" s="54">
        <v>9.8000000000000007</v>
      </c>
      <c r="M592" s="67">
        <v>16.812789029200001</v>
      </c>
      <c r="N592" s="54">
        <v>3.3</v>
      </c>
      <c r="O592" s="67">
        <v>0</v>
      </c>
      <c r="P592" s="54">
        <v>0.80466897999999998</v>
      </c>
      <c r="Q592" s="54">
        <f t="shared" si="153"/>
        <v>8.6159590159999997</v>
      </c>
      <c r="R592" s="54">
        <f t="shared" si="154"/>
        <v>-8.6159590159999997</v>
      </c>
      <c r="S592" s="48">
        <f t="shared" si="163"/>
        <v>-0.38258076184777451</v>
      </c>
      <c r="T592" s="49" t="s">
        <v>1268</v>
      </c>
      <c r="U592" s="7"/>
      <c r="V592" s="7"/>
      <c r="W592" s="7"/>
      <c r="X592" s="7"/>
      <c r="Y592" s="7"/>
      <c r="Z592" s="7"/>
      <c r="AA592" s="7"/>
      <c r="AB592" s="9"/>
      <c r="AC592" s="35"/>
      <c r="AD592" s="36"/>
      <c r="AF592" s="37"/>
      <c r="AH592" s="8"/>
      <c r="AI592" s="8"/>
      <c r="AJ592" s="8"/>
    </row>
    <row r="593" spans="1:36" s="1" customFormat="1" ht="47.25" x14ac:dyDescent="0.25">
      <c r="A593" s="51" t="s">
        <v>1258</v>
      </c>
      <c r="B593" s="52" t="s">
        <v>1269</v>
      </c>
      <c r="C593" s="53" t="s">
        <v>1270</v>
      </c>
      <c r="D593" s="54">
        <v>69.304903999999993</v>
      </c>
      <c r="E593" s="54">
        <v>0</v>
      </c>
      <c r="F593" s="54">
        <f t="shared" si="172"/>
        <v>69.304903999999993</v>
      </c>
      <c r="G593" s="54">
        <f t="shared" si="173"/>
        <v>3.9125039999999998</v>
      </c>
      <c r="H593" s="54">
        <f t="shared" si="152"/>
        <v>3.1152000000000002</v>
      </c>
      <c r="I593" s="67">
        <v>0</v>
      </c>
      <c r="J593" s="54">
        <v>0</v>
      </c>
      <c r="K593" s="67">
        <v>0</v>
      </c>
      <c r="L593" s="54">
        <v>0</v>
      </c>
      <c r="M593" s="67">
        <v>0</v>
      </c>
      <c r="N593" s="54">
        <v>0.86736461999999992</v>
      </c>
      <c r="O593" s="67">
        <v>3.9125039999999998</v>
      </c>
      <c r="P593" s="54">
        <v>2.2478353800000002</v>
      </c>
      <c r="Q593" s="54">
        <f t="shared" si="153"/>
        <v>66.189703999999992</v>
      </c>
      <c r="R593" s="54">
        <f t="shared" si="154"/>
        <v>-0.79730399999999957</v>
      </c>
      <c r="S593" s="48">
        <f t="shared" si="163"/>
        <v>-0.20378356162702954</v>
      </c>
      <c r="T593" s="49" t="s">
        <v>1268</v>
      </c>
      <c r="U593" s="7"/>
      <c r="V593" s="7"/>
      <c r="W593" s="7"/>
      <c r="X593" s="7"/>
      <c r="Y593" s="7"/>
      <c r="Z593" s="7"/>
      <c r="AA593" s="7"/>
      <c r="AB593" s="9"/>
      <c r="AC593" s="35"/>
      <c r="AD593" s="36"/>
      <c r="AF593" s="37"/>
      <c r="AH593" s="8"/>
      <c r="AI593" s="8"/>
      <c r="AJ593" s="8"/>
    </row>
    <row r="594" spans="1:36" s="1" customFormat="1" ht="31.5" x14ac:dyDescent="0.25">
      <c r="A594" s="51" t="s">
        <v>1258</v>
      </c>
      <c r="B594" s="52" t="s">
        <v>1271</v>
      </c>
      <c r="C594" s="53" t="s">
        <v>1272</v>
      </c>
      <c r="D594" s="54">
        <v>54.132349320000003</v>
      </c>
      <c r="E594" s="54">
        <v>55.331233880000006</v>
      </c>
      <c r="F594" s="54">
        <f t="shared" si="172"/>
        <v>-1.1988845600000033</v>
      </c>
      <c r="G594" s="54">
        <f t="shared" si="173"/>
        <v>-1.19888456</v>
      </c>
      <c r="H594" s="54">
        <f t="shared" si="152"/>
        <v>-1.2056665800000002</v>
      </c>
      <c r="I594" s="67">
        <v>-1.19888456</v>
      </c>
      <c r="J594" s="54">
        <v>-1.2056665800000002</v>
      </c>
      <c r="K594" s="67">
        <v>0</v>
      </c>
      <c r="L594" s="54">
        <v>0</v>
      </c>
      <c r="M594" s="67">
        <v>0</v>
      </c>
      <c r="N594" s="54">
        <v>0</v>
      </c>
      <c r="O594" s="67">
        <v>0</v>
      </c>
      <c r="P594" s="54">
        <v>0</v>
      </c>
      <c r="Q594" s="54">
        <f t="shared" si="153"/>
        <v>6.7820199999968356E-3</v>
      </c>
      <c r="R594" s="54">
        <f t="shared" si="154"/>
        <v>-6.7820200000001662E-3</v>
      </c>
      <c r="S594" s="48">
        <f t="shared" si="163"/>
        <v>5.656941649161089E-3</v>
      </c>
      <c r="T594" s="49" t="s">
        <v>31</v>
      </c>
      <c r="U594" s="7"/>
      <c r="V594" s="7"/>
      <c r="W594" s="7"/>
      <c r="X594" s="7"/>
      <c r="Y594" s="7"/>
      <c r="Z594" s="7"/>
      <c r="AA594" s="7"/>
      <c r="AB594" s="9"/>
      <c r="AC594" s="35"/>
      <c r="AD594" s="36"/>
      <c r="AF594" s="37"/>
      <c r="AH594" s="8"/>
      <c r="AI594" s="8"/>
      <c r="AJ594" s="8"/>
    </row>
    <row r="595" spans="1:36" s="1" customFormat="1" ht="47.25" x14ac:dyDescent="0.25">
      <c r="A595" s="51" t="s">
        <v>1258</v>
      </c>
      <c r="B595" s="52" t="s">
        <v>1273</v>
      </c>
      <c r="C595" s="62" t="s">
        <v>1274</v>
      </c>
      <c r="D595" s="54" t="s">
        <v>31</v>
      </c>
      <c r="E595" s="54" t="s">
        <v>31</v>
      </c>
      <c r="F595" s="54" t="s">
        <v>31</v>
      </c>
      <c r="G595" s="54" t="s">
        <v>31</v>
      </c>
      <c r="H595" s="54">
        <f t="shared" si="152"/>
        <v>0.41</v>
      </c>
      <c r="I595" s="67" t="s">
        <v>31</v>
      </c>
      <c r="J595" s="54">
        <v>0</v>
      </c>
      <c r="K595" s="67" t="s">
        <v>31</v>
      </c>
      <c r="L595" s="54">
        <v>0</v>
      </c>
      <c r="M595" s="67" t="s">
        <v>31</v>
      </c>
      <c r="N595" s="54">
        <v>0</v>
      </c>
      <c r="O595" s="67" t="s">
        <v>31</v>
      </c>
      <c r="P595" s="54">
        <v>0.41</v>
      </c>
      <c r="Q595" s="54" t="s">
        <v>31</v>
      </c>
      <c r="R595" s="54" t="s">
        <v>31</v>
      </c>
      <c r="S595" s="48" t="s">
        <v>31</v>
      </c>
      <c r="T595" s="69" t="s">
        <v>1275</v>
      </c>
      <c r="U595" s="7"/>
      <c r="V595" s="7"/>
      <c r="W595" s="7"/>
      <c r="X595" s="7"/>
      <c r="Y595" s="7"/>
      <c r="Z595" s="7"/>
      <c r="AA595" s="7"/>
      <c r="AB595" s="9"/>
      <c r="AC595" s="35"/>
      <c r="AD595" s="36"/>
      <c r="AF595" s="37"/>
      <c r="AH595" s="8"/>
      <c r="AI595" s="8"/>
      <c r="AJ595" s="8"/>
    </row>
    <row r="596" spans="1:36" s="1" customFormat="1" ht="31.5" x14ac:dyDescent="0.25">
      <c r="A596" s="44" t="s">
        <v>1276</v>
      </c>
      <c r="B596" s="45" t="s">
        <v>189</v>
      </c>
      <c r="C596" s="45" t="s">
        <v>30</v>
      </c>
      <c r="D596" s="46">
        <f t="shared" ref="D596:P596" si="174">SUM(D597)</f>
        <v>100.953957586</v>
      </c>
      <c r="E596" s="46">
        <f t="shared" si="174"/>
        <v>22.206724819999998</v>
      </c>
      <c r="F596" s="46">
        <f t="shared" si="174"/>
        <v>78.747232765999996</v>
      </c>
      <c r="G596" s="46">
        <f t="shared" si="174"/>
        <v>80.653416945999993</v>
      </c>
      <c r="H596" s="46">
        <f t="shared" si="152"/>
        <v>67.560833770000002</v>
      </c>
      <c r="I596" s="46">
        <f t="shared" si="174"/>
        <v>3.2903038200000001</v>
      </c>
      <c r="J596" s="47">
        <f t="shared" si="174"/>
        <v>3.9179250400000001</v>
      </c>
      <c r="K596" s="46">
        <f t="shared" si="174"/>
        <v>20.658329516800002</v>
      </c>
      <c r="L596" s="47">
        <f t="shared" si="174"/>
        <v>13.59697562</v>
      </c>
      <c r="M596" s="46">
        <f t="shared" si="174"/>
        <v>40.755192659199992</v>
      </c>
      <c r="N596" s="46">
        <f t="shared" si="174"/>
        <v>9.8867293099999998</v>
      </c>
      <c r="O596" s="46">
        <f t="shared" si="174"/>
        <v>15.949590949999999</v>
      </c>
      <c r="P596" s="46">
        <f t="shared" si="174"/>
        <v>40.1592038</v>
      </c>
      <c r="Q596" s="46">
        <f t="shared" ref="Q596:Q608" si="175">F596-H596</f>
        <v>11.186398995999994</v>
      </c>
      <c r="R596" s="46">
        <f t="shared" ref="R596:R608" si="176">H596-G596</f>
        <v>-13.092583175999991</v>
      </c>
      <c r="S596" s="50">
        <f t="shared" ref="S596:S608" si="177">R596/G596</f>
        <v>-0.16233141349443245</v>
      </c>
      <c r="T596" s="40" t="s">
        <v>31</v>
      </c>
      <c r="U596" s="7"/>
      <c r="V596" s="7"/>
      <c r="W596" s="7"/>
      <c r="X596" s="7"/>
      <c r="Y596" s="7"/>
      <c r="Z596" s="7"/>
      <c r="AA596" s="7"/>
      <c r="AB596" s="9"/>
      <c r="AC596" s="35"/>
      <c r="AD596" s="36"/>
      <c r="AF596" s="37"/>
      <c r="AH596" s="8"/>
      <c r="AI596" s="8"/>
      <c r="AJ596" s="8"/>
    </row>
    <row r="597" spans="1:36" s="1" customFormat="1" ht="47.25" x14ac:dyDescent="0.25">
      <c r="A597" s="51" t="s">
        <v>1276</v>
      </c>
      <c r="B597" s="52" t="s">
        <v>1277</v>
      </c>
      <c r="C597" s="53" t="s">
        <v>1278</v>
      </c>
      <c r="D597" s="54">
        <v>100.953957586</v>
      </c>
      <c r="E597" s="54">
        <v>22.206724819999998</v>
      </c>
      <c r="F597" s="54">
        <f>D597-E597</f>
        <v>78.747232765999996</v>
      </c>
      <c r="G597" s="54">
        <f>I597+K597+M597+O597</f>
        <v>80.653416945999993</v>
      </c>
      <c r="H597" s="54">
        <f t="shared" si="152"/>
        <v>67.560833770000002</v>
      </c>
      <c r="I597" s="54">
        <v>3.2903038200000001</v>
      </c>
      <c r="J597" s="54">
        <v>3.9179250400000001</v>
      </c>
      <c r="K597" s="54">
        <v>20.658329516800002</v>
      </c>
      <c r="L597" s="54">
        <v>13.59697562</v>
      </c>
      <c r="M597" s="54">
        <v>40.755192659199992</v>
      </c>
      <c r="N597" s="54">
        <v>9.8867293099999998</v>
      </c>
      <c r="O597" s="54">
        <v>15.949590949999999</v>
      </c>
      <c r="P597" s="54">
        <v>40.1592038</v>
      </c>
      <c r="Q597" s="54">
        <f t="shared" si="175"/>
        <v>11.186398995999994</v>
      </c>
      <c r="R597" s="54">
        <f t="shared" si="176"/>
        <v>-13.092583175999991</v>
      </c>
      <c r="S597" s="48">
        <f t="shared" si="177"/>
        <v>-0.16233141349443245</v>
      </c>
      <c r="T597" s="49" t="s">
        <v>1279</v>
      </c>
      <c r="U597" s="7"/>
      <c r="V597" s="7"/>
      <c r="W597" s="7"/>
      <c r="X597" s="7"/>
      <c r="Y597" s="7"/>
      <c r="Z597" s="7"/>
      <c r="AA597" s="7"/>
      <c r="AB597" s="9"/>
      <c r="AC597" s="35"/>
      <c r="AD597" s="36"/>
      <c r="AF597" s="37"/>
      <c r="AH597" s="8"/>
      <c r="AI597" s="8"/>
      <c r="AJ597" s="8"/>
    </row>
    <row r="598" spans="1:36" s="1" customFormat="1" ht="31.5" x14ac:dyDescent="0.25">
      <c r="A598" s="44" t="s">
        <v>1280</v>
      </c>
      <c r="B598" s="45" t="s">
        <v>194</v>
      </c>
      <c r="C598" s="45" t="s">
        <v>30</v>
      </c>
      <c r="D598" s="46">
        <f t="shared" ref="D598:P598" si="178">SUM(D599)</f>
        <v>71.864132760000004</v>
      </c>
      <c r="E598" s="46">
        <f t="shared" si="178"/>
        <v>66.887992870000005</v>
      </c>
      <c r="F598" s="46">
        <f t="shared" si="178"/>
        <v>4.9761398899999989</v>
      </c>
      <c r="G598" s="46">
        <f t="shared" si="178"/>
        <v>4.9761398900000007</v>
      </c>
      <c r="H598" s="46">
        <f t="shared" si="152"/>
        <v>4.9761398899999998</v>
      </c>
      <c r="I598" s="46">
        <f t="shared" si="178"/>
        <v>4.9761398900000007</v>
      </c>
      <c r="J598" s="47">
        <f t="shared" si="178"/>
        <v>4.9761398899999998</v>
      </c>
      <c r="K598" s="46">
        <f t="shared" si="178"/>
        <v>0</v>
      </c>
      <c r="L598" s="47">
        <f t="shared" si="178"/>
        <v>0</v>
      </c>
      <c r="M598" s="46">
        <f t="shared" si="178"/>
        <v>0</v>
      </c>
      <c r="N598" s="46">
        <f t="shared" si="178"/>
        <v>0</v>
      </c>
      <c r="O598" s="46">
        <f t="shared" si="178"/>
        <v>0</v>
      </c>
      <c r="P598" s="46">
        <f t="shared" si="178"/>
        <v>0</v>
      </c>
      <c r="Q598" s="46">
        <f t="shared" si="175"/>
        <v>0</v>
      </c>
      <c r="R598" s="46">
        <f t="shared" si="176"/>
        <v>0</v>
      </c>
      <c r="S598" s="50">
        <f t="shared" si="177"/>
        <v>0</v>
      </c>
      <c r="T598" s="40" t="s">
        <v>31</v>
      </c>
      <c r="U598" s="7"/>
      <c r="V598" s="7"/>
      <c r="W598" s="7"/>
      <c r="X598" s="7"/>
      <c r="Y598" s="7"/>
      <c r="Z598" s="7"/>
      <c r="AA598" s="7"/>
      <c r="AB598" s="9"/>
      <c r="AC598" s="35"/>
      <c r="AD598" s="36"/>
      <c r="AF598" s="37"/>
      <c r="AH598" s="8"/>
      <c r="AI598" s="8"/>
      <c r="AJ598" s="8"/>
    </row>
    <row r="599" spans="1:36" s="1" customFormat="1" ht="63" x14ac:dyDescent="0.25">
      <c r="A599" s="51" t="s">
        <v>1280</v>
      </c>
      <c r="B599" s="52" t="s">
        <v>1281</v>
      </c>
      <c r="C599" s="53" t="s">
        <v>1282</v>
      </c>
      <c r="D599" s="54">
        <v>71.864132760000004</v>
      </c>
      <c r="E599" s="54">
        <v>66.887992870000005</v>
      </c>
      <c r="F599" s="54">
        <f>D599-E599</f>
        <v>4.9761398899999989</v>
      </c>
      <c r="G599" s="54">
        <f>I599+K599+M599+O599</f>
        <v>4.9761398900000007</v>
      </c>
      <c r="H599" s="54">
        <f t="shared" si="152"/>
        <v>4.9761398899999998</v>
      </c>
      <c r="I599" s="54">
        <v>4.9761398900000007</v>
      </c>
      <c r="J599" s="54">
        <v>4.9761398899999998</v>
      </c>
      <c r="K599" s="54">
        <v>0</v>
      </c>
      <c r="L599" s="54">
        <v>0</v>
      </c>
      <c r="M599" s="54">
        <v>0</v>
      </c>
      <c r="N599" s="54">
        <v>0</v>
      </c>
      <c r="O599" s="54">
        <v>0</v>
      </c>
      <c r="P599" s="54">
        <v>0</v>
      </c>
      <c r="Q599" s="54">
        <f t="shared" si="175"/>
        <v>0</v>
      </c>
      <c r="R599" s="54">
        <f t="shared" si="176"/>
        <v>0</v>
      </c>
      <c r="S599" s="48">
        <f t="shared" si="177"/>
        <v>0</v>
      </c>
      <c r="T599" s="49" t="s">
        <v>31</v>
      </c>
      <c r="U599" s="7"/>
      <c r="V599" s="7"/>
      <c r="W599" s="7"/>
      <c r="X599" s="7"/>
      <c r="Y599" s="7"/>
      <c r="Z599" s="7"/>
      <c r="AA599" s="7"/>
      <c r="AB599" s="9"/>
      <c r="AC599" s="35"/>
      <c r="AD599" s="36"/>
      <c r="AF599" s="37"/>
      <c r="AH599" s="8"/>
      <c r="AI599" s="8"/>
      <c r="AJ599" s="8"/>
    </row>
    <row r="600" spans="1:36" s="1" customFormat="1" ht="31.5" x14ac:dyDescent="0.25">
      <c r="A600" s="44" t="s">
        <v>1283</v>
      </c>
      <c r="B600" s="45" t="s">
        <v>254</v>
      </c>
      <c r="C600" s="45" t="s">
        <v>30</v>
      </c>
      <c r="D600" s="46">
        <f t="shared" ref="D600:P600" si="179">SUM(D601:D625)</f>
        <v>1671.5171037399998</v>
      </c>
      <c r="E600" s="46">
        <f t="shared" si="179"/>
        <v>296.86352462000002</v>
      </c>
      <c r="F600" s="46">
        <f t="shared" si="179"/>
        <v>1374.6535791200001</v>
      </c>
      <c r="G600" s="46">
        <f t="shared" si="179"/>
        <v>356.351385542</v>
      </c>
      <c r="H600" s="46">
        <f t="shared" si="152"/>
        <v>342.41160841999994</v>
      </c>
      <c r="I600" s="46">
        <f t="shared" si="179"/>
        <v>18.469692108</v>
      </c>
      <c r="J600" s="47">
        <f t="shared" si="179"/>
        <v>19.842660939999998</v>
      </c>
      <c r="K600" s="46">
        <f t="shared" si="179"/>
        <v>82.16182105</v>
      </c>
      <c r="L600" s="47">
        <f t="shared" si="179"/>
        <v>5.2345317699999985</v>
      </c>
      <c r="M600" s="46">
        <f t="shared" si="179"/>
        <v>128.65620731959996</v>
      </c>
      <c r="N600" s="46">
        <f t="shared" si="179"/>
        <v>142.54556073999998</v>
      </c>
      <c r="O600" s="46">
        <f t="shared" si="179"/>
        <v>127.0636650644</v>
      </c>
      <c r="P600" s="46">
        <f t="shared" si="179"/>
        <v>174.78885496999996</v>
      </c>
      <c r="Q600" s="46">
        <f t="shared" si="175"/>
        <v>1032.2419707000001</v>
      </c>
      <c r="R600" s="46">
        <f t="shared" si="176"/>
        <v>-13.939777122000066</v>
      </c>
      <c r="S600" s="50">
        <f t="shared" si="177"/>
        <v>-3.9118066289536305E-2</v>
      </c>
      <c r="T600" s="40" t="s">
        <v>31</v>
      </c>
      <c r="U600" s="7"/>
      <c r="V600" s="7"/>
      <c r="W600" s="7"/>
      <c r="X600" s="7"/>
      <c r="Y600" s="7"/>
      <c r="Z600" s="7"/>
      <c r="AA600" s="7"/>
      <c r="AB600" s="9"/>
      <c r="AC600" s="35"/>
      <c r="AD600" s="36"/>
      <c r="AF600" s="37"/>
      <c r="AH600" s="8"/>
      <c r="AI600" s="8"/>
      <c r="AJ600" s="8"/>
    </row>
    <row r="601" spans="1:36" s="1" customFormat="1" ht="110.25" x14ac:dyDescent="0.25">
      <c r="A601" s="51" t="s">
        <v>1283</v>
      </c>
      <c r="B601" s="52" t="s">
        <v>1284</v>
      </c>
      <c r="C601" s="53" t="s">
        <v>1285</v>
      </c>
      <c r="D601" s="54">
        <v>199.00510771200001</v>
      </c>
      <c r="E601" s="54">
        <v>74.358086960000009</v>
      </c>
      <c r="F601" s="54">
        <f t="shared" ref="F601:F625" si="180">D601-E601</f>
        <v>124.647020752</v>
      </c>
      <c r="G601" s="54">
        <f t="shared" ref="G601:G608" si="181">I601+K601+M601+O601</f>
        <v>3.8866315299999989</v>
      </c>
      <c r="H601" s="54">
        <f t="shared" si="152"/>
        <v>3.57904482</v>
      </c>
      <c r="I601" s="67">
        <v>3.57904482</v>
      </c>
      <c r="J601" s="54">
        <v>4.6705954299999997</v>
      </c>
      <c r="K601" s="67">
        <v>0.30758670999999904</v>
      </c>
      <c r="L601" s="54">
        <v>4.7961679999999889E-2</v>
      </c>
      <c r="M601" s="67">
        <v>0</v>
      </c>
      <c r="N601" s="54">
        <v>-0.99584257999999992</v>
      </c>
      <c r="O601" s="67">
        <v>0</v>
      </c>
      <c r="P601" s="54">
        <v>-0.14366971000000001</v>
      </c>
      <c r="Q601" s="54">
        <f t="shared" si="175"/>
        <v>121.067975932</v>
      </c>
      <c r="R601" s="54">
        <f t="shared" si="176"/>
        <v>-0.30758670999999893</v>
      </c>
      <c r="S601" s="48">
        <f t="shared" si="177"/>
        <v>-7.9139663131379739E-2</v>
      </c>
      <c r="T601" s="49" t="s">
        <v>1268</v>
      </c>
      <c r="U601" s="7"/>
      <c r="V601" s="7"/>
      <c r="W601" s="7"/>
      <c r="X601" s="7"/>
      <c r="Y601" s="7"/>
      <c r="Z601" s="7"/>
      <c r="AA601" s="7"/>
      <c r="AB601" s="9"/>
      <c r="AC601" s="35"/>
      <c r="AD601" s="36"/>
      <c r="AF601" s="37"/>
      <c r="AH601" s="8"/>
      <c r="AI601" s="8"/>
      <c r="AJ601" s="8"/>
    </row>
    <row r="602" spans="1:36" s="1" customFormat="1" ht="31.5" x14ac:dyDescent="0.25">
      <c r="A602" s="51" t="s">
        <v>1283</v>
      </c>
      <c r="B602" s="52" t="s">
        <v>1286</v>
      </c>
      <c r="C602" s="53" t="s">
        <v>1287</v>
      </c>
      <c r="D602" s="54">
        <v>88.894624996000005</v>
      </c>
      <c r="E602" s="54">
        <v>33.411660170000005</v>
      </c>
      <c r="F602" s="54">
        <f t="shared" si="180"/>
        <v>55.482964826</v>
      </c>
      <c r="G602" s="54">
        <f t="shared" si="181"/>
        <v>28.841485838000001</v>
      </c>
      <c r="H602" s="54">
        <f t="shared" si="152"/>
        <v>25.209968969999998</v>
      </c>
      <c r="I602" s="67">
        <v>3.44248983</v>
      </c>
      <c r="J602" s="54">
        <v>3.2701579299999999</v>
      </c>
      <c r="K602" s="67">
        <v>2.9542966700000002</v>
      </c>
      <c r="L602" s="54">
        <v>0.25342880000000018</v>
      </c>
      <c r="M602" s="67">
        <v>22.444699337999999</v>
      </c>
      <c r="N602" s="54">
        <v>2.5606301899999999</v>
      </c>
      <c r="O602" s="67">
        <v>0</v>
      </c>
      <c r="P602" s="54">
        <v>19.125752049999999</v>
      </c>
      <c r="Q602" s="54">
        <f t="shared" si="175"/>
        <v>30.272995856000001</v>
      </c>
      <c r="R602" s="54">
        <f t="shared" si="176"/>
        <v>-3.6315168680000021</v>
      </c>
      <c r="S602" s="48">
        <f t="shared" si="177"/>
        <v>-0.12591296053184992</v>
      </c>
      <c r="T602" s="49" t="s">
        <v>1268</v>
      </c>
      <c r="U602" s="7"/>
      <c r="V602" s="7"/>
      <c r="W602" s="7"/>
      <c r="X602" s="7"/>
      <c r="Y602" s="7"/>
      <c r="Z602" s="7"/>
      <c r="AA602" s="7"/>
      <c r="AB602" s="9"/>
      <c r="AC602" s="35"/>
      <c r="AD602" s="36"/>
      <c r="AF602" s="37"/>
      <c r="AH602" s="8"/>
      <c r="AI602" s="8"/>
      <c r="AJ602" s="8"/>
    </row>
    <row r="603" spans="1:36" s="1" customFormat="1" ht="47.25" x14ac:dyDescent="0.25">
      <c r="A603" s="51" t="s">
        <v>1283</v>
      </c>
      <c r="B603" s="52" t="s">
        <v>1288</v>
      </c>
      <c r="C603" s="53" t="s">
        <v>1289</v>
      </c>
      <c r="D603" s="54">
        <v>51.03</v>
      </c>
      <c r="E603" s="54">
        <v>1.2</v>
      </c>
      <c r="F603" s="54">
        <f t="shared" si="180"/>
        <v>49.83</v>
      </c>
      <c r="G603" s="54">
        <f t="shared" si="181"/>
        <v>49.83</v>
      </c>
      <c r="H603" s="54">
        <f t="shared" si="152"/>
        <v>45.042082559999997</v>
      </c>
      <c r="I603" s="67">
        <v>5.6796960399999996</v>
      </c>
      <c r="J603" s="54">
        <v>5.6371295300000002</v>
      </c>
      <c r="K603" s="67">
        <v>29.750202640000001</v>
      </c>
      <c r="L603" s="54">
        <v>0.55028608999999995</v>
      </c>
      <c r="M603" s="67">
        <v>14.400101319999999</v>
      </c>
      <c r="N603" s="54">
        <v>0.4192552300000002</v>
      </c>
      <c r="O603" s="67">
        <v>0</v>
      </c>
      <c r="P603" s="54">
        <v>38.435411709999997</v>
      </c>
      <c r="Q603" s="54">
        <f t="shared" si="175"/>
        <v>4.7879174400000011</v>
      </c>
      <c r="R603" s="54">
        <f t="shared" si="176"/>
        <v>-4.7879174400000011</v>
      </c>
      <c r="S603" s="48">
        <f t="shared" si="177"/>
        <v>-9.6085037928958478E-2</v>
      </c>
      <c r="T603" s="49" t="s">
        <v>31</v>
      </c>
      <c r="U603" s="7"/>
      <c r="V603" s="7"/>
      <c r="W603" s="7"/>
      <c r="X603" s="7"/>
      <c r="Y603" s="7"/>
      <c r="Z603" s="7"/>
      <c r="AA603" s="7"/>
      <c r="AB603" s="9"/>
      <c r="AC603" s="35"/>
      <c r="AD603" s="36"/>
      <c r="AF603" s="37"/>
      <c r="AH603" s="8"/>
      <c r="AI603" s="8"/>
      <c r="AJ603" s="8"/>
    </row>
    <row r="604" spans="1:36" s="1" customFormat="1" ht="31.5" x14ac:dyDescent="0.25">
      <c r="A604" s="51" t="s">
        <v>1283</v>
      </c>
      <c r="B604" s="52" t="s">
        <v>1290</v>
      </c>
      <c r="C604" s="53" t="s">
        <v>1291</v>
      </c>
      <c r="D604" s="54">
        <v>131.83317252000001</v>
      </c>
      <c r="E604" s="54">
        <v>0</v>
      </c>
      <c r="F604" s="54">
        <f t="shared" si="180"/>
        <v>131.83317252000001</v>
      </c>
      <c r="G604" s="54">
        <f t="shared" si="181"/>
        <v>4.92</v>
      </c>
      <c r="H604" s="54">
        <f t="shared" si="152"/>
        <v>0</v>
      </c>
      <c r="I604" s="67">
        <v>0</v>
      </c>
      <c r="J604" s="54">
        <v>0</v>
      </c>
      <c r="K604" s="67">
        <v>0</v>
      </c>
      <c r="L604" s="54">
        <v>0</v>
      </c>
      <c r="M604" s="67">
        <v>0</v>
      </c>
      <c r="N604" s="54">
        <v>0</v>
      </c>
      <c r="O604" s="67">
        <v>4.92</v>
      </c>
      <c r="P604" s="54">
        <v>0</v>
      </c>
      <c r="Q604" s="54">
        <f t="shared" si="175"/>
        <v>131.83317252000001</v>
      </c>
      <c r="R604" s="54">
        <f t="shared" si="176"/>
        <v>-4.92</v>
      </c>
      <c r="S604" s="48">
        <f t="shared" si="177"/>
        <v>-1</v>
      </c>
      <c r="T604" s="49" t="s">
        <v>1238</v>
      </c>
      <c r="U604" s="7"/>
      <c r="V604" s="7"/>
      <c r="W604" s="7"/>
      <c r="X604" s="7"/>
      <c r="Y604" s="7"/>
      <c r="Z604" s="7"/>
      <c r="AA604" s="7"/>
      <c r="AB604" s="9"/>
      <c r="AC604" s="35"/>
      <c r="AD604" s="36"/>
      <c r="AF604" s="37"/>
      <c r="AH604" s="8"/>
      <c r="AI604" s="8"/>
      <c r="AJ604" s="8"/>
    </row>
    <row r="605" spans="1:36" s="1" customFormat="1" ht="31.5" x14ac:dyDescent="0.25">
      <c r="A605" s="51" t="s">
        <v>1283</v>
      </c>
      <c r="B605" s="52" t="s">
        <v>1292</v>
      </c>
      <c r="C605" s="53" t="s">
        <v>1293</v>
      </c>
      <c r="D605" s="54">
        <v>25.183371409999999</v>
      </c>
      <c r="E605" s="54">
        <v>24.76974577</v>
      </c>
      <c r="F605" s="54">
        <f t="shared" si="180"/>
        <v>0.41362563999999935</v>
      </c>
      <c r="G605" s="54">
        <f t="shared" si="181"/>
        <v>0.41362563999999996</v>
      </c>
      <c r="H605" s="54">
        <f t="shared" si="152"/>
        <v>0.41362564000000002</v>
      </c>
      <c r="I605" s="67">
        <v>0.41362563999999996</v>
      </c>
      <c r="J605" s="54">
        <v>0.41362564000000002</v>
      </c>
      <c r="K605" s="67">
        <v>0</v>
      </c>
      <c r="L605" s="54">
        <v>0</v>
      </c>
      <c r="M605" s="67">
        <v>0</v>
      </c>
      <c r="N605" s="54">
        <v>0</v>
      </c>
      <c r="O605" s="67">
        <v>0</v>
      </c>
      <c r="P605" s="54">
        <v>0</v>
      </c>
      <c r="Q605" s="54">
        <f t="shared" si="175"/>
        <v>-6.6613381477509392E-16</v>
      </c>
      <c r="R605" s="54">
        <f t="shared" si="176"/>
        <v>0</v>
      </c>
      <c r="S605" s="48">
        <f t="shared" si="177"/>
        <v>0</v>
      </c>
      <c r="T605" s="49" t="s">
        <v>31</v>
      </c>
      <c r="U605" s="7"/>
      <c r="V605" s="7"/>
      <c r="W605" s="7"/>
      <c r="X605" s="7"/>
      <c r="Y605" s="7"/>
      <c r="Z605" s="7"/>
      <c r="AA605" s="7"/>
      <c r="AB605" s="9"/>
      <c r="AC605" s="35"/>
      <c r="AD605" s="36"/>
      <c r="AF605" s="37"/>
      <c r="AH605" s="8"/>
      <c r="AI605" s="8"/>
      <c r="AJ605" s="8"/>
    </row>
    <row r="606" spans="1:36" s="1" customFormat="1" x14ac:dyDescent="0.25">
      <c r="A606" s="51" t="s">
        <v>1283</v>
      </c>
      <c r="B606" s="52" t="s">
        <v>1294</v>
      </c>
      <c r="C606" s="53" t="s">
        <v>1295</v>
      </c>
      <c r="D606" s="54">
        <v>691.20586036800012</v>
      </c>
      <c r="E606" s="54">
        <v>12.304867159999999</v>
      </c>
      <c r="F606" s="54">
        <f t="shared" si="180"/>
        <v>678.90099320800016</v>
      </c>
      <c r="G606" s="54">
        <f t="shared" si="181"/>
        <v>105.11270999999999</v>
      </c>
      <c r="H606" s="54">
        <f t="shared" si="152"/>
        <v>165.30572755999998</v>
      </c>
      <c r="I606" s="67">
        <v>0.21015</v>
      </c>
      <c r="J606" s="54">
        <v>0</v>
      </c>
      <c r="K606" s="67">
        <v>38.332769999999996</v>
      </c>
      <c r="L606" s="54">
        <v>0</v>
      </c>
      <c r="M606" s="67">
        <v>40.290949999999995</v>
      </c>
      <c r="N606" s="54">
        <v>119.79820180999999</v>
      </c>
      <c r="O606" s="67">
        <v>26.278839999999999</v>
      </c>
      <c r="P606" s="54">
        <v>45.507525749999999</v>
      </c>
      <c r="Q606" s="54">
        <f t="shared" si="175"/>
        <v>513.59526564800012</v>
      </c>
      <c r="R606" s="54">
        <f t="shared" si="176"/>
        <v>60.193017559999987</v>
      </c>
      <c r="S606" s="48">
        <f t="shared" si="177"/>
        <v>0.57265213274398497</v>
      </c>
      <c r="T606" s="49" t="s">
        <v>1296</v>
      </c>
      <c r="U606" s="7"/>
      <c r="V606" s="7"/>
      <c r="W606" s="7"/>
      <c r="X606" s="7"/>
      <c r="Y606" s="7"/>
      <c r="Z606" s="7"/>
      <c r="AA606" s="7"/>
      <c r="AB606" s="9"/>
      <c r="AC606" s="35"/>
      <c r="AD606" s="36"/>
      <c r="AF606" s="37"/>
      <c r="AH606" s="8"/>
      <c r="AI606" s="8"/>
      <c r="AJ606" s="8"/>
    </row>
    <row r="607" spans="1:36" s="1" customFormat="1" ht="110.25" x14ac:dyDescent="0.25">
      <c r="A607" s="51" t="s">
        <v>1283</v>
      </c>
      <c r="B607" s="52" t="s">
        <v>1297</v>
      </c>
      <c r="C607" s="53" t="s">
        <v>1298</v>
      </c>
      <c r="D607" s="54">
        <v>189.18076306999998</v>
      </c>
      <c r="E607" s="54">
        <v>89.117567269999995</v>
      </c>
      <c r="F607" s="54">
        <f t="shared" si="180"/>
        <v>100.06319579999999</v>
      </c>
      <c r="G607" s="54">
        <f t="shared" si="181"/>
        <v>43.903195799999999</v>
      </c>
      <c r="H607" s="54">
        <f t="shared" si="152"/>
        <v>21.962147659999999</v>
      </c>
      <c r="I607" s="67">
        <v>0</v>
      </c>
      <c r="J607" s="54">
        <v>0</v>
      </c>
      <c r="K607" s="67">
        <v>0</v>
      </c>
      <c r="L607" s="54">
        <v>0.75021280000000001</v>
      </c>
      <c r="M607" s="67">
        <v>26.573608199999999</v>
      </c>
      <c r="N607" s="54">
        <v>0.43465242000000009</v>
      </c>
      <c r="O607" s="67">
        <v>17.3295876</v>
      </c>
      <c r="P607" s="54">
        <v>20.77728244</v>
      </c>
      <c r="Q607" s="54">
        <f t="shared" si="175"/>
        <v>78.101048139999989</v>
      </c>
      <c r="R607" s="54">
        <f t="shared" si="176"/>
        <v>-21.941048139999999</v>
      </c>
      <c r="S607" s="48">
        <f t="shared" si="177"/>
        <v>-0.49975970405325254</v>
      </c>
      <c r="T607" s="49" t="s">
        <v>1299</v>
      </c>
      <c r="U607" s="7"/>
      <c r="V607" s="7"/>
      <c r="W607" s="7"/>
      <c r="X607" s="7"/>
      <c r="Y607" s="7"/>
      <c r="Z607" s="7"/>
      <c r="AA607" s="7"/>
      <c r="AB607" s="9"/>
      <c r="AC607" s="35"/>
      <c r="AD607" s="36"/>
      <c r="AF607" s="37"/>
      <c r="AH607" s="8"/>
      <c r="AI607" s="8"/>
      <c r="AJ607" s="8"/>
    </row>
    <row r="608" spans="1:36" s="1" customFormat="1" ht="47.25" x14ac:dyDescent="0.25">
      <c r="A608" s="51" t="s">
        <v>1283</v>
      </c>
      <c r="B608" s="52" t="s">
        <v>1300</v>
      </c>
      <c r="C608" s="53" t="s">
        <v>1301</v>
      </c>
      <c r="D608" s="54">
        <v>70.2</v>
      </c>
      <c r="E608" s="54">
        <v>0</v>
      </c>
      <c r="F608" s="54">
        <f t="shared" si="180"/>
        <v>70.2</v>
      </c>
      <c r="G608" s="54">
        <f t="shared" si="181"/>
        <v>16.2</v>
      </c>
      <c r="H608" s="54">
        <f t="shared" si="152"/>
        <v>0</v>
      </c>
      <c r="I608" s="67">
        <v>0</v>
      </c>
      <c r="J608" s="54">
        <v>0</v>
      </c>
      <c r="K608" s="67">
        <v>0</v>
      </c>
      <c r="L608" s="54">
        <v>0</v>
      </c>
      <c r="M608" s="67">
        <v>4.8600000000000003</v>
      </c>
      <c r="N608" s="54">
        <v>0</v>
      </c>
      <c r="O608" s="67">
        <v>11.34</v>
      </c>
      <c r="P608" s="54">
        <v>0</v>
      </c>
      <c r="Q608" s="54">
        <f t="shared" si="175"/>
        <v>70.2</v>
      </c>
      <c r="R608" s="54">
        <f t="shared" si="176"/>
        <v>-16.2</v>
      </c>
      <c r="S608" s="48">
        <f t="shared" si="177"/>
        <v>-1</v>
      </c>
      <c r="T608" s="49" t="s">
        <v>1302</v>
      </c>
      <c r="U608" s="7"/>
      <c r="V608" s="7"/>
      <c r="W608" s="7"/>
      <c r="X608" s="7"/>
      <c r="Y608" s="7"/>
      <c r="Z608" s="7"/>
      <c r="AA608" s="7"/>
      <c r="AB608" s="9"/>
      <c r="AC608" s="35"/>
      <c r="AD608" s="36"/>
      <c r="AF608" s="37"/>
      <c r="AH608" s="8"/>
      <c r="AI608" s="8"/>
      <c r="AJ608" s="8"/>
    </row>
    <row r="609" spans="1:39" s="1" customFormat="1" ht="47.25" x14ac:dyDescent="0.25">
      <c r="A609" s="51" t="s">
        <v>1283</v>
      </c>
      <c r="B609" s="52" t="s">
        <v>1303</v>
      </c>
      <c r="C609" s="53" t="s">
        <v>1304</v>
      </c>
      <c r="D609" s="54">
        <v>57.18</v>
      </c>
      <c r="E609" s="54">
        <v>3.7115999999999998</v>
      </c>
      <c r="F609" s="54">
        <f>D609-E609</f>
        <v>53.468400000000003</v>
      </c>
      <c r="G609" s="54" t="s">
        <v>31</v>
      </c>
      <c r="H609" s="54">
        <f t="shared" si="152"/>
        <v>0.36</v>
      </c>
      <c r="I609" s="67" t="s">
        <v>31</v>
      </c>
      <c r="J609" s="54">
        <v>0</v>
      </c>
      <c r="K609" s="67" t="s">
        <v>31</v>
      </c>
      <c r="L609" s="54">
        <v>0.36</v>
      </c>
      <c r="M609" s="67" t="s">
        <v>31</v>
      </c>
      <c r="N609" s="54">
        <v>0</v>
      </c>
      <c r="O609" s="67" t="s">
        <v>31</v>
      </c>
      <c r="P609" s="54">
        <v>0</v>
      </c>
      <c r="Q609" s="54">
        <f>F609-H609</f>
        <v>53.108400000000003</v>
      </c>
      <c r="R609" s="54" t="s">
        <v>31</v>
      </c>
      <c r="S609" s="48" t="s">
        <v>31</v>
      </c>
      <c r="T609" s="70" t="s">
        <v>1305</v>
      </c>
      <c r="U609" s="7"/>
      <c r="V609" s="7"/>
      <c r="W609" s="7"/>
      <c r="X609" s="7"/>
      <c r="Y609" s="7"/>
      <c r="Z609" s="7"/>
      <c r="AA609" s="7"/>
      <c r="AB609" s="9"/>
      <c r="AC609" s="35"/>
      <c r="AD609" s="36"/>
      <c r="AF609" s="37"/>
      <c r="AH609" s="8"/>
      <c r="AI609" s="8"/>
      <c r="AJ609" s="8"/>
      <c r="AM609" s="63"/>
    </row>
    <row r="610" spans="1:39" s="1" customFormat="1" ht="31.5" x14ac:dyDescent="0.25">
      <c r="A610" s="51" t="s">
        <v>1283</v>
      </c>
      <c r="B610" s="52" t="s">
        <v>1306</v>
      </c>
      <c r="C610" s="53" t="s">
        <v>1307</v>
      </c>
      <c r="D610" s="54">
        <v>6.8255999999999997</v>
      </c>
      <c r="E610" s="54">
        <v>0</v>
      </c>
      <c r="F610" s="54">
        <f t="shared" si="180"/>
        <v>6.8255999999999997</v>
      </c>
      <c r="G610" s="54">
        <f t="shared" ref="G610:G625" si="182">I610+K610+M610+O610</f>
        <v>6.8255999999999997</v>
      </c>
      <c r="H610" s="54">
        <f t="shared" si="152"/>
        <v>6.8256000000000006</v>
      </c>
      <c r="I610" s="67">
        <v>3.3000000000000002E-2</v>
      </c>
      <c r="J610" s="54">
        <v>3.3000000000000002E-2</v>
      </c>
      <c r="K610" s="67">
        <v>3.10656</v>
      </c>
      <c r="L610" s="54">
        <v>0</v>
      </c>
      <c r="M610" s="67">
        <v>2.16</v>
      </c>
      <c r="N610" s="54">
        <v>0.29699999999999999</v>
      </c>
      <c r="O610" s="67">
        <v>1.5260400000000001</v>
      </c>
      <c r="P610" s="54">
        <v>6.4956000000000005</v>
      </c>
      <c r="Q610" s="54">
        <f t="shared" ref="Q610:Q661" si="183">F610-H610</f>
        <v>0</v>
      </c>
      <c r="R610" s="54">
        <f t="shared" ref="R610:R661" si="184">H610-G610</f>
        <v>0</v>
      </c>
      <c r="S610" s="48">
        <f t="shared" ref="S610:S627" si="185">R610/G610</f>
        <v>0</v>
      </c>
      <c r="T610" s="49" t="s">
        <v>31</v>
      </c>
      <c r="U610" s="7"/>
      <c r="V610" s="7"/>
      <c r="W610" s="7"/>
      <c r="X610" s="7"/>
      <c r="Y610" s="7"/>
      <c r="Z610" s="7"/>
      <c r="AA610" s="7"/>
      <c r="AB610" s="9"/>
      <c r="AC610" s="35"/>
      <c r="AD610" s="36"/>
      <c r="AF610" s="37"/>
      <c r="AH610" s="8"/>
      <c r="AI610" s="8"/>
      <c r="AJ610" s="8"/>
    </row>
    <row r="611" spans="1:39" s="1" customFormat="1" ht="47.25" x14ac:dyDescent="0.25">
      <c r="A611" s="51" t="s">
        <v>1283</v>
      </c>
      <c r="B611" s="52" t="s">
        <v>1308</v>
      </c>
      <c r="C611" s="53" t="s">
        <v>1309</v>
      </c>
      <c r="D611" s="54">
        <v>18.374425199999997</v>
      </c>
      <c r="E611" s="54">
        <v>16.656982679999999</v>
      </c>
      <c r="F611" s="54">
        <f t="shared" si="180"/>
        <v>1.7174425199999988</v>
      </c>
      <c r="G611" s="54">
        <f t="shared" si="182"/>
        <v>1.7174425200000001</v>
      </c>
      <c r="H611" s="54">
        <f t="shared" si="152"/>
        <v>1.7174425200000001</v>
      </c>
      <c r="I611" s="67">
        <v>1.7174425200000001</v>
      </c>
      <c r="J611" s="54">
        <v>1.7174425200000001</v>
      </c>
      <c r="K611" s="67">
        <v>0</v>
      </c>
      <c r="L611" s="54">
        <v>0</v>
      </c>
      <c r="M611" s="67">
        <v>0</v>
      </c>
      <c r="N611" s="54">
        <v>0</v>
      </c>
      <c r="O611" s="67">
        <v>0</v>
      </c>
      <c r="P611" s="54">
        <v>0</v>
      </c>
      <c r="Q611" s="54">
        <f t="shared" si="183"/>
        <v>0</v>
      </c>
      <c r="R611" s="54">
        <f t="shared" si="184"/>
        <v>0</v>
      </c>
      <c r="S611" s="48">
        <f t="shared" si="185"/>
        <v>0</v>
      </c>
      <c r="T611" s="49" t="s">
        <v>31</v>
      </c>
      <c r="U611" s="7"/>
      <c r="V611" s="7"/>
      <c r="W611" s="7"/>
      <c r="X611" s="7"/>
      <c r="Y611" s="7"/>
      <c r="Z611" s="7"/>
      <c r="AA611" s="7"/>
      <c r="AB611" s="9"/>
      <c r="AC611" s="35"/>
      <c r="AD611" s="36"/>
      <c r="AF611" s="37"/>
      <c r="AH611" s="8"/>
      <c r="AI611" s="8"/>
      <c r="AJ611" s="8"/>
    </row>
    <row r="612" spans="1:39" s="1" customFormat="1" ht="31.5" x14ac:dyDescent="0.25">
      <c r="A612" s="51" t="s">
        <v>1283</v>
      </c>
      <c r="B612" s="52" t="s">
        <v>1310</v>
      </c>
      <c r="C612" s="53" t="s">
        <v>1311</v>
      </c>
      <c r="D612" s="54">
        <v>12.717733857999999</v>
      </c>
      <c r="E612" s="54">
        <v>12.706153499999999</v>
      </c>
      <c r="F612" s="54">
        <f t="shared" si="180"/>
        <v>1.1580357999999791E-2</v>
      </c>
      <c r="G612" s="54">
        <f t="shared" si="182"/>
        <v>1.15803579999993E-2</v>
      </c>
      <c r="H612" s="54">
        <f t="shared" si="152"/>
        <v>1.1580360000000001E-2</v>
      </c>
      <c r="I612" s="67">
        <v>1.15803579999993E-2</v>
      </c>
      <c r="J612" s="54">
        <v>1.1580360000000001E-2</v>
      </c>
      <c r="K612" s="67">
        <v>0</v>
      </c>
      <c r="L612" s="54">
        <v>0</v>
      </c>
      <c r="M612" s="67">
        <v>0</v>
      </c>
      <c r="N612" s="54">
        <v>0</v>
      </c>
      <c r="O612" s="67">
        <v>0</v>
      </c>
      <c r="P612" s="54">
        <v>0</v>
      </c>
      <c r="Q612" s="54">
        <f t="shared" si="183"/>
        <v>-2.0000002105835524E-9</v>
      </c>
      <c r="R612" s="54">
        <f t="shared" si="184"/>
        <v>2.0000007015102961E-9</v>
      </c>
      <c r="S612" s="48">
        <f t="shared" si="185"/>
        <v>1.7270629297560724E-7</v>
      </c>
      <c r="T612" s="49" t="s">
        <v>31</v>
      </c>
      <c r="U612" s="7"/>
      <c r="V612" s="7"/>
      <c r="W612" s="7"/>
      <c r="X612" s="7"/>
      <c r="Y612" s="7"/>
      <c r="Z612" s="7"/>
      <c r="AA612" s="7"/>
      <c r="AB612" s="9"/>
      <c r="AC612" s="35"/>
      <c r="AD612" s="36"/>
      <c r="AF612" s="37"/>
      <c r="AH612" s="8"/>
      <c r="AI612" s="8"/>
      <c r="AJ612" s="8"/>
    </row>
    <row r="613" spans="1:39" s="1" customFormat="1" ht="31.5" x14ac:dyDescent="0.25">
      <c r="A613" s="51" t="s">
        <v>1283</v>
      </c>
      <c r="B613" s="52" t="s">
        <v>1312</v>
      </c>
      <c r="C613" s="53" t="s">
        <v>1313</v>
      </c>
      <c r="D613" s="54">
        <v>17.985996</v>
      </c>
      <c r="E613" s="54">
        <v>0</v>
      </c>
      <c r="F613" s="54">
        <f t="shared" si="180"/>
        <v>17.985996</v>
      </c>
      <c r="G613" s="54">
        <f t="shared" si="182"/>
        <v>15.6</v>
      </c>
      <c r="H613" s="54">
        <f t="shared" si="152"/>
        <v>0</v>
      </c>
      <c r="I613" s="67">
        <v>0</v>
      </c>
      <c r="J613" s="54">
        <v>0</v>
      </c>
      <c r="K613" s="67">
        <v>0</v>
      </c>
      <c r="L613" s="54">
        <v>0</v>
      </c>
      <c r="M613" s="67">
        <v>0</v>
      </c>
      <c r="N613" s="54">
        <v>0</v>
      </c>
      <c r="O613" s="67">
        <v>15.6</v>
      </c>
      <c r="P613" s="54">
        <v>0</v>
      </c>
      <c r="Q613" s="54">
        <f t="shared" si="183"/>
        <v>17.985996</v>
      </c>
      <c r="R613" s="54">
        <f t="shared" si="184"/>
        <v>-15.6</v>
      </c>
      <c r="S613" s="48">
        <f t="shared" si="185"/>
        <v>-1</v>
      </c>
      <c r="T613" s="49" t="s">
        <v>1314</v>
      </c>
      <c r="U613" s="7"/>
      <c r="V613" s="7"/>
      <c r="W613" s="7"/>
      <c r="X613" s="7"/>
      <c r="Y613" s="7"/>
      <c r="Z613" s="7"/>
      <c r="AA613" s="7"/>
      <c r="AB613" s="9"/>
      <c r="AC613" s="35"/>
      <c r="AD613" s="36"/>
      <c r="AF613" s="37"/>
      <c r="AH613" s="8"/>
      <c r="AI613" s="8"/>
      <c r="AJ613" s="8"/>
    </row>
    <row r="614" spans="1:39" s="1" customFormat="1" ht="31.5" x14ac:dyDescent="0.25">
      <c r="A614" s="51" t="s">
        <v>1283</v>
      </c>
      <c r="B614" s="52" t="s">
        <v>1315</v>
      </c>
      <c r="C614" s="53" t="s">
        <v>1316</v>
      </c>
      <c r="D614" s="54">
        <v>2.4</v>
      </c>
      <c r="E614" s="54">
        <v>0</v>
      </c>
      <c r="F614" s="54">
        <f t="shared" si="180"/>
        <v>2.4</v>
      </c>
      <c r="G614" s="54">
        <f t="shared" si="182"/>
        <v>2.4</v>
      </c>
      <c r="H614" s="54">
        <f t="shared" si="152"/>
        <v>2.9260000000000002</v>
      </c>
      <c r="I614" s="67">
        <v>0</v>
      </c>
      <c r="J614" s="54">
        <v>0</v>
      </c>
      <c r="K614" s="67">
        <v>0</v>
      </c>
      <c r="L614" s="54">
        <v>0</v>
      </c>
      <c r="M614" s="67">
        <v>0</v>
      </c>
      <c r="N614" s="54">
        <v>0</v>
      </c>
      <c r="O614" s="67">
        <v>2.4</v>
      </c>
      <c r="P614" s="54">
        <v>2.9260000000000002</v>
      </c>
      <c r="Q614" s="54">
        <f t="shared" si="183"/>
        <v>-0.52600000000000025</v>
      </c>
      <c r="R614" s="54">
        <f t="shared" si="184"/>
        <v>0.52600000000000025</v>
      </c>
      <c r="S614" s="48">
        <f t="shared" si="185"/>
        <v>0.21916666666666679</v>
      </c>
      <c r="T614" s="49" t="s">
        <v>1317</v>
      </c>
      <c r="U614" s="7"/>
      <c r="V614" s="7"/>
      <c r="W614" s="7"/>
      <c r="X614" s="7"/>
      <c r="Y614" s="7"/>
      <c r="Z614" s="7"/>
      <c r="AA614" s="7"/>
      <c r="AB614" s="9"/>
      <c r="AC614" s="35"/>
      <c r="AD614" s="36"/>
      <c r="AF614" s="37"/>
      <c r="AH614" s="8"/>
      <c r="AI614" s="8"/>
      <c r="AJ614" s="8"/>
    </row>
    <row r="615" spans="1:39" s="1" customFormat="1" ht="47.25" x14ac:dyDescent="0.25">
      <c r="A615" s="51" t="s">
        <v>1283</v>
      </c>
      <c r="B615" s="52" t="s">
        <v>1318</v>
      </c>
      <c r="C615" s="53" t="s">
        <v>1319</v>
      </c>
      <c r="D615" s="54">
        <v>10.72984046</v>
      </c>
      <c r="E615" s="54">
        <v>10.69407101</v>
      </c>
      <c r="F615" s="54">
        <f t="shared" si="180"/>
        <v>3.5769450000000091E-2</v>
      </c>
      <c r="G615" s="54">
        <f t="shared" si="182"/>
        <v>3.5769450000000397E-2</v>
      </c>
      <c r="H615" s="54">
        <f t="shared" si="152"/>
        <v>3.5769450000000001E-2</v>
      </c>
      <c r="I615" s="67">
        <v>0</v>
      </c>
      <c r="J615" s="54">
        <v>3.5769450000000001E-2</v>
      </c>
      <c r="K615" s="67">
        <v>3.5769450000000397E-2</v>
      </c>
      <c r="L615" s="54">
        <v>0</v>
      </c>
      <c r="M615" s="67">
        <v>0</v>
      </c>
      <c r="N615" s="54">
        <v>0</v>
      </c>
      <c r="O615" s="67">
        <v>0</v>
      </c>
      <c r="P615" s="54">
        <v>0</v>
      </c>
      <c r="Q615" s="54">
        <f t="shared" si="183"/>
        <v>9.0205620750793969E-17</v>
      </c>
      <c r="R615" s="54">
        <f t="shared" si="184"/>
        <v>-3.9551695252271202E-16</v>
      </c>
      <c r="S615" s="48">
        <f t="shared" si="185"/>
        <v>-1.1057395417673675E-14</v>
      </c>
      <c r="T615" s="49" t="s">
        <v>31</v>
      </c>
      <c r="U615" s="7"/>
      <c r="V615" s="7"/>
      <c r="W615" s="7"/>
      <c r="X615" s="7"/>
      <c r="Y615" s="7"/>
      <c r="Z615" s="7"/>
      <c r="AA615" s="7"/>
      <c r="AB615" s="9"/>
      <c r="AC615" s="35"/>
      <c r="AD615" s="36"/>
      <c r="AF615" s="37"/>
      <c r="AH615" s="8"/>
      <c r="AI615" s="8"/>
      <c r="AJ615" s="8"/>
    </row>
    <row r="616" spans="1:39" s="1" customFormat="1" ht="47.25" x14ac:dyDescent="0.25">
      <c r="A616" s="51" t="s">
        <v>1283</v>
      </c>
      <c r="B616" s="52" t="s">
        <v>1320</v>
      </c>
      <c r="C616" s="53" t="s">
        <v>1321</v>
      </c>
      <c r="D616" s="54">
        <v>7.5170399999999997</v>
      </c>
      <c r="E616" s="54">
        <v>2.1545999999999998</v>
      </c>
      <c r="F616" s="54">
        <f t="shared" si="180"/>
        <v>5.3624399999999994</v>
      </c>
      <c r="G616" s="54">
        <f t="shared" si="182"/>
        <v>5.3624399999999994</v>
      </c>
      <c r="H616" s="54">
        <f t="shared" si="152"/>
        <v>4.0393999999999997</v>
      </c>
      <c r="I616" s="67">
        <v>0.2394</v>
      </c>
      <c r="J616" s="54">
        <v>0.2394</v>
      </c>
      <c r="K616" s="67">
        <v>0.94430399999999992</v>
      </c>
      <c r="L616" s="54">
        <v>0</v>
      </c>
      <c r="M616" s="67">
        <v>2.16</v>
      </c>
      <c r="N616" s="54">
        <v>0.38</v>
      </c>
      <c r="O616" s="67">
        <v>2.0187360000000001</v>
      </c>
      <c r="P616" s="54">
        <v>3.42</v>
      </c>
      <c r="Q616" s="54">
        <f t="shared" si="183"/>
        <v>1.3230399999999998</v>
      </c>
      <c r="R616" s="54">
        <f t="shared" si="184"/>
        <v>-1.3230399999999998</v>
      </c>
      <c r="S616" s="48">
        <f t="shared" si="185"/>
        <v>-0.24672350646347557</v>
      </c>
      <c r="T616" s="49" t="s">
        <v>1322</v>
      </c>
      <c r="U616" s="7"/>
      <c r="V616" s="7"/>
      <c r="W616" s="7"/>
      <c r="X616" s="7"/>
      <c r="Y616" s="7"/>
      <c r="Z616" s="7"/>
      <c r="AA616" s="7"/>
      <c r="AB616" s="9"/>
      <c r="AC616" s="35"/>
      <c r="AD616" s="36"/>
      <c r="AF616" s="37"/>
      <c r="AH616" s="8"/>
      <c r="AI616" s="8"/>
      <c r="AJ616" s="8"/>
    </row>
    <row r="617" spans="1:39" s="1" customFormat="1" ht="63" x14ac:dyDescent="0.25">
      <c r="A617" s="51" t="s">
        <v>1283</v>
      </c>
      <c r="B617" s="52" t="s">
        <v>1323</v>
      </c>
      <c r="C617" s="53" t="s">
        <v>1324</v>
      </c>
      <c r="D617" s="54">
        <v>10.697000044000001</v>
      </c>
      <c r="E617" s="54">
        <v>0.9</v>
      </c>
      <c r="F617" s="54">
        <f t="shared" si="180"/>
        <v>9.7970000440000007</v>
      </c>
      <c r="G617" s="54">
        <f t="shared" si="182"/>
        <v>9.7970000440000007</v>
      </c>
      <c r="H617" s="54">
        <f t="shared" si="152"/>
        <v>7.6094900399999998</v>
      </c>
      <c r="I617" s="67">
        <v>0</v>
      </c>
      <c r="J617" s="54">
        <v>0</v>
      </c>
      <c r="K617" s="67">
        <v>0</v>
      </c>
      <c r="L617" s="54">
        <v>0</v>
      </c>
      <c r="M617" s="67">
        <v>1.3876200263999998</v>
      </c>
      <c r="N617" s="54">
        <v>1.8373968999999999</v>
      </c>
      <c r="O617" s="67">
        <v>8.4093800176000002</v>
      </c>
      <c r="P617" s="54">
        <v>5.77209314</v>
      </c>
      <c r="Q617" s="54">
        <f t="shared" si="183"/>
        <v>2.1875100040000008</v>
      </c>
      <c r="R617" s="54">
        <f t="shared" si="184"/>
        <v>-2.1875100040000008</v>
      </c>
      <c r="S617" s="48">
        <f t="shared" si="185"/>
        <v>-0.22328365766821678</v>
      </c>
      <c r="T617" s="49" t="s">
        <v>1322</v>
      </c>
      <c r="U617" s="7"/>
      <c r="V617" s="7"/>
      <c r="W617" s="7"/>
      <c r="X617" s="7"/>
      <c r="Y617" s="7"/>
      <c r="Z617" s="7"/>
      <c r="AA617" s="7"/>
      <c r="AB617" s="9"/>
      <c r="AC617" s="35"/>
      <c r="AD617" s="36"/>
      <c r="AF617" s="37"/>
      <c r="AH617" s="8"/>
      <c r="AI617" s="8"/>
      <c r="AJ617" s="8"/>
    </row>
    <row r="618" spans="1:39" s="1" customFormat="1" ht="63" x14ac:dyDescent="0.25">
      <c r="A618" s="51" t="s">
        <v>1283</v>
      </c>
      <c r="B618" s="52" t="s">
        <v>1325</v>
      </c>
      <c r="C618" s="53" t="s">
        <v>1326</v>
      </c>
      <c r="D618" s="54">
        <v>15.632713000000001</v>
      </c>
      <c r="E618" s="54">
        <v>14.191010100000002</v>
      </c>
      <c r="F618" s="54">
        <f t="shared" si="180"/>
        <v>1.4417028999999992</v>
      </c>
      <c r="G618" s="54">
        <f t="shared" si="182"/>
        <v>1.4417028999999999</v>
      </c>
      <c r="H618" s="54">
        <f t="shared" si="152"/>
        <v>1.4417029000000001</v>
      </c>
      <c r="I618" s="67">
        <v>1.4417028999999999</v>
      </c>
      <c r="J618" s="54">
        <v>1.4417029000000001</v>
      </c>
      <c r="K618" s="67">
        <v>0</v>
      </c>
      <c r="L618" s="54">
        <v>0</v>
      </c>
      <c r="M618" s="67">
        <v>0</v>
      </c>
      <c r="N618" s="54">
        <v>0</v>
      </c>
      <c r="O618" s="67">
        <v>0</v>
      </c>
      <c r="P618" s="54">
        <v>0</v>
      </c>
      <c r="Q618" s="54">
        <f t="shared" si="183"/>
        <v>0</v>
      </c>
      <c r="R618" s="54">
        <f t="shared" si="184"/>
        <v>0</v>
      </c>
      <c r="S618" s="48">
        <f t="shared" si="185"/>
        <v>0</v>
      </c>
      <c r="T618" s="49" t="s">
        <v>31</v>
      </c>
      <c r="U618" s="7"/>
      <c r="V618" s="7"/>
      <c r="W618" s="7"/>
      <c r="X618" s="7"/>
      <c r="Y618" s="7"/>
      <c r="Z618" s="7"/>
      <c r="AA618" s="7"/>
      <c r="AB618" s="9"/>
      <c r="AC618" s="35"/>
      <c r="AD618" s="36"/>
      <c r="AF618" s="37"/>
      <c r="AH618" s="8"/>
      <c r="AI618" s="8"/>
      <c r="AJ618" s="8"/>
    </row>
    <row r="619" spans="1:39" s="1" customFormat="1" x14ac:dyDescent="0.25">
      <c r="A619" s="51" t="s">
        <v>1283</v>
      </c>
      <c r="B619" s="52" t="s">
        <v>1327</v>
      </c>
      <c r="C619" s="53" t="s">
        <v>1328</v>
      </c>
      <c r="D619" s="54">
        <v>9.0257093000000008</v>
      </c>
      <c r="E619" s="54">
        <v>0</v>
      </c>
      <c r="F619" s="54">
        <f t="shared" si="180"/>
        <v>9.0257093000000008</v>
      </c>
      <c r="G619" s="54">
        <f t="shared" si="182"/>
        <v>9.025709299999999</v>
      </c>
      <c r="H619" s="54">
        <f t="shared" si="152"/>
        <v>9.1000000000000014</v>
      </c>
      <c r="I619" s="67">
        <v>0.84</v>
      </c>
      <c r="J619" s="54">
        <v>1.5474000000000001</v>
      </c>
      <c r="K619" s="67">
        <v>0.90037350000000005</v>
      </c>
      <c r="L619" s="54">
        <v>0.45837191999999999</v>
      </c>
      <c r="M619" s="67">
        <v>7.2853357999999995</v>
      </c>
      <c r="N619" s="54">
        <v>7.0942280800000006</v>
      </c>
      <c r="O619" s="67">
        <v>0</v>
      </c>
      <c r="P619" s="54">
        <v>0</v>
      </c>
      <c r="Q619" s="54">
        <f t="shared" si="183"/>
        <v>-7.4290700000000598E-2</v>
      </c>
      <c r="R619" s="54">
        <f t="shared" si="184"/>
        <v>7.4290700000002374E-2</v>
      </c>
      <c r="S619" s="48">
        <f t="shared" si="185"/>
        <v>8.2310096116215911E-3</v>
      </c>
      <c r="T619" s="49" t="s">
        <v>31</v>
      </c>
      <c r="U619" s="7"/>
      <c r="V619" s="7"/>
      <c r="W619" s="7"/>
      <c r="X619" s="7"/>
      <c r="Y619" s="7"/>
      <c r="Z619" s="7"/>
      <c r="AA619" s="7"/>
      <c r="AB619" s="9"/>
      <c r="AC619" s="35"/>
      <c r="AD619" s="36"/>
      <c r="AF619" s="37"/>
      <c r="AH619" s="8"/>
      <c r="AI619" s="8"/>
      <c r="AJ619" s="8"/>
    </row>
    <row r="620" spans="1:39" s="1" customFormat="1" ht="31.5" x14ac:dyDescent="0.25">
      <c r="A620" s="51" t="s">
        <v>1283</v>
      </c>
      <c r="B620" s="52" t="s">
        <v>1329</v>
      </c>
      <c r="C620" s="53" t="s">
        <v>1330</v>
      </c>
      <c r="D620" s="54">
        <v>9.5769756719999997</v>
      </c>
      <c r="E620" s="54">
        <v>0</v>
      </c>
      <c r="F620" s="54">
        <f t="shared" si="180"/>
        <v>9.5769756719999997</v>
      </c>
      <c r="G620" s="54">
        <f t="shared" si="182"/>
        <v>9.5769756719999997</v>
      </c>
      <c r="H620" s="54">
        <f t="shared" si="152"/>
        <v>9.9116920200000003</v>
      </c>
      <c r="I620" s="67">
        <v>0</v>
      </c>
      <c r="J620" s="54">
        <v>0</v>
      </c>
      <c r="K620" s="67">
        <v>0</v>
      </c>
      <c r="L620" s="54">
        <v>2.1293511499999997</v>
      </c>
      <c r="M620" s="67">
        <v>1.37557</v>
      </c>
      <c r="N620" s="54">
        <v>0.36608245000000011</v>
      </c>
      <c r="O620" s="67">
        <v>8.2014056719999999</v>
      </c>
      <c r="P620" s="54">
        <v>7.4162584200000001</v>
      </c>
      <c r="Q620" s="54">
        <f t="shared" si="183"/>
        <v>-0.33471634800000061</v>
      </c>
      <c r="R620" s="54">
        <f t="shared" si="184"/>
        <v>0.33471634800000061</v>
      </c>
      <c r="S620" s="48">
        <f t="shared" si="185"/>
        <v>3.4950109456642321E-2</v>
      </c>
      <c r="T620" s="49" t="s">
        <v>31</v>
      </c>
      <c r="U620" s="7"/>
      <c r="V620" s="7"/>
      <c r="W620" s="7"/>
      <c r="X620" s="7"/>
      <c r="Y620" s="7"/>
      <c r="Z620" s="7"/>
      <c r="AA620" s="7"/>
      <c r="AB620" s="9"/>
      <c r="AC620" s="35"/>
      <c r="AD620" s="36"/>
      <c r="AF620" s="37"/>
      <c r="AH620" s="8"/>
      <c r="AI620" s="8"/>
      <c r="AJ620" s="8"/>
    </row>
    <row r="621" spans="1:39" s="1" customFormat="1" ht="47.25" x14ac:dyDescent="0.25">
      <c r="A621" s="51" t="s">
        <v>1283</v>
      </c>
      <c r="B621" s="52" t="s">
        <v>1331</v>
      </c>
      <c r="C621" s="53" t="s">
        <v>1332</v>
      </c>
      <c r="D621" s="54">
        <v>9.2400848280000005</v>
      </c>
      <c r="E621" s="54">
        <v>0</v>
      </c>
      <c r="F621" s="54">
        <f t="shared" si="180"/>
        <v>9.2400848280000005</v>
      </c>
      <c r="G621" s="54">
        <f t="shared" si="182"/>
        <v>9.2400848279999988</v>
      </c>
      <c r="H621" s="54">
        <f t="shared" si="152"/>
        <v>4.6877909500000001</v>
      </c>
      <c r="I621" s="67">
        <v>0.82486000000000004</v>
      </c>
      <c r="J621" s="54">
        <v>0.82485718000000008</v>
      </c>
      <c r="K621" s="67">
        <v>0</v>
      </c>
      <c r="L621" s="54">
        <v>0.62008293000000003</v>
      </c>
      <c r="M621" s="67">
        <v>0</v>
      </c>
      <c r="N621" s="54">
        <v>0.55855953999999997</v>
      </c>
      <c r="O621" s="67">
        <v>8.4152248279999995</v>
      </c>
      <c r="P621" s="54">
        <v>2.6842912999999999</v>
      </c>
      <c r="Q621" s="54">
        <f t="shared" si="183"/>
        <v>4.5522938780000004</v>
      </c>
      <c r="R621" s="54">
        <f t="shared" si="184"/>
        <v>-4.5522938779999986</v>
      </c>
      <c r="S621" s="48">
        <f t="shared" si="185"/>
        <v>-0.49266797467110862</v>
      </c>
      <c r="T621" s="49" t="s">
        <v>1333</v>
      </c>
      <c r="U621" s="7"/>
      <c r="V621" s="7"/>
      <c r="W621" s="7"/>
      <c r="X621" s="7"/>
      <c r="Y621" s="7"/>
      <c r="Z621" s="7"/>
      <c r="AA621" s="7"/>
      <c r="AB621" s="9"/>
      <c r="AC621" s="35"/>
      <c r="AD621" s="36"/>
      <c r="AF621" s="37"/>
      <c r="AH621" s="8"/>
      <c r="AI621" s="8"/>
      <c r="AJ621" s="8"/>
    </row>
    <row r="622" spans="1:39" s="1" customFormat="1" ht="31.5" x14ac:dyDescent="0.25">
      <c r="A622" s="51" t="s">
        <v>1283</v>
      </c>
      <c r="B622" s="52" t="s">
        <v>1334</v>
      </c>
      <c r="C622" s="53" t="s">
        <v>1335</v>
      </c>
      <c r="D622" s="54">
        <v>0.28465199999999996</v>
      </c>
      <c r="E622" s="54">
        <v>0</v>
      </c>
      <c r="F622" s="54">
        <f t="shared" si="180"/>
        <v>0.28465199999999996</v>
      </c>
      <c r="G622" s="54">
        <f t="shared" si="182"/>
        <v>0.28465199999999996</v>
      </c>
      <c r="H622" s="54">
        <f t="shared" si="152"/>
        <v>0</v>
      </c>
      <c r="I622" s="67">
        <v>0</v>
      </c>
      <c r="J622" s="54">
        <v>0</v>
      </c>
      <c r="K622" s="67">
        <v>0</v>
      </c>
      <c r="L622" s="54">
        <v>0</v>
      </c>
      <c r="M622" s="67">
        <v>0</v>
      </c>
      <c r="N622" s="54">
        <v>0</v>
      </c>
      <c r="O622" s="67">
        <v>0.28465199999999996</v>
      </c>
      <c r="P622" s="54">
        <v>0</v>
      </c>
      <c r="Q622" s="54">
        <f t="shared" si="183"/>
        <v>0.28465199999999996</v>
      </c>
      <c r="R622" s="54">
        <f t="shared" si="184"/>
        <v>-0.28465199999999996</v>
      </c>
      <c r="S622" s="48">
        <f t="shared" si="185"/>
        <v>-1</v>
      </c>
      <c r="T622" s="49" t="s">
        <v>1336</v>
      </c>
      <c r="U622" s="7"/>
      <c r="V622" s="7"/>
      <c r="W622" s="7"/>
      <c r="X622" s="7"/>
      <c r="Y622" s="7"/>
      <c r="Z622" s="7"/>
      <c r="AA622" s="7"/>
      <c r="AB622" s="9"/>
      <c r="AC622" s="35"/>
      <c r="AD622" s="36"/>
      <c r="AF622" s="37"/>
      <c r="AH622" s="8"/>
      <c r="AI622" s="8"/>
      <c r="AJ622" s="8"/>
    </row>
    <row r="623" spans="1:39" s="1" customFormat="1" ht="47.25" x14ac:dyDescent="0.25">
      <c r="A623" s="51" t="s">
        <v>1283</v>
      </c>
      <c r="B623" s="52" t="s">
        <v>1337</v>
      </c>
      <c r="C623" s="53" t="s">
        <v>1338</v>
      </c>
      <c r="D623" s="54">
        <v>12.239380799999999</v>
      </c>
      <c r="E623" s="54">
        <v>0</v>
      </c>
      <c r="F623" s="54">
        <f t="shared" si="180"/>
        <v>12.239380799999999</v>
      </c>
      <c r="G623" s="54">
        <f t="shared" si="182"/>
        <v>12.239380799999999</v>
      </c>
      <c r="H623" s="54">
        <f t="shared" si="152"/>
        <v>10.992000000000001</v>
      </c>
      <c r="I623" s="67">
        <v>0</v>
      </c>
      <c r="J623" s="54">
        <v>0</v>
      </c>
      <c r="K623" s="67">
        <v>1.2239380799999999</v>
      </c>
      <c r="L623" s="54">
        <v>0</v>
      </c>
      <c r="M623" s="67">
        <v>2.16</v>
      </c>
      <c r="N623" s="54">
        <v>0</v>
      </c>
      <c r="O623" s="67">
        <v>8.8554427199999992</v>
      </c>
      <c r="P623" s="54">
        <v>10.992000000000001</v>
      </c>
      <c r="Q623" s="54">
        <f t="shared" si="183"/>
        <v>1.2473807999999984</v>
      </c>
      <c r="R623" s="54">
        <f t="shared" si="184"/>
        <v>-1.2473807999999984</v>
      </c>
      <c r="S623" s="48">
        <f t="shared" si="185"/>
        <v>-0.101915351796228</v>
      </c>
      <c r="T623" s="49" t="s">
        <v>1230</v>
      </c>
      <c r="U623" s="7"/>
      <c r="V623" s="7"/>
      <c r="W623" s="7"/>
      <c r="X623" s="7"/>
      <c r="Y623" s="7"/>
      <c r="Z623" s="7"/>
      <c r="AA623" s="7"/>
      <c r="AB623" s="9"/>
      <c r="AC623" s="35"/>
      <c r="AD623" s="36"/>
      <c r="AF623" s="37"/>
      <c r="AH623" s="8"/>
      <c r="AI623" s="8"/>
      <c r="AJ623" s="8"/>
    </row>
    <row r="624" spans="1:39" s="1" customFormat="1" ht="31.5" x14ac:dyDescent="0.25">
      <c r="A624" s="51" t="s">
        <v>1283</v>
      </c>
      <c r="B624" s="52" t="s">
        <v>1339</v>
      </c>
      <c r="C624" s="53" t="s">
        <v>1340</v>
      </c>
      <c r="D624" s="54">
        <v>14.091999992000002</v>
      </c>
      <c r="E624" s="54">
        <v>0</v>
      </c>
      <c r="F624" s="54">
        <f t="shared" si="180"/>
        <v>14.091999992000002</v>
      </c>
      <c r="G624" s="54">
        <f t="shared" si="182"/>
        <v>9.9075263519999996</v>
      </c>
      <c r="H624" s="54">
        <f t="shared" si="152"/>
        <v>10.902728530000001</v>
      </c>
      <c r="I624" s="67">
        <v>0</v>
      </c>
      <c r="J624" s="54">
        <v>0</v>
      </c>
      <c r="K624" s="67">
        <v>0</v>
      </c>
      <c r="L624" s="54">
        <v>0</v>
      </c>
      <c r="M624" s="67">
        <v>0.99075263520000001</v>
      </c>
      <c r="N624" s="54">
        <v>0</v>
      </c>
      <c r="O624" s="67">
        <v>8.9167737167999999</v>
      </c>
      <c r="P624" s="54">
        <v>10.902728530000001</v>
      </c>
      <c r="Q624" s="54">
        <f t="shared" si="183"/>
        <v>3.1892714620000007</v>
      </c>
      <c r="R624" s="54">
        <f t="shared" si="184"/>
        <v>0.99520217800000133</v>
      </c>
      <c r="S624" s="48">
        <f t="shared" si="185"/>
        <v>0.10044910733940195</v>
      </c>
      <c r="T624" s="49" t="s">
        <v>1341</v>
      </c>
      <c r="U624" s="7"/>
      <c r="V624" s="7"/>
      <c r="W624" s="7"/>
      <c r="X624" s="7"/>
      <c r="Y624" s="7"/>
      <c r="Z624" s="7"/>
      <c r="AA624" s="7"/>
      <c r="AB624" s="9"/>
      <c r="AC624" s="35"/>
      <c r="AD624" s="36"/>
      <c r="AF624" s="37"/>
      <c r="AH624" s="8"/>
      <c r="AI624" s="8"/>
      <c r="AJ624" s="8"/>
    </row>
    <row r="625" spans="1:36" s="1" customFormat="1" ht="31.5" x14ac:dyDescent="0.25">
      <c r="A625" s="51" t="s">
        <v>1283</v>
      </c>
      <c r="B625" s="52" t="s">
        <v>1342</v>
      </c>
      <c r="C625" s="53" t="s">
        <v>1343</v>
      </c>
      <c r="D625" s="54">
        <v>10.465052510000001</v>
      </c>
      <c r="E625" s="54">
        <v>0.6871799999999999</v>
      </c>
      <c r="F625" s="54">
        <f t="shared" si="180"/>
        <v>9.7778725100000017</v>
      </c>
      <c r="G625" s="54">
        <f t="shared" si="182"/>
        <v>9.7778725100000017</v>
      </c>
      <c r="H625" s="54">
        <f t="shared" si="152"/>
        <v>10.337814440000002</v>
      </c>
      <c r="I625" s="67">
        <v>3.6700000000000003E-2</v>
      </c>
      <c r="J625" s="54">
        <v>0</v>
      </c>
      <c r="K625" s="67">
        <v>4.60602</v>
      </c>
      <c r="L625" s="54">
        <v>6.4836400000000002E-2</v>
      </c>
      <c r="M625" s="67">
        <v>2.5675700000000004</v>
      </c>
      <c r="N625" s="54">
        <v>9.7953967000000013</v>
      </c>
      <c r="O625" s="67">
        <v>2.5675825100000003</v>
      </c>
      <c r="P625" s="54">
        <v>0.47758134000000002</v>
      </c>
      <c r="Q625" s="54">
        <f t="shared" si="183"/>
        <v>-0.55994193000000081</v>
      </c>
      <c r="R625" s="54">
        <f t="shared" si="184"/>
        <v>0.55994193000000081</v>
      </c>
      <c r="S625" s="48">
        <f t="shared" si="185"/>
        <v>5.7266233470250137E-2</v>
      </c>
      <c r="T625" s="49" t="s">
        <v>31</v>
      </c>
      <c r="U625" s="7"/>
      <c r="V625" s="7"/>
      <c r="W625" s="7"/>
      <c r="X625" s="7"/>
      <c r="Y625" s="7"/>
      <c r="Z625" s="7"/>
      <c r="AA625" s="7"/>
      <c r="AB625" s="9"/>
      <c r="AC625" s="35"/>
      <c r="AD625" s="36"/>
      <c r="AF625" s="37"/>
      <c r="AH625" s="8"/>
      <c r="AI625" s="8"/>
      <c r="AJ625" s="8"/>
    </row>
    <row r="626" spans="1:36" s="1" customFormat="1" ht="47.25" x14ac:dyDescent="0.25">
      <c r="A626" s="44" t="s">
        <v>1344</v>
      </c>
      <c r="B626" s="45" t="s">
        <v>494</v>
      </c>
      <c r="C626" s="45" t="s">
        <v>30</v>
      </c>
      <c r="D626" s="46">
        <f t="shared" ref="D626:P626" si="186">D627+D632+D635</f>
        <v>780.93590991600001</v>
      </c>
      <c r="E626" s="46">
        <f t="shared" si="186"/>
        <v>83.111912430000018</v>
      </c>
      <c r="F626" s="46">
        <f t="shared" si="186"/>
        <v>697.82399748600005</v>
      </c>
      <c r="G626" s="46">
        <f t="shared" si="186"/>
        <v>164.31972898999999</v>
      </c>
      <c r="H626" s="46">
        <f t="shared" si="152"/>
        <v>142.37484209000002</v>
      </c>
      <c r="I626" s="46">
        <f t="shared" si="186"/>
        <v>8.2836451099999984</v>
      </c>
      <c r="J626" s="47">
        <f t="shared" si="186"/>
        <v>7.1105904600000009</v>
      </c>
      <c r="K626" s="46">
        <f t="shared" si="186"/>
        <v>18.961677869999999</v>
      </c>
      <c r="L626" s="47">
        <f t="shared" si="186"/>
        <v>47.631775239999996</v>
      </c>
      <c r="M626" s="46">
        <f t="shared" si="186"/>
        <v>80.712645679999994</v>
      </c>
      <c r="N626" s="46">
        <f t="shared" si="186"/>
        <v>41.652626230000003</v>
      </c>
      <c r="O626" s="46">
        <f t="shared" si="186"/>
        <v>56.361760330000003</v>
      </c>
      <c r="P626" s="46">
        <f t="shared" si="186"/>
        <v>45.979850159999998</v>
      </c>
      <c r="Q626" s="46">
        <f t="shared" si="183"/>
        <v>555.44915539600004</v>
      </c>
      <c r="R626" s="46">
        <f t="shared" si="184"/>
        <v>-21.944886899999972</v>
      </c>
      <c r="S626" s="50">
        <f t="shared" si="185"/>
        <v>-0.13354992145426112</v>
      </c>
      <c r="T626" s="40" t="s">
        <v>31</v>
      </c>
      <c r="U626" s="7"/>
      <c r="V626" s="7"/>
      <c r="W626" s="7"/>
      <c r="X626" s="7"/>
      <c r="Y626" s="7"/>
      <c r="Z626" s="7"/>
      <c r="AA626" s="7"/>
      <c r="AB626" s="9"/>
      <c r="AC626" s="35"/>
      <c r="AD626" s="36"/>
      <c r="AF626" s="37"/>
      <c r="AH626" s="8"/>
      <c r="AI626" s="8"/>
      <c r="AJ626" s="8"/>
    </row>
    <row r="627" spans="1:36" s="1" customFormat="1" x14ac:dyDescent="0.25">
      <c r="A627" s="44" t="s">
        <v>1345</v>
      </c>
      <c r="B627" s="45" t="s">
        <v>1346</v>
      </c>
      <c r="C627" s="45" t="s">
        <v>30</v>
      </c>
      <c r="D627" s="46">
        <f t="shared" ref="D627:P627" si="187">D628+D629</f>
        <v>596.71240001199999</v>
      </c>
      <c r="E627" s="46">
        <f t="shared" si="187"/>
        <v>83.111912430000018</v>
      </c>
      <c r="F627" s="46">
        <f t="shared" si="187"/>
        <v>513.60048758200003</v>
      </c>
      <c r="G627" s="46">
        <f t="shared" si="187"/>
        <v>139.96676098999998</v>
      </c>
      <c r="H627" s="46">
        <f t="shared" si="152"/>
        <v>138.62938219</v>
      </c>
      <c r="I627" s="46">
        <f t="shared" si="187"/>
        <v>8.2836451099999984</v>
      </c>
      <c r="J627" s="47">
        <f t="shared" si="187"/>
        <v>7.1105904600000009</v>
      </c>
      <c r="K627" s="46">
        <f t="shared" si="187"/>
        <v>18.961677869999999</v>
      </c>
      <c r="L627" s="47">
        <f t="shared" si="187"/>
        <v>47.631775239999996</v>
      </c>
      <c r="M627" s="46">
        <f t="shared" si="187"/>
        <v>73.406755279999999</v>
      </c>
      <c r="N627" s="46">
        <f t="shared" si="187"/>
        <v>39.431696330000001</v>
      </c>
      <c r="O627" s="46">
        <f t="shared" si="187"/>
        <v>39.314682730000001</v>
      </c>
      <c r="P627" s="46">
        <f t="shared" si="187"/>
        <v>44.455320159999999</v>
      </c>
      <c r="Q627" s="46">
        <f t="shared" si="183"/>
        <v>374.97110539200003</v>
      </c>
      <c r="R627" s="46">
        <f t="shared" si="184"/>
        <v>-1.337378799999982</v>
      </c>
      <c r="S627" s="50">
        <f t="shared" si="185"/>
        <v>-9.554974270609376E-3</v>
      </c>
      <c r="T627" s="40" t="s">
        <v>31</v>
      </c>
      <c r="U627" s="7"/>
      <c r="V627" s="7"/>
      <c r="W627" s="7"/>
      <c r="X627" s="7"/>
      <c r="Y627" s="7"/>
      <c r="Z627" s="7"/>
      <c r="AA627" s="7"/>
      <c r="AB627" s="9"/>
      <c r="AC627" s="35"/>
      <c r="AD627" s="36"/>
      <c r="AF627" s="37"/>
      <c r="AH627" s="8"/>
      <c r="AI627" s="8"/>
      <c r="AJ627" s="8"/>
    </row>
    <row r="628" spans="1:36" s="1" customFormat="1" ht="47.25" x14ac:dyDescent="0.25">
      <c r="A628" s="44" t="s">
        <v>1347</v>
      </c>
      <c r="B628" s="45" t="s">
        <v>498</v>
      </c>
      <c r="C628" s="45" t="s">
        <v>30</v>
      </c>
      <c r="D628" s="46">
        <v>0</v>
      </c>
      <c r="E628" s="46">
        <v>0</v>
      </c>
      <c r="F628" s="46">
        <v>0</v>
      </c>
      <c r="G628" s="46">
        <v>0</v>
      </c>
      <c r="H628" s="46">
        <f t="shared" si="152"/>
        <v>0</v>
      </c>
      <c r="I628" s="46">
        <v>0</v>
      </c>
      <c r="J628" s="47">
        <v>0</v>
      </c>
      <c r="K628" s="46">
        <v>0</v>
      </c>
      <c r="L628" s="47">
        <v>0</v>
      </c>
      <c r="M628" s="46">
        <v>0</v>
      </c>
      <c r="N628" s="46">
        <v>0</v>
      </c>
      <c r="O628" s="46">
        <v>0</v>
      </c>
      <c r="P628" s="46">
        <v>0</v>
      </c>
      <c r="Q628" s="46">
        <f t="shared" si="183"/>
        <v>0</v>
      </c>
      <c r="R628" s="46">
        <f t="shared" si="184"/>
        <v>0</v>
      </c>
      <c r="S628" s="50">
        <v>0</v>
      </c>
      <c r="T628" s="40" t="s">
        <v>31</v>
      </c>
      <c r="U628" s="7"/>
      <c r="V628" s="7"/>
      <c r="W628" s="7"/>
      <c r="X628" s="7"/>
      <c r="Y628" s="7"/>
      <c r="Z628" s="7"/>
      <c r="AA628" s="7"/>
      <c r="AB628" s="9"/>
      <c r="AC628" s="35"/>
      <c r="AD628" s="36"/>
      <c r="AF628" s="37"/>
      <c r="AH628" s="8"/>
      <c r="AI628" s="8"/>
      <c r="AJ628" s="8"/>
    </row>
    <row r="629" spans="1:36" s="1" customFormat="1" ht="47.25" x14ac:dyDescent="0.25">
      <c r="A629" s="44" t="s">
        <v>1348</v>
      </c>
      <c r="B629" s="45" t="s">
        <v>500</v>
      </c>
      <c r="C629" s="45" t="s">
        <v>30</v>
      </c>
      <c r="D629" s="46">
        <f t="shared" ref="D629:G629" si="188">SUM(D630:D631)</f>
        <v>596.71240001199999</v>
      </c>
      <c r="E629" s="46">
        <f t="shared" si="188"/>
        <v>83.111912430000018</v>
      </c>
      <c r="F629" s="46">
        <f t="shared" si="188"/>
        <v>513.60048758200003</v>
      </c>
      <c r="G629" s="46">
        <f t="shared" si="188"/>
        <v>139.96676098999998</v>
      </c>
      <c r="H629" s="46">
        <f t="shared" si="152"/>
        <v>138.62938219</v>
      </c>
      <c r="I629" s="46">
        <f t="shared" ref="I629:P629" si="189">SUM(I630:I631)</f>
        <v>8.2836451099999984</v>
      </c>
      <c r="J629" s="47">
        <f t="shared" si="189"/>
        <v>7.1105904600000009</v>
      </c>
      <c r="K629" s="46">
        <f t="shared" si="189"/>
        <v>18.961677869999999</v>
      </c>
      <c r="L629" s="47">
        <f t="shared" si="189"/>
        <v>47.631775239999996</v>
      </c>
      <c r="M629" s="46">
        <f t="shared" si="189"/>
        <v>73.406755279999999</v>
      </c>
      <c r="N629" s="46">
        <f t="shared" si="189"/>
        <v>39.431696330000001</v>
      </c>
      <c r="O629" s="46">
        <f t="shared" si="189"/>
        <v>39.314682730000001</v>
      </c>
      <c r="P629" s="46">
        <f t="shared" si="189"/>
        <v>44.455320159999999</v>
      </c>
      <c r="Q629" s="46">
        <f t="shared" si="183"/>
        <v>374.97110539200003</v>
      </c>
      <c r="R629" s="46">
        <f t="shared" si="184"/>
        <v>-1.337378799999982</v>
      </c>
      <c r="S629" s="50">
        <f>R629/G629</f>
        <v>-9.554974270609376E-3</v>
      </c>
      <c r="T629" s="40" t="s">
        <v>31</v>
      </c>
      <c r="U629" s="7"/>
      <c r="V629" s="7"/>
      <c r="W629" s="7"/>
      <c r="X629" s="7"/>
      <c r="Y629" s="7"/>
      <c r="Z629" s="7"/>
      <c r="AA629" s="7"/>
      <c r="AB629" s="9"/>
      <c r="AC629" s="35"/>
      <c r="AD629" s="36"/>
      <c r="AF629" s="37"/>
      <c r="AH629" s="8"/>
      <c r="AI629" s="8"/>
      <c r="AJ629" s="8"/>
    </row>
    <row r="630" spans="1:36" s="1" customFormat="1" ht="63" x14ac:dyDescent="0.25">
      <c r="A630" s="51" t="s">
        <v>1348</v>
      </c>
      <c r="B630" s="52" t="s">
        <v>1349</v>
      </c>
      <c r="C630" s="53" t="s">
        <v>1350</v>
      </c>
      <c r="D630" s="54">
        <v>291.76319999600003</v>
      </c>
      <c r="E630" s="54">
        <v>43.57161554000001</v>
      </c>
      <c r="F630" s="54">
        <f t="shared" ref="F630:F631" si="190">D630-E630</f>
        <v>248.19158445600002</v>
      </c>
      <c r="G630" s="54">
        <f t="shared" ref="G630:G631" si="191">I630+K630+M630+O630</f>
        <v>94.074507639999993</v>
      </c>
      <c r="H630" s="54">
        <f t="shared" si="152"/>
        <v>93.828083410000005</v>
      </c>
      <c r="I630" s="54">
        <v>5.6045332099999996</v>
      </c>
      <c r="J630" s="54">
        <v>4.2704916200000005</v>
      </c>
      <c r="K630" s="54">
        <v>12.439</v>
      </c>
      <c r="L630" s="54">
        <v>34.034727659999994</v>
      </c>
      <c r="M630" s="54">
        <v>47.315774430000005</v>
      </c>
      <c r="N630" s="54">
        <v>30.317418840000002</v>
      </c>
      <c r="O630" s="54">
        <v>28.715199999999999</v>
      </c>
      <c r="P630" s="54">
        <v>25.20544529</v>
      </c>
      <c r="Q630" s="54">
        <f t="shared" si="183"/>
        <v>154.36350104600001</v>
      </c>
      <c r="R630" s="54">
        <f t="shared" si="184"/>
        <v>-0.24642422999998814</v>
      </c>
      <c r="S630" s="48">
        <f>R630/G630</f>
        <v>-2.6194580889330093E-3</v>
      </c>
      <c r="T630" s="49" t="s">
        <v>31</v>
      </c>
      <c r="U630" s="7"/>
      <c r="V630" s="7"/>
      <c r="W630" s="7"/>
      <c r="X630" s="7"/>
      <c r="Y630" s="7"/>
      <c r="Z630" s="7"/>
      <c r="AA630" s="7"/>
      <c r="AB630" s="9"/>
      <c r="AC630" s="35"/>
      <c r="AD630" s="36"/>
      <c r="AF630" s="37"/>
      <c r="AH630" s="8"/>
      <c r="AI630" s="8"/>
      <c r="AJ630" s="8"/>
    </row>
    <row r="631" spans="1:36" s="1" customFormat="1" ht="63" x14ac:dyDescent="0.25">
      <c r="A631" s="51" t="s">
        <v>1348</v>
      </c>
      <c r="B631" s="52" t="s">
        <v>1351</v>
      </c>
      <c r="C631" s="53" t="s">
        <v>1352</v>
      </c>
      <c r="D631" s="54">
        <v>304.94920001599996</v>
      </c>
      <c r="E631" s="54">
        <v>39.54029689</v>
      </c>
      <c r="F631" s="54">
        <f t="shared" si="190"/>
        <v>265.40890312599998</v>
      </c>
      <c r="G631" s="54">
        <f t="shared" si="191"/>
        <v>45.892253349999997</v>
      </c>
      <c r="H631" s="54">
        <f t="shared" si="152"/>
        <v>44.801298779999996</v>
      </c>
      <c r="I631" s="54">
        <v>2.6791118999999997</v>
      </c>
      <c r="J631" s="54">
        <v>2.84009884</v>
      </c>
      <c r="K631" s="54">
        <v>6.5226778699999999</v>
      </c>
      <c r="L631" s="54">
        <v>13.59704758</v>
      </c>
      <c r="M631" s="54">
        <v>26.090980850000001</v>
      </c>
      <c r="N631" s="54">
        <v>9.1142774899999992</v>
      </c>
      <c r="O631" s="54">
        <v>10.599482729999998</v>
      </c>
      <c r="P631" s="54">
        <v>19.249874869999999</v>
      </c>
      <c r="Q631" s="54">
        <f t="shared" si="183"/>
        <v>220.60760434599999</v>
      </c>
      <c r="R631" s="54">
        <f t="shared" si="184"/>
        <v>-1.090954570000001</v>
      </c>
      <c r="S631" s="48">
        <f>R631/G631</f>
        <v>-2.3772085490764011E-2</v>
      </c>
      <c r="T631" s="49" t="s">
        <v>31</v>
      </c>
      <c r="U631" s="7"/>
      <c r="V631" s="7"/>
      <c r="W631" s="7"/>
      <c r="X631" s="7"/>
      <c r="Y631" s="7"/>
      <c r="Z631" s="7"/>
      <c r="AA631" s="7"/>
      <c r="AB631" s="9"/>
      <c r="AC631" s="35"/>
      <c r="AD631" s="36"/>
      <c r="AF631" s="37"/>
      <c r="AH631" s="8"/>
      <c r="AI631" s="8"/>
      <c r="AJ631" s="8"/>
    </row>
    <row r="632" spans="1:36" s="1" customFormat="1" x14ac:dyDescent="0.25">
      <c r="A632" s="44" t="s">
        <v>1353</v>
      </c>
      <c r="B632" s="45" t="s">
        <v>1354</v>
      </c>
      <c r="C632" s="45" t="s">
        <v>30</v>
      </c>
      <c r="D632" s="46">
        <f t="shared" ref="D632:G632" si="192">D633+D634</f>
        <v>0</v>
      </c>
      <c r="E632" s="46">
        <f t="shared" si="192"/>
        <v>0</v>
      </c>
      <c r="F632" s="46">
        <f t="shared" si="192"/>
        <v>0</v>
      </c>
      <c r="G632" s="46">
        <f t="shared" si="192"/>
        <v>0</v>
      </c>
      <c r="H632" s="46">
        <f t="shared" ref="H632:H649" si="193">J632+L632+N632+P632</f>
        <v>0</v>
      </c>
      <c r="I632" s="46">
        <f t="shared" ref="I632:P632" si="194">I633+I634</f>
        <v>0</v>
      </c>
      <c r="J632" s="47">
        <f t="shared" si="194"/>
        <v>0</v>
      </c>
      <c r="K632" s="46">
        <f t="shared" si="194"/>
        <v>0</v>
      </c>
      <c r="L632" s="47">
        <f t="shared" si="194"/>
        <v>0</v>
      </c>
      <c r="M632" s="46">
        <f t="shared" si="194"/>
        <v>0</v>
      </c>
      <c r="N632" s="46">
        <f t="shared" si="194"/>
        <v>0</v>
      </c>
      <c r="O632" s="46">
        <f t="shared" si="194"/>
        <v>0</v>
      </c>
      <c r="P632" s="46">
        <f t="shared" si="194"/>
        <v>0</v>
      </c>
      <c r="Q632" s="46">
        <f t="shared" si="183"/>
        <v>0</v>
      </c>
      <c r="R632" s="46">
        <f t="shared" si="184"/>
        <v>0</v>
      </c>
      <c r="S632" s="50">
        <v>0</v>
      </c>
      <c r="T632" s="40" t="s">
        <v>31</v>
      </c>
      <c r="U632" s="7"/>
      <c r="V632" s="7"/>
      <c r="W632" s="7"/>
      <c r="X632" s="7"/>
      <c r="Y632" s="7"/>
      <c r="Z632" s="7"/>
      <c r="AA632" s="7"/>
      <c r="AB632" s="9"/>
      <c r="AC632" s="35"/>
      <c r="AD632" s="36"/>
      <c r="AF632" s="37"/>
      <c r="AH632" s="8"/>
      <c r="AI632" s="8"/>
      <c r="AJ632" s="8"/>
    </row>
    <row r="633" spans="1:36" s="1" customFormat="1" ht="47.25" x14ac:dyDescent="0.25">
      <c r="A633" s="44" t="s">
        <v>1355</v>
      </c>
      <c r="B633" s="45" t="s">
        <v>498</v>
      </c>
      <c r="C633" s="45" t="s">
        <v>30</v>
      </c>
      <c r="D633" s="46">
        <v>0</v>
      </c>
      <c r="E633" s="46">
        <v>0</v>
      </c>
      <c r="F633" s="46">
        <v>0</v>
      </c>
      <c r="G633" s="46">
        <v>0</v>
      </c>
      <c r="H633" s="46">
        <f t="shared" si="193"/>
        <v>0</v>
      </c>
      <c r="I633" s="46">
        <v>0</v>
      </c>
      <c r="J633" s="47">
        <v>0</v>
      </c>
      <c r="K633" s="46">
        <v>0</v>
      </c>
      <c r="L633" s="47">
        <v>0</v>
      </c>
      <c r="M633" s="46">
        <v>0</v>
      </c>
      <c r="N633" s="46">
        <v>0</v>
      </c>
      <c r="O633" s="46">
        <v>0</v>
      </c>
      <c r="P633" s="46">
        <v>0</v>
      </c>
      <c r="Q633" s="46">
        <f t="shared" si="183"/>
        <v>0</v>
      </c>
      <c r="R633" s="46">
        <f t="shared" si="184"/>
        <v>0</v>
      </c>
      <c r="S633" s="50">
        <v>0</v>
      </c>
      <c r="T633" s="40" t="s">
        <v>31</v>
      </c>
      <c r="U633" s="7"/>
      <c r="V633" s="7"/>
      <c r="W633" s="7"/>
      <c r="X633" s="7"/>
      <c r="Y633" s="7"/>
      <c r="Z633" s="7"/>
      <c r="AA633" s="7"/>
      <c r="AB633" s="9"/>
      <c r="AC633" s="35"/>
      <c r="AD633" s="36"/>
      <c r="AF633" s="37"/>
      <c r="AH633" s="8"/>
      <c r="AI633" s="8"/>
      <c r="AJ633" s="8"/>
    </row>
    <row r="634" spans="1:36" s="1" customFormat="1" ht="47.25" x14ac:dyDescent="0.25">
      <c r="A634" s="44" t="s">
        <v>1356</v>
      </c>
      <c r="B634" s="45" t="s">
        <v>500</v>
      </c>
      <c r="C634" s="45" t="s">
        <v>30</v>
      </c>
      <c r="D634" s="46">
        <v>0</v>
      </c>
      <c r="E634" s="46">
        <v>0</v>
      </c>
      <c r="F634" s="46">
        <v>0</v>
      </c>
      <c r="G634" s="46">
        <v>0</v>
      </c>
      <c r="H634" s="46">
        <f t="shared" si="193"/>
        <v>0</v>
      </c>
      <c r="I634" s="46">
        <v>0</v>
      </c>
      <c r="J634" s="47">
        <v>0</v>
      </c>
      <c r="K634" s="46">
        <v>0</v>
      </c>
      <c r="L634" s="47">
        <v>0</v>
      </c>
      <c r="M634" s="46">
        <v>0</v>
      </c>
      <c r="N634" s="46">
        <v>0</v>
      </c>
      <c r="O634" s="46">
        <v>0</v>
      </c>
      <c r="P634" s="46">
        <v>0</v>
      </c>
      <c r="Q634" s="46">
        <f t="shared" si="183"/>
        <v>0</v>
      </c>
      <c r="R634" s="46">
        <f t="shared" si="184"/>
        <v>0</v>
      </c>
      <c r="S634" s="50">
        <v>0</v>
      </c>
      <c r="T634" s="40" t="s">
        <v>31</v>
      </c>
      <c r="U634" s="7"/>
      <c r="V634" s="7"/>
      <c r="W634" s="7"/>
      <c r="X634" s="7"/>
      <c r="Y634" s="7"/>
      <c r="Z634" s="7"/>
      <c r="AA634" s="7"/>
      <c r="AB634" s="9"/>
      <c r="AC634" s="35"/>
      <c r="AD634" s="36"/>
      <c r="AF634" s="37"/>
      <c r="AH634" s="8"/>
      <c r="AI634" s="8"/>
      <c r="AJ634" s="8"/>
    </row>
    <row r="635" spans="1:36" s="1" customFormat="1" x14ac:dyDescent="0.25">
      <c r="A635" s="44" t="s">
        <v>1357</v>
      </c>
      <c r="B635" s="45" t="s">
        <v>1358</v>
      </c>
      <c r="C635" s="45" t="s">
        <v>30</v>
      </c>
      <c r="D635" s="46">
        <f t="shared" ref="D635:G635" si="195">D636+D638</f>
        <v>184.223509904</v>
      </c>
      <c r="E635" s="46">
        <f t="shared" si="195"/>
        <v>0</v>
      </c>
      <c r="F635" s="46">
        <f t="shared" si="195"/>
        <v>184.223509904</v>
      </c>
      <c r="G635" s="46">
        <f t="shared" si="195"/>
        <v>24.352968000000001</v>
      </c>
      <c r="H635" s="46">
        <f t="shared" si="193"/>
        <v>3.7454599000000002</v>
      </c>
      <c r="I635" s="46">
        <f t="shared" ref="I635:P635" si="196">I636+I638</f>
        <v>0</v>
      </c>
      <c r="J635" s="47">
        <f t="shared" si="196"/>
        <v>0</v>
      </c>
      <c r="K635" s="46">
        <f t="shared" si="196"/>
        <v>0</v>
      </c>
      <c r="L635" s="47">
        <f t="shared" si="196"/>
        <v>0</v>
      </c>
      <c r="M635" s="46">
        <f t="shared" si="196"/>
        <v>7.3058904</v>
      </c>
      <c r="N635" s="46">
        <f t="shared" si="196"/>
        <v>2.2209299000000002</v>
      </c>
      <c r="O635" s="46">
        <f t="shared" si="196"/>
        <v>17.047077600000001</v>
      </c>
      <c r="P635" s="46">
        <f t="shared" si="196"/>
        <v>1.5245299999999999</v>
      </c>
      <c r="Q635" s="46">
        <f t="shared" si="183"/>
        <v>180.47805000400001</v>
      </c>
      <c r="R635" s="46">
        <f t="shared" si="184"/>
        <v>-20.6075081</v>
      </c>
      <c r="S635" s="50">
        <f>R635/G635</f>
        <v>-0.84620109138237276</v>
      </c>
      <c r="T635" s="40" t="s">
        <v>31</v>
      </c>
      <c r="U635" s="7"/>
      <c r="V635" s="7"/>
      <c r="W635" s="7"/>
      <c r="X635" s="7"/>
      <c r="Y635" s="7"/>
      <c r="Z635" s="7"/>
      <c r="AA635" s="7"/>
      <c r="AB635" s="9"/>
      <c r="AC635" s="35"/>
      <c r="AD635" s="36"/>
      <c r="AF635" s="37"/>
      <c r="AH635" s="8"/>
      <c r="AI635" s="8"/>
      <c r="AJ635" s="8"/>
    </row>
    <row r="636" spans="1:36" s="1" customFormat="1" ht="47.25" x14ac:dyDescent="0.25">
      <c r="A636" s="44" t="s">
        <v>1359</v>
      </c>
      <c r="B636" s="45" t="s">
        <v>498</v>
      </c>
      <c r="C636" s="45" t="s">
        <v>30</v>
      </c>
      <c r="D636" s="46">
        <f t="shared" ref="D636:P636" si="197">SUM(D637)</f>
        <v>184.223509904</v>
      </c>
      <c r="E636" s="46">
        <f t="shared" si="197"/>
        <v>0</v>
      </c>
      <c r="F636" s="46">
        <f t="shared" si="197"/>
        <v>184.223509904</v>
      </c>
      <c r="G636" s="46">
        <f t="shared" si="197"/>
        <v>24.352968000000001</v>
      </c>
      <c r="H636" s="46">
        <f t="shared" si="193"/>
        <v>3.7454599000000002</v>
      </c>
      <c r="I636" s="46">
        <f t="shared" si="197"/>
        <v>0</v>
      </c>
      <c r="J636" s="47">
        <f t="shared" si="197"/>
        <v>0</v>
      </c>
      <c r="K636" s="46">
        <f t="shared" si="197"/>
        <v>0</v>
      </c>
      <c r="L636" s="47">
        <f t="shared" si="197"/>
        <v>0</v>
      </c>
      <c r="M636" s="46">
        <f t="shared" si="197"/>
        <v>7.3058904</v>
      </c>
      <c r="N636" s="46">
        <f t="shared" si="197"/>
        <v>2.2209299000000002</v>
      </c>
      <c r="O636" s="46">
        <f t="shared" si="197"/>
        <v>17.047077600000001</v>
      </c>
      <c r="P636" s="46">
        <f t="shared" si="197"/>
        <v>1.5245299999999999</v>
      </c>
      <c r="Q636" s="46">
        <f t="shared" si="183"/>
        <v>180.47805000400001</v>
      </c>
      <c r="R636" s="46">
        <f t="shared" si="184"/>
        <v>-20.6075081</v>
      </c>
      <c r="S636" s="50">
        <f>R636/G636</f>
        <v>-0.84620109138237276</v>
      </c>
      <c r="T636" s="40" t="s">
        <v>31</v>
      </c>
      <c r="U636" s="7"/>
      <c r="V636" s="7"/>
      <c r="W636" s="7"/>
      <c r="X636" s="7"/>
      <c r="Y636" s="7"/>
      <c r="Z636" s="7"/>
      <c r="AA636" s="7"/>
      <c r="AB636" s="9"/>
      <c r="AC636" s="35"/>
      <c r="AD636" s="36"/>
      <c r="AF636" s="37"/>
      <c r="AH636" s="8"/>
      <c r="AI636" s="8"/>
      <c r="AJ636" s="8"/>
    </row>
    <row r="637" spans="1:36" s="1" customFormat="1" ht="47.25" x14ac:dyDescent="0.25">
      <c r="A637" s="51" t="s">
        <v>1359</v>
      </c>
      <c r="B637" s="52" t="s">
        <v>1360</v>
      </c>
      <c r="C637" s="53" t="s">
        <v>1361</v>
      </c>
      <c r="D637" s="54">
        <v>184.223509904</v>
      </c>
      <c r="E637" s="54">
        <v>0</v>
      </c>
      <c r="F637" s="54">
        <f t="shared" ref="F637" si="198">D637-E637</f>
        <v>184.223509904</v>
      </c>
      <c r="G637" s="54">
        <f>I637+K637+M637+O637</f>
        <v>24.352968000000001</v>
      </c>
      <c r="H637" s="54">
        <f t="shared" si="193"/>
        <v>3.7454599000000002</v>
      </c>
      <c r="I637" s="54">
        <v>0</v>
      </c>
      <c r="J637" s="54">
        <v>0</v>
      </c>
      <c r="K637" s="54">
        <v>0</v>
      </c>
      <c r="L637" s="54">
        <v>0</v>
      </c>
      <c r="M637" s="54">
        <v>7.3058904</v>
      </c>
      <c r="N637" s="54">
        <v>2.2209299000000002</v>
      </c>
      <c r="O637" s="54">
        <v>17.047077600000001</v>
      </c>
      <c r="P637" s="54">
        <v>1.5245299999999999</v>
      </c>
      <c r="Q637" s="54">
        <f t="shared" si="183"/>
        <v>180.47805000400001</v>
      </c>
      <c r="R637" s="54">
        <f t="shared" si="184"/>
        <v>-20.6075081</v>
      </c>
      <c r="S637" s="48">
        <f>R637/G637</f>
        <v>-0.84620109138237276</v>
      </c>
      <c r="T637" s="49" t="s">
        <v>1362</v>
      </c>
      <c r="U637" s="7"/>
      <c r="V637" s="7"/>
      <c r="W637" s="7"/>
      <c r="X637" s="7"/>
      <c r="Y637" s="7"/>
      <c r="Z637" s="7"/>
      <c r="AA637" s="7"/>
      <c r="AB637" s="9"/>
      <c r="AC637" s="35"/>
      <c r="AD637" s="36"/>
      <c r="AF637" s="37"/>
      <c r="AH637" s="8"/>
      <c r="AI637" s="8"/>
      <c r="AJ637" s="8"/>
    </row>
    <row r="638" spans="1:36" s="1" customFormat="1" ht="47.25" x14ac:dyDescent="0.25">
      <c r="A638" s="44" t="s">
        <v>1363</v>
      </c>
      <c r="B638" s="45" t="s">
        <v>500</v>
      </c>
      <c r="C638" s="45" t="s">
        <v>30</v>
      </c>
      <c r="D638" s="46">
        <v>0</v>
      </c>
      <c r="E638" s="46">
        <v>0</v>
      </c>
      <c r="F638" s="46">
        <v>0</v>
      </c>
      <c r="G638" s="46">
        <v>0</v>
      </c>
      <c r="H638" s="46">
        <f t="shared" si="193"/>
        <v>0</v>
      </c>
      <c r="I638" s="46">
        <v>0</v>
      </c>
      <c r="J638" s="47">
        <v>0</v>
      </c>
      <c r="K638" s="46">
        <v>0</v>
      </c>
      <c r="L638" s="47">
        <v>0</v>
      </c>
      <c r="M638" s="46">
        <v>0</v>
      </c>
      <c r="N638" s="46">
        <v>0</v>
      </c>
      <c r="O638" s="46">
        <v>0</v>
      </c>
      <c r="P638" s="46">
        <v>0</v>
      </c>
      <c r="Q638" s="46">
        <f t="shared" si="183"/>
        <v>0</v>
      </c>
      <c r="R638" s="46">
        <f t="shared" si="184"/>
        <v>0</v>
      </c>
      <c r="S638" s="50">
        <v>0</v>
      </c>
      <c r="T638" s="40" t="s">
        <v>31</v>
      </c>
      <c r="U638" s="7"/>
      <c r="V638" s="7"/>
      <c r="W638" s="7"/>
      <c r="X638" s="7"/>
      <c r="Y638" s="7"/>
      <c r="Z638" s="7"/>
      <c r="AA638" s="7"/>
      <c r="AB638" s="9"/>
      <c r="AC638" s="35"/>
      <c r="AD638" s="36"/>
      <c r="AF638" s="37"/>
      <c r="AH638" s="8"/>
      <c r="AI638" s="8"/>
      <c r="AJ638" s="8"/>
    </row>
    <row r="639" spans="1:36" s="1" customFormat="1" x14ac:dyDescent="0.25">
      <c r="A639" s="44" t="s">
        <v>1364</v>
      </c>
      <c r="B639" s="45" t="s">
        <v>506</v>
      </c>
      <c r="C639" s="45" t="s">
        <v>30</v>
      </c>
      <c r="D639" s="46">
        <f t="shared" ref="D639:G639" si="199">D640+D641+D642+D644</f>
        <v>6981.9887163603989</v>
      </c>
      <c r="E639" s="46">
        <f t="shared" si="199"/>
        <v>231.57579460000002</v>
      </c>
      <c r="F639" s="46">
        <f t="shared" si="199"/>
        <v>6750.4129217603995</v>
      </c>
      <c r="G639" s="46">
        <f t="shared" si="199"/>
        <v>9.828108229999998</v>
      </c>
      <c r="H639" s="46">
        <f t="shared" si="193"/>
        <v>4.7990210200000014</v>
      </c>
      <c r="I639" s="46">
        <f t="shared" ref="I639:P639" si="200">I640+I641+I642+I644</f>
        <v>1.4773459499999999</v>
      </c>
      <c r="J639" s="47">
        <f t="shared" si="200"/>
        <v>1.4872958100000004</v>
      </c>
      <c r="K639" s="46">
        <f t="shared" si="200"/>
        <v>0</v>
      </c>
      <c r="L639" s="47">
        <f t="shared" si="200"/>
        <v>0.73810520000000002</v>
      </c>
      <c r="M639" s="46">
        <f t="shared" si="200"/>
        <v>0.55041359999999995</v>
      </c>
      <c r="N639" s="46">
        <f t="shared" si="200"/>
        <v>1.0059200000000001E-2</v>
      </c>
      <c r="O639" s="46">
        <f t="shared" si="200"/>
        <v>7.800348679999999</v>
      </c>
      <c r="P639" s="46">
        <f t="shared" si="200"/>
        <v>2.5635608100000002</v>
      </c>
      <c r="Q639" s="46">
        <f t="shared" si="183"/>
        <v>6745.6139007403999</v>
      </c>
      <c r="R639" s="46">
        <f t="shared" si="184"/>
        <v>-5.0290872099999966</v>
      </c>
      <c r="S639" s="50">
        <f>R639/G639</f>
        <v>-0.51170450022608238</v>
      </c>
      <c r="T639" s="40" t="s">
        <v>31</v>
      </c>
      <c r="U639" s="7"/>
      <c r="V639" s="7"/>
      <c r="W639" s="7"/>
      <c r="X639" s="7"/>
      <c r="Y639" s="7"/>
      <c r="Z639" s="7"/>
      <c r="AA639" s="7"/>
      <c r="AB639" s="9"/>
      <c r="AC639" s="35"/>
      <c r="AD639" s="36"/>
      <c r="AF639" s="37"/>
      <c r="AH639" s="8"/>
      <c r="AI639" s="8"/>
      <c r="AJ639" s="8"/>
    </row>
    <row r="640" spans="1:36" s="1" customFormat="1" ht="31.5" x14ac:dyDescent="0.25">
      <c r="A640" s="44" t="s">
        <v>1365</v>
      </c>
      <c r="B640" s="45" t="s">
        <v>508</v>
      </c>
      <c r="C640" s="45" t="s">
        <v>30</v>
      </c>
      <c r="D640" s="46">
        <v>0</v>
      </c>
      <c r="E640" s="46">
        <v>0</v>
      </c>
      <c r="F640" s="46">
        <v>0</v>
      </c>
      <c r="G640" s="46">
        <v>0</v>
      </c>
      <c r="H640" s="46">
        <f t="shared" si="193"/>
        <v>0</v>
      </c>
      <c r="I640" s="46">
        <v>0</v>
      </c>
      <c r="J640" s="47">
        <v>0</v>
      </c>
      <c r="K640" s="46">
        <v>0</v>
      </c>
      <c r="L640" s="47">
        <v>0</v>
      </c>
      <c r="M640" s="46">
        <v>0</v>
      </c>
      <c r="N640" s="46">
        <v>0</v>
      </c>
      <c r="O640" s="46">
        <v>0</v>
      </c>
      <c r="P640" s="46">
        <v>0</v>
      </c>
      <c r="Q640" s="46">
        <f t="shared" si="183"/>
        <v>0</v>
      </c>
      <c r="R640" s="46">
        <f t="shared" si="184"/>
        <v>0</v>
      </c>
      <c r="S640" s="50">
        <v>0</v>
      </c>
      <c r="T640" s="40" t="s">
        <v>31</v>
      </c>
      <c r="U640" s="7"/>
      <c r="V640" s="7"/>
      <c r="W640" s="7"/>
      <c r="X640" s="7"/>
      <c r="Y640" s="7"/>
      <c r="Z640" s="7"/>
      <c r="AA640" s="7"/>
      <c r="AB640" s="9"/>
      <c r="AC640" s="35"/>
      <c r="AD640" s="36"/>
      <c r="AF640" s="37"/>
      <c r="AH640" s="8"/>
      <c r="AI640" s="8"/>
      <c r="AJ640" s="8"/>
    </row>
    <row r="641" spans="1:36" s="1" customFormat="1" x14ac:dyDescent="0.25">
      <c r="A641" s="44" t="s">
        <v>1366</v>
      </c>
      <c r="B641" s="45" t="s">
        <v>510</v>
      </c>
      <c r="C641" s="45" t="s">
        <v>30</v>
      </c>
      <c r="D641" s="46">
        <v>0</v>
      </c>
      <c r="E641" s="46">
        <v>0</v>
      </c>
      <c r="F641" s="46">
        <v>0</v>
      </c>
      <c r="G641" s="46">
        <v>0</v>
      </c>
      <c r="H641" s="46">
        <f t="shared" si="193"/>
        <v>0</v>
      </c>
      <c r="I641" s="46">
        <v>0</v>
      </c>
      <c r="J641" s="47">
        <v>0</v>
      </c>
      <c r="K641" s="46">
        <v>0</v>
      </c>
      <c r="L641" s="47">
        <v>0</v>
      </c>
      <c r="M641" s="46">
        <v>0</v>
      </c>
      <c r="N641" s="46">
        <v>0</v>
      </c>
      <c r="O641" s="46">
        <v>0</v>
      </c>
      <c r="P641" s="46">
        <v>0</v>
      </c>
      <c r="Q641" s="46">
        <f t="shared" si="183"/>
        <v>0</v>
      </c>
      <c r="R641" s="46">
        <f t="shared" si="184"/>
        <v>0</v>
      </c>
      <c r="S641" s="50">
        <v>0</v>
      </c>
      <c r="T641" s="40" t="s">
        <v>31</v>
      </c>
      <c r="U641" s="7"/>
      <c r="V641" s="7"/>
      <c r="W641" s="7"/>
      <c r="X641" s="7"/>
      <c r="Y641" s="7"/>
      <c r="Z641" s="7"/>
      <c r="AA641" s="7"/>
      <c r="AB641" s="9"/>
      <c r="AC641" s="35"/>
      <c r="AD641" s="36"/>
      <c r="AF641" s="37"/>
      <c r="AH641" s="8"/>
      <c r="AI641" s="8"/>
      <c r="AJ641" s="8"/>
    </row>
    <row r="642" spans="1:36" s="1" customFormat="1" ht="31.5" x14ac:dyDescent="0.25">
      <c r="A642" s="44" t="s">
        <v>1367</v>
      </c>
      <c r="B642" s="45" t="s">
        <v>514</v>
      </c>
      <c r="C642" s="45" t="s">
        <v>30</v>
      </c>
      <c r="D642" s="46">
        <f t="shared" ref="D642:P642" si="201">SUM(D643)</f>
        <v>53.548421729999994</v>
      </c>
      <c r="E642" s="46">
        <f t="shared" si="201"/>
        <v>52.071075779999994</v>
      </c>
      <c r="F642" s="46">
        <f t="shared" si="201"/>
        <v>1.4773459500000001</v>
      </c>
      <c r="G642" s="46">
        <f t="shared" si="201"/>
        <v>1.4773459499999999</v>
      </c>
      <c r="H642" s="46">
        <f t="shared" si="193"/>
        <v>1.4773459500000004</v>
      </c>
      <c r="I642" s="46">
        <f t="shared" si="201"/>
        <v>1.4773459499999999</v>
      </c>
      <c r="J642" s="47">
        <f t="shared" si="201"/>
        <v>1.4773459500000004</v>
      </c>
      <c r="K642" s="46">
        <f t="shared" si="201"/>
        <v>0</v>
      </c>
      <c r="L642" s="47">
        <f t="shared" si="201"/>
        <v>0</v>
      </c>
      <c r="M642" s="46">
        <f t="shared" si="201"/>
        <v>0</v>
      </c>
      <c r="N642" s="46">
        <f t="shared" si="201"/>
        <v>0</v>
      </c>
      <c r="O642" s="46">
        <f t="shared" si="201"/>
        <v>0</v>
      </c>
      <c r="P642" s="46">
        <f t="shared" si="201"/>
        <v>0</v>
      </c>
      <c r="Q642" s="46">
        <f t="shared" si="183"/>
        <v>0</v>
      </c>
      <c r="R642" s="46">
        <f t="shared" si="184"/>
        <v>0</v>
      </c>
      <c r="S642" s="50">
        <f t="shared" ref="S642:S647" si="202">R642/G642</f>
        <v>0</v>
      </c>
      <c r="T642" s="40" t="s">
        <v>31</v>
      </c>
      <c r="U642" s="7"/>
      <c r="V642" s="7"/>
      <c r="W642" s="7"/>
      <c r="X642" s="7"/>
      <c r="Y642" s="7"/>
      <c r="Z642" s="7"/>
      <c r="AA642" s="7"/>
      <c r="AB642" s="9"/>
      <c r="AC642" s="35"/>
      <c r="AD642" s="36"/>
      <c r="AF642" s="37"/>
      <c r="AH642" s="8"/>
      <c r="AI642" s="8"/>
      <c r="AJ642" s="8"/>
    </row>
    <row r="643" spans="1:36" s="1" customFormat="1" ht="47.25" x14ac:dyDescent="0.25">
      <c r="A643" s="51" t="s">
        <v>1367</v>
      </c>
      <c r="B643" s="52" t="s">
        <v>1368</v>
      </c>
      <c r="C643" s="53" t="s">
        <v>1369</v>
      </c>
      <c r="D643" s="54">
        <v>53.548421729999994</v>
      </c>
      <c r="E643" s="54">
        <v>52.071075779999994</v>
      </c>
      <c r="F643" s="54">
        <f t="shared" ref="F643" si="203">D643-E643</f>
        <v>1.4773459500000001</v>
      </c>
      <c r="G643" s="54">
        <f>I643+K643+M643+O643</f>
        <v>1.4773459499999999</v>
      </c>
      <c r="H643" s="54">
        <f t="shared" si="193"/>
        <v>1.4773459500000004</v>
      </c>
      <c r="I643" s="54">
        <v>1.4773459499999999</v>
      </c>
      <c r="J643" s="54">
        <v>1.4773459500000004</v>
      </c>
      <c r="K643" s="54">
        <v>0</v>
      </c>
      <c r="L643" s="54">
        <v>0</v>
      </c>
      <c r="M643" s="54">
        <v>0</v>
      </c>
      <c r="N643" s="54">
        <v>0</v>
      </c>
      <c r="O643" s="54">
        <v>0</v>
      </c>
      <c r="P643" s="54">
        <v>0</v>
      </c>
      <c r="Q643" s="54">
        <f t="shared" si="183"/>
        <v>0</v>
      </c>
      <c r="R643" s="54">
        <f t="shared" si="184"/>
        <v>0</v>
      </c>
      <c r="S643" s="48">
        <f t="shared" si="202"/>
        <v>0</v>
      </c>
      <c r="T643" s="49" t="s">
        <v>31</v>
      </c>
      <c r="U643" s="7"/>
      <c r="V643" s="7"/>
      <c r="W643" s="7"/>
      <c r="X643" s="7"/>
      <c r="Y643" s="7"/>
      <c r="Z643" s="7"/>
      <c r="AA643" s="7"/>
      <c r="AB643" s="9"/>
      <c r="AC643" s="35"/>
      <c r="AD643" s="36"/>
      <c r="AF643" s="37"/>
      <c r="AH643" s="8"/>
      <c r="AI643" s="8"/>
      <c r="AJ643" s="8"/>
    </row>
    <row r="644" spans="1:36" s="1" customFormat="1" x14ac:dyDescent="0.25">
      <c r="A644" s="44" t="s">
        <v>1370</v>
      </c>
      <c r="B644" s="45" t="s">
        <v>522</v>
      </c>
      <c r="C644" s="45" t="s">
        <v>30</v>
      </c>
      <c r="D644" s="46">
        <f t="shared" ref="D644:G644" si="204">SUM(D645:D647)</f>
        <v>6928.440294630399</v>
      </c>
      <c r="E644" s="46">
        <f t="shared" si="204"/>
        <v>179.50471882000002</v>
      </c>
      <c r="F644" s="46">
        <f t="shared" si="204"/>
        <v>6748.9355758103993</v>
      </c>
      <c r="G644" s="46">
        <f t="shared" si="204"/>
        <v>8.3507622799999979</v>
      </c>
      <c r="H644" s="46">
        <f t="shared" si="193"/>
        <v>3.3216750700000004</v>
      </c>
      <c r="I644" s="46">
        <f t="shared" ref="I644" si="205">SUM(I645:I647)</f>
        <v>0</v>
      </c>
      <c r="J644" s="47">
        <f>SUM(J645:J647)</f>
        <v>9.9498599999999996E-3</v>
      </c>
      <c r="K644" s="46">
        <f t="shared" ref="K644:P644" si="206">SUM(K645:K647)</f>
        <v>0</v>
      </c>
      <c r="L644" s="47">
        <f t="shared" si="206"/>
        <v>0.73810520000000002</v>
      </c>
      <c r="M644" s="46">
        <f t="shared" si="206"/>
        <v>0.55041359999999995</v>
      </c>
      <c r="N644" s="46">
        <f t="shared" si="206"/>
        <v>1.0059200000000001E-2</v>
      </c>
      <c r="O644" s="46">
        <f t="shared" si="206"/>
        <v>7.800348679999999</v>
      </c>
      <c r="P644" s="46">
        <f t="shared" si="206"/>
        <v>2.5635608100000002</v>
      </c>
      <c r="Q644" s="46">
        <f t="shared" si="183"/>
        <v>6745.613900740399</v>
      </c>
      <c r="R644" s="46">
        <f t="shared" si="184"/>
        <v>-5.0290872099999975</v>
      </c>
      <c r="S644" s="50">
        <f t="shared" si="202"/>
        <v>-0.60223091513988092</v>
      </c>
      <c r="T644" s="40" t="s">
        <v>31</v>
      </c>
      <c r="U644" s="7"/>
      <c r="V644" s="7"/>
      <c r="W644" s="7"/>
      <c r="X644" s="7"/>
      <c r="Y644" s="7"/>
      <c r="Z644" s="7"/>
      <c r="AA644" s="7"/>
      <c r="AB644" s="9"/>
      <c r="AC644" s="35"/>
      <c r="AD644" s="36"/>
      <c r="AF644" s="37"/>
      <c r="AH644" s="8"/>
      <c r="AI644" s="8"/>
      <c r="AJ644" s="8"/>
    </row>
    <row r="645" spans="1:36" s="1" customFormat="1" ht="31.5" x14ac:dyDescent="0.25">
      <c r="A645" s="51" t="s">
        <v>1370</v>
      </c>
      <c r="B645" s="52" t="s">
        <v>1371</v>
      </c>
      <c r="C645" s="53" t="s">
        <v>1372</v>
      </c>
      <c r="D645" s="54">
        <v>6874.9361586303994</v>
      </c>
      <c r="E645" s="54">
        <v>179.50471882000002</v>
      </c>
      <c r="F645" s="54">
        <f t="shared" ref="F645:F647" si="207">D645-E645</f>
        <v>6695.4314398103998</v>
      </c>
      <c r="G645" s="54">
        <f t="shared" ref="G645:G647" si="208">I645+K645+M645+O645</f>
        <v>0.44662627999999999</v>
      </c>
      <c r="H645" s="54">
        <f t="shared" si="193"/>
        <v>4.0018109999999996E-2</v>
      </c>
      <c r="I645" s="67">
        <v>0</v>
      </c>
      <c r="J645" s="54">
        <v>9.9498599999999996E-3</v>
      </c>
      <c r="K645" s="67">
        <v>0</v>
      </c>
      <c r="L645" s="54">
        <v>9.9498599999999996E-3</v>
      </c>
      <c r="M645" s="67">
        <v>0</v>
      </c>
      <c r="N645" s="54">
        <v>1.0059200000000001E-2</v>
      </c>
      <c r="O645" s="67">
        <v>0.44662627999999999</v>
      </c>
      <c r="P645" s="54">
        <v>1.0059189999999999E-2</v>
      </c>
      <c r="Q645" s="54">
        <f t="shared" si="183"/>
        <v>6695.3914217003994</v>
      </c>
      <c r="R645" s="54">
        <f t="shared" si="184"/>
        <v>-0.40660816999999999</v>
      </c>
      <c r="S645" s="48">
        <f t="shared" si="202"/>
        <v>-0.91039911489310477</v>
      </c>
      <c r="T645" s="49" t="s">
        <v>1373</v>
      </c>
      <c r="U645" s="7"/>
      <c r="V645" s="7"/>
      <c r="W645" s="7"/>
      <c r="X645" s="7"/>
      <c r="Y645" s="7"/>
      <c r="Z645" s="7"/>
      <c r="AA645" s="7"/>
      <c r="AB645" s="9"/>
      <c r="AC645" s="35"/>
      <c r="AD645" s="36"/>
      <c r="AF645" s="37"/>
      <c r="AH645" s="8"/>
      <c r="AI645" s="8"/>
      <c r="AJ645" s="8"/>
    </row>
    <row r="646" spans="1:36" s="1" customFormat="1" ht="31.5" x14ac:dyDescent="0.25">
      <c r="A646" s="51" t="s">
        <v>1370</v>
      </c>
      <c r="B646" s="52" t="s">
        <v>1374</v>
      </c>
      <c r="C646" s="53" t="s">
        <v>1375</v>
      </c>
      <c r="D646" s="54">
        <v>48</v>
      </c>
      <c r="E646" s="54">
        <v>0</v>
      </c>
      <c r="F646" s="54">
        <f t="shared" si="207"/>
        <v>48</v>
      </c>
      <c r="G646" s="54">
        <f t="shared" si="208"/>
        <v>2.4</v>
      </c>
      <c r="H646" s="54">
        <f t="shared" si="193"/>
        <v>1.0991602</v>
      </c>
      <c r="I646" s="67">
        <v>0</v>
      </c>
      <c r="J646" s="54">
        <v>0</v>
      </c>
      <c r="K646" s="67">
        <v>0</v>
      </c>
      <c r="L646" s="54">
        <v>0</v>
      </c>
      <c r="M646" s="67">
        <v>0</v>
      </c>
      <c r="N646" s="54">
        <v>0</v>
      </c>
      <c r="O646" s="67">
        <v>2.4</v>
      </c>
      <c r="P646" s="54">
        <v>1.0991602</v>
      </c>
      <c r="Q646" s="54">
        <f t="shared" si="183"/>
        <v>46.9008398</v>
      </c>
      <c r="R646" s="54">
        <f t="shared" si="184"/>
        <v>-1.3008397999999999</v>
      </c>
      <c r="S646" s="48">
        <f t="shared" si="202"/>
        <v>-0.54201658333333336</v>
      </c>
      <c r="T646" s="49" t="s">
        <v>1376</v>
      </c>
      <c r="U646" s="7"/>
      <c r="V646" s="7"/>
      <c r="W646" s="7"/>
      <c r="X646" s="7"/>
      <c r="Y646" s="7"/>
      <c r="Z646" s="7"/>
      <c r="AA646" s="7"/>
      <c r="AB646" s="9"/>
      <c r="AC646" s="35"/>
      <c r="AD646" s="36"/>
      <c r="AF646" s="37"/>
      <c r="AH646" s="8"/>
      <c r="AI646" s="8"/>
      <c r="AJ646" s="8"/>
    </row>
    <row r="647" spans="1:36" s="1" customFormat="1" ht="47.25" x14ac:dyDescent="0.25">
      <c r="A647" s="51" t="s">
        <v>1370</v>
      </c>
      <c r="B647" s="52" t="s">
        <v>1377</v>
      </c>
      <c r="C647" s="53" t="s">
        <v>1378</v>
      </c>
      <c r="D647" s="54">
        <v>5.5041359999999999</v>
      </c>
      <c r="E647" s="54">
        <v>0</v>
      </c>
      <c r="F647" s="54">
        <f t="shared" si="207"/>
        <v>5.5041359999999999</v>
      </c>
      <c r="G647" s="54">
        <f t="shared" si="208"/>
        <v>5.504135999999999</v>
      </c>
      <c r="H647" s="54">
        <f t="shared" si="193"/>
        <v>2.1824967600000003</v>
      </c>
      <c r="I647" s="67">
        <v>0</v>
      </c>
      <c r="J647" s="54">
        <v>0</v>
      </c>
      <c r="K647" s="67">
        <v>0</v>
      </c>
      <c r="L647" s="54">
        <v>0.72815534000000004</v>
      </c>
      <c r="M647" s="67">
        <v>0.55041359999999995</v>
      </c>
      <c r="N647" s="54">
        <v>0</v>
      </c>
      <c r="O647" s="67">
        <v>4.9537223999999993</v>
      </c>
      <c r="P647" s="54">
        <v>1.45434142</v>
      </c>
      <c r="Q647" s="54">
        <f t="shared" si="183"/>
        <v>3.3216392399999997</v>
      </c>
      <c r="R647" s="54">
        <f t="shared" si="184"/>
        <v>-3.3216392399999988</v>
      </c>
      <c r="S647" s="48">
        <f t="shared" si="202"/>
        <v>-0.60348058986914555</v>
      </c>
      <c r="T647" s="49" t="s">
        <v>1379</v>
      </c>
      <c r="U647" s="7"/>
      <c r="V647" s="7"/>
      <c r="W647" s="7"/>
      <c r="X647" s="7"/>
      <c r="Y647" s="7"/>
      <c r="Z647" s="7"/>
      <c r="AA647" s="7"/>
      <c r="AB647" s="9"/>
      <c r="AC647" s="35"/>
      <c r="AD647" s="36"/>
      <c r="AF647" s="37"/>
      <c r="AH647" s="8"/>
      <c r="AI647" s="8"/>
      <c r="AJ647" s="8"/>
    </row>
    <row r="648" spans="1:36" s="1" customFormat="1" ht="31.5" x14ac:dyDescent="0.25">
      <c r="A648" s="44" t="s">
        <v>1380</v>
      </c>
      <c r="B648" s="45" t="s">
        <v>542</v>
      </c>
      <c r="C648" s="45" t="s">
        <v>30</v>
      </c>
      <c r="D648" s="46">
        <v>0</v>
      </c>
      <c r="E648" s="46">
        <v>0</v>
      </c>
      <c r="F648" s="46">
        <v>0</v>
      </c>
      <c r="G648" s="46">
        <v>0</v>
      </c>
      <c r="H648" s="46">
        <f t="shared" si="193"/>
        <v>0</v>
      </c>
      <c r="I648" s="46">
        <v>0</v>
      </c>
      <c r="J648" s="47">
        <v>0</v>
      </c>
      <c r="K648" s="46">
        <v>0</v>
      </c>
      <c r="L648" s="47">
        <v>0</v>
      </c>
      <c r="M648" s="46">
        <v>0</v>
      </c>
      <c r="N648" s="46">
        <v>0</v>
      </c>
      <c r="O648" s="46">
        <v>0</v>
      </c>
      <c r="P648" s="46">
        <v>0</v>
      </c>
      <c r="Q648" s="46">
        <f t="shared" si="183"/>
        <v>0</v>
      </c>
      <c r="R648" s="46">
        <f t="shared" si="184"/>
        <v>0</v>
      </c>
      <c r="S648" s="50">
        <v>0</v>
      </c>
      <c r="T648" s="40" t="s">
        <v>31</v>
      </c>
      <c r="U648" s="7"/>
      <c r="V648" s="7"/>
      <c r="W648" s="7"/>
      <c r="X648" s="7"/>
      <c r="Y648" s="7"/>
      <c r="Z648" s="7"/>
      <c r="AA648" s="7"/>
      <c r="AB648" s="9"/>
      <c r="AC648" s="35"/>
      <c r="AD648" s="36"/>
      <c r="AF648" s="37"/>
      <c r="AH648" s="8"/>
      <c r="AI648" s="8"/>
      <c r="AJ648" s="8"/>
    </row>
    <row r="649" spans="1:36" s="1" customFormat="1" x14ac:dyDescent="0.25">
      <c r="A649" s="44" t="s">
        <v>1381</v>
      </c>
      <c r="B649" s="45" t="s">
        <v>544</v>
      </c>
      <c r="C649" s="45" t="s">
        <v>30</v>
      </c>
      <c r="D649" s="46">
        <f>SUM(D650:D700)</f>
        <v>251.04052518</v>
      </c>
      <c r="E649" s="46">
        <f t="shared" ref="E649:P649" si="209">SUM(E650:E700)</f>
        <v>13.039516999999998</v>
      </c>
      <c r="F649" s="46">
        <f t="shared" si="209"/>
        <v>238.00100818000001</v>
      </c>
      <c r="G649" s="46">
        <f t="shared" si="209"/>
        <v>180.64879618000001</v>
      </c>
      <c r="H649" s="46">
        <f t="shared" si="193"/>
        <v>143.92373402999996</v>
      </c>
      <c r="I649" s="46">
        <f t="shared" si="209"/>
        <v>28.14812453</v>
      </c>
      <c r="J649" s="47">
        <f t="shared" si="209"/>
        <v>41.464638619999995</v>
      </c>
      <c r="K649" s="46">
        <f t="shared" si="209"/>
        <v>35.979428399999996</v>
      </c>
      <c r="L649" s="47">
        <f t="shared" si="209"/>
        <v>34.737354659999994</v>
      </c>
      <c r="M649" s="46">
        <f t="shared" si="209"/>
        <v>24.841620000000002</v>
      </c>
      <c r="N649" s="46">
        <f t="shared" si="209"/>
        <v>14.673784079999997</v>
      </c>
      <c r="O649" s="46">
        <f t="shared" si="209"/>
        <v>91.679623250000006</v>
      </c>
      <c r="P649" s="46">
        <f t="shared" si="209"/>
        <v>53.047956669999998</v>
      </c>
      <c r="Q649" s="46">
        <f t="shared" si="183"/>
        <v>94.077274150000051</v>
      </c>
      <c r="R649" s="46">
        <f t="shared" si="184"/>
        <v>-36.725062150000042</v>
      </c>
      <c r="S649" s="50">
        <f t="shared" ref="S649:S661" si="210">R649/G649</f>
        <v>-0.20329536053706596</v>
      </c>
      <c r="T649" s="40" t="s">
        <v>31</v>
      </c>
      <c r="U649" s="7"/>
      <c r="V649" s="7"/>
      <c r="W649" s="7"/>
      <c r="X649" s="7"/>
      <c r="Y649" s="7"/>
      <c r="Z649" s="7"/>
      <c r="AA649" s="7"/>
      <c r="AB649" s="9"/>
      <c r="AC649" s="35"/>
      <c r="AD649" s="36"/>
      <c r="AF649" s="37"/>
      <c r="AH649" s="8"/>
      <c r="AI649" s="8"/>
      <c r="AJ649" s="8"/>
    </row>
    <row r="650" spans="1:36" s="1" customFormat="1" ht="47.25" x14ac:dyDescent="0.25">
      <c r="A650" s="51" t="s">
        <v>1381</v>
      </c>
      <c r="B650" s="52" t="s">
        <v>1382</v>
      </c>
      <c r="C650" s="53" t="s">
        <v>1383</v>
      </c>
      <c r="D650" s="54">
        <v>80.400000000000006</v>
      </c>
      <c r="E650" s="54">
        <v>0</v>
      </c>
      <c r="F650" s="54">
        <f t="shared" ref="F650:F697" si="211">D650-E650</f>
        <v>80.400000000000006</v>
      </c>
      <c r="G650" s="54">
        <f t="shared" ref="G650:H665" si="212">I650+K650+M650+O650</f>
        <v>65.64</v>
      </c>
      <c r="H650" s="54">
        <f t="shared" si="212"/>
        <v>29.097000000000001</v>
      </c>
      <c r="I650" s="67">
        <v>0</v>
      </c>
      <c r="J650" s="54">
        <v>0</v>
      </c>
      <c r="K650" s="67">
        <v>0</v>
      </c>
      <c r="L650" s="54">
        <v>4.3890000000000002</v>
      </c>
      <c r="M650" s="67">
        <v>24.12</v>
      </c>
      <c r="N650" s="54">
        <v>5.1840000000000002</v>
      </c>
      <c r="O650" s="67">
        <v>41.52</v>
      </c>
      <c r="P650" s="54">
        <v>19.524000000000001</v>
      </c>
      <c r="Q650" s="54">
        <f t="shared" si="183"/>
        <v>51.303000000000004</v>
      </c>
      <c r="R650" s="54">
        <f t="shared" si="184"/>
        <v>-36.542999999999999</v>
      </c>
      <c r="S650" s="48">
        <f t="shared" si="210"/>
        <v>-0.55671846435100547</v>
      </c>
      <c r="T650" s="49" t="s">
        <v>1384</v>
      </c>
      <c r="U650" s="7"/>
      <c r="V650" s="7"/>
      <c r="W650" s="7"/>
      <c r="X650" s="7"/>
      <c r="Y650" s="7"/>
      <c r="Z650" s="7"/>
      <c r="AA650" s="7"/>
      <c r="AB650" s="9"/>
      <c r="AC650" s="35"/>
      <c r="AD650" s="36"/>
      <c r="AF650" s="37"/>
      <c r="AH650" s="8"/>
      <c r="AI650" s="8"/>
      <c r="AJ650" s="8"/>
    </row>
    <row r="651" spans="1:36" s="1" customFormat="1" ht="47.25" x14ac:dyDescent="0.25">
      <c r="A651" s="51" t="s">
        <v>1381</v>
      </c>
      <c r="B651" s="52" t="s">
        <v>1385</v>
      </c>
      <c r="C651" s="53" t="s">
        <v>1386</v>
      </c>
      <c r="D651" s="54">
        <v>1.9716359999999999</v>
      </c>
      <c r="E651" s="54">
        <v>0</v>
      </c>
      <c r="F651" s="54">
        <f t="shared" si="211"/>
        <v>1.9716359999999999</v>
      </c>
      <c r="G651" s="54">
        <f t="shared" si="212"/>
        <v>1.9716359999999999</v>
      </c>
      <c r="H651" s="54">
        <f t="shared" si="212"/>
        <v>0</v>
      </c>
      <c r="I651" s="67">
        <v>0</v>
      </c>
      <c r="J651" s="54">
        <v>0</v>
      </c>
      <c r="K651" s="67">
        <v>0</v>
      </c>
      <c r="L651" s="54">
        <v>0</v>
      </c>
      <c r="M651" s="67">
        <v>0</v>
      </c>
      <c r="N651" s="54">
        <v>0</v>
      </c>
      <c r="O651" s="67">
        <v>1.9716359999999999</v>
      </c>
      <c r="P651" s="54">
        <v>0</v>
      </c>
      <c r="Q651" s="54">
        <f t="shared" si="183"/>
        <v>1.9716359999999999</v>
      </c>
      <c r="R651" s="54">
        <f t="shared" si="184"/>
        <v>-1.9716359999999999</v>
      </c>
      <c r="S651" s="48">
        <f t="shared" si="210"/>
        <v>-1</v>
      </c>
      <c r="T651" s="49" t="s">
        <v>1238</v>
      </c>
      <c r="U651" s="7"/>
      <c r="V651" s="7"/>
      <c r="W651" s="7"/>
      <c r="X651" s="7"/>
      <c r="Y651" s="7"/>
      <c r="Z651" s="7"/>
      <c r="AA651" s="7"/>
      <c r="AB651" s="9"/>
      <c r="AC651" s="35"/>
      <c r="AD651" s="36"/>
      <c r="AF651" s="37"/>
      <c r="AH651" s="8"/>
      <c r="AI651" s="8"/>
      <c r="AJ651" s="8"/>
    </row>
    <row r="652" spans="1:36" s="1" customFormat="1" x14ac:dyDescent="0.25">
      <c r="A652" s="51" t="s">
        <v>1381</v>
      </c>
      <c r="B652" s="52" t="s">
        <v>1387</v>
      </c>
      <c r="C652" s="53" t="s">
        <v>1388</v>
      </c>
      <c r="D652" s="54">
        <v>6.5298599999999993</v>
      </c>
      <c r="E652" s="54">
        <v>0</v>
      </c>
      <c r="F652" s="54">
        <f t="shared" si="211"/>
        <v>6.5298599999999993</v>
      </c>
      <c r="G652" s="54">
        <f t="shared" si="212"/>
        <v>6.5298599999999993</v>
      </c>
      <c r="H652" s="54">
        <f t="shared" si="212"/>
        <v>6.4324046799999994</v>
      </c>
      <c r="I652" s="67">
        <v>0</v>
      </c>
      <c r="J652" s="54">
        <v>0</v>
      </c>
      <c r="K652" s="67">
        <v>0</v>
      </c>
      <c r="L652" s="54">
        <v>0</v>
      </c>
      <c r="M652" s="67">
        <v>0</v>
      </c>
      <c r="N652" s="54">
        <v>6.4324046799999994</v>
      </c>
      <c r="O652" s="67">
        <v>6.5298599999999993</v>
      </c>
      <c r="P652" s="54">
        <v>0</v>
      </c>
      <c r="Q652" s="54">
        <f t="shared" si="183"/>
        <v>9.7455319999999901E-2</v>
      </c>
      <c r="R652" s="54">
        <f t="shared" si="184"/>
        <v>-9.7455319999999901E-2</v>
      </c>
      <c r="S652" s="48">
        <f t="shared" si="210"/>
        <v>-1.4924564998330732E-2</v>
      </c>
      <c r="T652" s="49" t="s">
        <v>31</v>
      </c>
      <c r="U652" s="7"/>
      <c r="V652" s="7"/>
      <c r="W652" s="7"/>
      <c r="X652" s="7"/>
      <c r="Y652" s="7"/>
      <c r="Z652" s="7"/>
      <c r="AA652" s="7"/>
      <c r="AB652" s="9"/>
      <c r="AC652" s="35"/>
      <c r="AD652" s="36"/>
      <c r="AF652" s="37"/>
      <c r="AH652" s="8"/>
      <c r="AI652" s="8"/>
      <c r="AJ652" s="8"/>
    </row>
    <row r="653" spans="1:36" s="1" customFormat="1" ht="31.5" x14ac:dyDescent="0.25">
      <c r="A653" s="51" t="s">
        <v>1381</v>
      </c>
      <c r="B653" s="52" t="s">
        <v>1389</v>
      </c>
      <c r="C653" s="53" t="s">
        <v>1390</v>
      </c>
      <c r="D653" s="54">
        <v>22.801344</v>
      </c>
      <c r="E653" s="54">
        <v>0</v>
      </c>
      <c r="F653" s="54">
        <f t="shared" si="211"/>
        <v>22.801344</v>
      </c>
      <c r="G653" s="54">
        <f t="shared" si="212"/>
        <v>11.400672</v>
      </c>
      <c r="H653" s="54">
        <f t="shared" si="212"/>
        <v>11.400675</v>
      </c>
      <c r="I653" s="67">
        <v>11.400672</v>
      </c>
      <c r="J653" s="54">
        <v>11.400675</v>
      </c>
      <c r="K653" s="67">
        <v>0</v>
      </c>
      <c r="L653" s="54">
        <v>0</v>
      </c>
      <c r="M653" s="67">
        <v>0</v>
      </c>
      <c r="N653" s="54">
        <v>0</v>
      </c>
      <c r="O653" s="67">
        <v>0</v>
      </c>
      <c r="P653" s="54">
        <v>0</v>
      </c>
      <c r="Q653" s="54">
        <f t="shared" si="183"/>
        <v>11.400669000000001</v>
      </c>
      <c r="R653" s="54">
        <f t="shared" si="184"/>
        <v>2.9999999995311555E-6</v>
      </c>
      <c r="S653" s="48">
        <f t="shared" si="210"/>
        <v>2.6314238314470899E-7</v>
      </c>
      <c r="T653" s="49" t="s">
        <v>31</v>
      </c>
      <c r="U653" s="7"/>
      <c r="V653" s="7"/>
      <c r="W653" s="7"/>
      <c r="X653" s="7"/>
      <c r="Y653" s="7"/>
      <c r="Z653" s="7"/>
      <c r="AA653" s="7"/>
      <c r="AB653" s="9"/>
      <c r="AC653" s="35"/>
      <c r="AD653" s="36"/>
      <c r="AF653" s="37"/>
      <c r="AH653" s="8"/>
      <c r="AI653" s="8"/>
      <c r="AJ653" s="8"/>
    </row>
    <row r="654" spans="1:36" s="1" customFormat="1" x14ac:dyDescent="0.25">
      <c r="A654" s="51" t="s">
        <v>1381</v>
      </c>
      <c r="B654" s="52" t="s">
        <v>1391</v>
      </c>
      <c r="C654" s="53" t="s">
        <v>1392</v>
      </c>
      <c r="D654" s="54">
        <v>0.72162000000000004</v>
      </c>
      <c r="E654" s="54">
        <v>0</v>
      </c>
      <c r="F654" s="54">
        <f t="shared" si="211"/>
        <v>0.72162000000000004</v>
      </c>
      <c r="G654" s="54">
        <f t="shared" si="212"/>
        <v>0.72162000000000004</v>
      </c>
      <c r="H654" s="54">
        <f t="shared" si="212"/>
        <v>0.61072199999999999</v>
      </c>
      <c r="I654" s="67">
        <v>0</v>
      </c>
      <c r="J654" s="54">
        <v>0</v>
      </c>
      <c r="K654" s="67">
        <v>0</v>
      </c>
      <c r="L654" s="54">
        <v>0</v>
      </c>
      <c r="M654" s="67">
        <v>0.72162000000000004</v>
      </c>
      <c r="N654" s="54">
        <v>0.61072199999999999</v>
      </c>
      <c r="O654" s="67">
        <v>0</v>
      </c>
      <c r="P654" s="54">
        <v>0</v>
      </c>
      <c r="Q654" s="54">
        <f t="shared" si="183"/>
        <v>0.11089800000000005</v>
      </c>
      <c r="R654" s="54">
        <f t="shared" si="184"/>
        <v>-0.11089800000000005</v>
      </c>
      <c r="S654" s="48">
        <f t="shared" si="210"/>
        <v>-0.15367922175106019</v>
      </c>
      <c r="T654" s="49" t="s">
        <v>1393</v>
      </c>
      <c r="U654" s="7"/>
      <c r="V654" s="7"/>
      <c r="W654" s="7"/>
      <c r="X654" s="7"/>
      <c r="Y654" s="7"/>
      <c r="Z654" s="7"/>
      <c r="AA654" s="7"/>
      <c r="AB654" s="9"/>
      <c r="AC654" s="35"/>
      <c r="AD654" s="36"/>
      <c r="AF654" s="37"/>
      <c r="AH654" s="8"/>
      <c r="AI654" s="8"/>
      <c r="AJ654" s="8"/>
    </row>
    <row r="655" spans="1:36" s="1" customFormat="1" x14ac:dyDescent="0.25">
      <c r="A655" s="51" t="s">
        <v>1381</v>
      </c>
      <c r="B655" s="52" t="s">
        <v>1394</v>
      </c>
      <c r="C655" s="53" t="s">
        <v>1395</v>
      </c>
      <c r="D655" s="54">
        <v>0.88078800000000002</v>
      </c>
      <c r="E655" s="54">
        <v>0</v>
      </c>
      <c r="F655" s="54">
        <f t="shared" si="211"/>
        <v>0.88078800000000002</v>
      </c>
      <c r="G655" s="54">
        <f t="shared" si="212"/>
        <v>0.88078800000000002</v>
      </c>
      <c r="H655" s="54">
        <f t="shared" si="212"/>
        <v>0.77778599999999998</v>
      </c>
      <c r="I655" s="67">
        <v>0</v>
      </c>
      <c r="J655" s="54">
        <v>0</v>
      </c>
      <c r="K655" s="67">
        <v>0</v>
      </c>
      <c r="L655" s="54">
        <v>0</v>
      </c>
      <c r="M655" s="67">
        <v>0</v>
      </c>
      <c r="N655" s="54">
        <v>0</v>
      </c>
      <c r="O655" s="67">
        <v>0.88078800000000002</v>
      </c>
      <c r="P655" s="54">
        <v>0.77778599999999998</v>
      </c>
      <c r="Q655" s="54">
        <f t="shared" si="183"/>
        <v>0.10300200000000004</v>
      </c>
      <c r="R655" s="54">
        <f t="shared" si="184"/>
        <v>-0.10300200000000004</v>
      </c>
      <c r="S655" s="48">
        <f t="shared" si="210"/>
        <v>-0.11694301012275375</v>
      </c>
      <c r="T655" s="49" t="s">
        <v>1393</v>
      </c>
      <c r="U655" s="7"/>
      <c r="V655" s="7"/>
      <c r="W655" s="7"/>
      <c r="X655" s="7"/>
      <c r="Y655" s="7"/>
      <c r="Z655" s="7"/>
      <c r="AA655" s="7"/>
      <c r="AB655" s="9"/>
      <c r="AC655" s="35"/>
      <c r="AD655" s="36"/>
      <c r="AF655" s="37"/>
      <c r="AH655" s="8"/>
      <c r="AI655" s="8"/>
      <c r="AJ655" s="8"/>
    </row>
    <row r="656" spans="1:36" s="1" customFormat="1" x14ac:dyDescent="0.25">
      <c r="A656" s="51" t="s">
        <v>1381</v>
      </c>
      <c r="B656" s="52" t="s">
        <v>1396</v>
      </c>
      <c r="C656" s="53" t="s">
        <v>1397</v>
      </c>
      <c r="D656" s="54">
        <v>0.34799999999999998</v>
      </c>
      <c r="E656" s="54">
        <v>0</v>
      </c>
      <c r="F656" s="54">
        <f t="shared" si="211"/>
        <v>0.34799999999999998</v>
      </c>
      <c r="G656" s="54">
        <f t="shared" si="212"/>
        <v>0.34799999999999998</v>
      </c>
      <c r="H656" s="54">
        <f t="shared" si="212"/>
        <v>0.22600000000000001</v>
      </c>
      <c r="I656" s="67">
        <v>0</v>
      </c>
      <c r="J656" s="54">
        <v>0</v>
      </c>
      <c r="K656" s="67">
        <v>0</v>
      </c>
      <c r="L656" s="54">
        <v>0.22600000000000001</v>
      </c>
      <c r="M656" s="67">
        <v>0</v>
      </c>
      <c r="N656" s="54">
        <v>0</v>
      </c>
      <c r="O656" s="67">
        <v>0.34799999999999998</v>
      </c>
      <c r="P656" s="54">
        <v>0</v>
      </c>
      <c r="Q656" s="54">
        <f t="shared" si="183"/>
        <v>0.12199999999999997</v>
      </c>
      <c r="R656" s="54">
        <f t="shared" si="184"/>
        <v>-0.12199999999999997</v>
      </c>
      <c r="S656" s="48">
        <f t="shared" si="210"/>
        <v>-0.35057471264367812</v>
      </c>
      <c r="T656" s="49" t="s">
        <v>1393</v>
      </c>
      <c r="U656" s="7"/>
      <c r="V656" s="7"/>
      <c r="W656" s="7"/>
      <c r="X656" s="7"/>
      <c r="Y656" s="7"/>
      <c r="Z656" s="7"/>
      <c r="AA656" s="7"/>
      <c r="AB656" s="9"/>
      <c r="AC656" s="35"/>
      <c r="AD656" s="36"/>
      <c r="AF656" s="37"/>
      <c r="AH656" s="8"/>
      <c r="AI656" s="8"/>
      <c r="AJ656" s="8"/>
    </row>
    <row r="657" spans="1:39" s="1" customFormat="1" ht="31.5" x14ac:dyDescent="0.25">
      <c r="A657" s="51" t="s">
        <v>1381</v>
      </c>
      <c r="B657" s="52" t="s">
        <v>1398</v>
      </c>
      <c r="C657" s="53" t="s">
        <v>1399</v>
      </c>
      <c r="D657" s="54">
        <v>0.401088</v>
      </c>
      <c r="E657" s="54">
        <v>0</v>
      </c>
      <c r="F657" s="54">
        <f t="shared" si="211"/>
        <v>0.401088</v>
      </c>
      <c r="G657" s="54">
        <f t="shared" si="212"/>
        <v>0.401088</v>
      </c>
      <c r="H657" s="54">
        <f t="shared" si="212"/>
        <v>0.401088</v>
      </c>
      <c r="I657" s="67">
        <v>0</v>
      </c>
      <c r="J657" s="54">
        <v>0</v>
      </c>
      <c r="K657" s="67">
        <v>0</v>
      </c>
      <c r="L657" s="54">
        <v>0.401088</v>
      </c>
      <c r="M657" s="67">
        <v>0</v>
      </c>
      <c r="N657" s="54">
        <v>0</v>
      </c>
      <c r="O657" s="67">
        <v>0.401088</v>
      </c>
      <c r="P657" s="54">
        <v>0</v>
      </c>
      <c r="Q657" s="54">
        <f t="shared" si="183"/>
        <v>0</v>
      </c>
      <c r="R657" s="54">
        <f t="shared" si="184"/>
        <v>0</v>
      </c>
      <c r="S657" s="48">
        <f t="shared" si="210"/>
        <v>0</v>
      </c>
      <c r="T657" s="49" t="s">
        <v>31</v>
      </c>
      <c r="U657" s="7"/>
      <c r="V657" s="7"/>
      <c r="W657" s="7"/>
      <c r="X657" s="7"/>
      <c r="Y657" s="7"/>
      <c r="Z657" s="7"/>
      <c r="AA657" s="7"/>
      <c r="AB657" s="9"/>
      <c r="AC657" s="35"/>
      <c r="AD657" s="36"/>
      <c r="AF657" s="37"/>
      <c r="AH657" s="8"/>
      <c r="AI657" s="8"/>
      <c r="AJ657" s="8"/>
    </row>
    <row r="658" spans="1:39" s="1" customFormat="1" ht="31.5" x14ac:dyDescent="0.25">
      <c r="A658" s="51" t="s">
        <v>1381</v>
      </c>
      <c r="B658" s="52" t="s">
        <v>1400</v>
      </c>
      <c r="C658" s="53" t="s">
        <v>1401</v>
      </c>
      <c r="D658" s="54">
        <v>2.2728000000000002</v>
      </c>
      <c r="E658" s="54">
        <v>0</v>
      </c>
      <c r="F658" s="54">
        <f t="shared" si="211"/>
        <v>2.2728000000000002</v>
      </c>
      <c r="G658" s="54">
        <f t="shared" si="212"/>
        <v>2.2728000000000002</v>
      </c>
      <c r="H658" s="54">
        <f t="shared" si="212"/>
        <v>1.95</v>
      </c>
      <c r="I658" s="67">
        <v>0</v>
      </c>
      <c r="J658" s="54">
        <v>0.98460053000000003</v>
      </c>
      <c r="K658" s="67">
        <v>0</v>
      </c>
      <c r="L658" s="54">
        <v>0.58499999999999996</v>
      </c>
      <c r="M658" s="67">
        <v>0</v>
      </c>
      <c r="N658" s="54">
        <v>0</v>
      </c>
      <c r="O658" s="67">
        <v>2.2728000000000002</v>
      </c>
      <c r="P658" s="54">
        <v>0.38039947000000002</v>
      </c>
      <c r="Q658" s="54">
        <f t="shared" si="183"/>
        <v>0.3228000000000002</v>
      </c>
      <c r="R658" s="54">
        <f t="shared" si="184"/>
        <v>-0.3228000000000002</v>
      </c>
      <c r="S658" s="48">
        <f t="shared" si="210"/>
        <v>-0.14202745512143619</v>
      </c>
      <c r="T658" s="49" t="s">
        <v>1393</v>
      </c>
      <c r="U658" s="7"/>
      <c r="V658" s="7"/>
      <c r="W658" s="7"/>
      <c r="X658" s="7"/>
      <c r="Y658" s="7"/>
      <c r="Z658" s="7"/>
      <c r="AA658" s="7"/>
      <c r="AB658" s="9"/>
      <c r="AC658" s="35"/>
      <c r="AD658" s="36"/>
      <c r="AF658" s="37"/>
      <c r="AH658" s="8"/>
      <c r="AI658" s="8"/>
      <c r="AJ658" s="8"/>
    </row>
    <row r="659" spans="1:39" s="1" customFormat="1" ht="47.25" x14ac:dyDescent="0.25">
      <c r="A659" s="51" t="s">
        <v>1381</v>
      </c>
      <c r="B659" s="52" t="s">
        <v>1402</v>
      </c>
      <c r="C659" s="53" t="s">
        <v>1403</v>
      </c>
      <c r="D659" s="54">
        <v>0.23482800000000001</v>
      </c>
      <c r="E659" s="54">
        <v>0</v>
      </c>
      <c r="F659" s="54">
        <f t="shared" si="211"/>
        <v>0.23482800000000001</v>
      </c>
      <c r="G659" s="54">
        <f t="shared" si="212"/>
        <v>0.23482800000000001</v>
      </c>
      <c r="H659" s="54">
        <f t="shared" si="212"/>
        <v>0</v>
      </c>
      <c r="I659" s="67">
        <v>0</v>
      </c>
      <c r="J659" s="54">
        <v>0</v>
      </c>
      <c r="K659" s="67">
        <v>0</v>
      </c>
      <c r="L659" s="54">
        <v>0</v>
      </c>
      <c r="M659" s="67">
        <v>0</v>
      </c>
      <c r="N659" s="54">
        <v>0</v>
      </c>
      <c r="O659" s="67">
        <v>0.23482800000000001</v>
      </c>
      <c r="P659" s="54">
        <v>0</v>
      </c>
      <c r="Q659" s="54">
        <f t="shared" si="183"/>
        <v>0.23482800000000001</v>
      </c>
      <c r="R659" s="54">
        <f t="shared" si="184"/>
        <v>-0.23482800000000001</v>
      </c>
      <c r="S659" s="48">
        <f t="shared" si="210"/>
        <v>-1</v>
      </c>
      <c r="T659" s="49" t="s">
        <v>1238</v>
      </c>
      <c r="U659" s="7"/>
      <c r="V659" s="7"/>
      <c r="W659" s="7"/>
      <c r="X659" s="7"/>
      <c r="Y659" s="7"/>
      <c r="Z659" s="7"/>
      <c r="AA659" s="7"/>
      <c r="AB659" s="9"/>
      <c r="AC659" s="35"/>
      <c r="AD659" s="36"/>
      <c r="AF659" s="37"/>
      <c r="AH659" s="8"/>
      <c r="AI659" s="8"/>
      <c r="AJ659" s="8"/>
    </row>
    <row r="660" spans="1:39" s="1" customFormat="1" ht="31.5" x14ac:dyDescent="0.25">
      <c r="A660" s="51" t="s">
        <v>1381</v>
      </c>
      <c r="B660" s="52" t="s">
        <v>1404</v>
      </c>
      <c r="C660" s="53" t="s">
        <v>1405</v>
      </c>
      <c r="D660" s="54">
        <v>0.22908000000000001</v>
      </c>
      <c r="E660" s="54">
        <v>0</v>
      </c>
      <c r="F660" s="54">
        <f t="shared" si="211"/>
        <v>0.22908000000000001</v>
      </c>
      <c r="G660" s="54">
        <f t="shared" si="212"/>
        <v>0.22908000000000001</v>
      </c>
      <c r="H660" s="54">
        <f t="shared" si="212"/>
        <v>0.32639999999999997</v>
      </c>
      <c r="I660" s="67">
        <v>0</v>
      </c>
      <c r="J660" s="54">
        <v>0</v>
      </c>
      <c r="K660" s="67">
        <v>0</v>
      </c>
      <c r="L660" s="54">
        <v>0</v>
      </c>
      <c r="M660" s="67">
        <v>0</v>
      </c>
      <c r="N660" s="54">
        <v>0</v>
      </c>
      <c r="O660" s="67">
        <v>0.22908000000000001</v>
      </c>
      <c r="P660" s="54">
        <v>0.32639999999999997</v>
      </c>
      <c r="Q660" s="54">
        <f t="shared" si="183"/>
        <v>-9.7319999999999962E-2</v>
      </c>
      <c r="R660" s="54">
        <f t="shared" si="184"/>
        <v>9.7319999999999962E-2</v>
      </c>
      <c r="S660" s="48">
        <f t="shared" si="210"/>
        <v>0.42482975379779969</v>
      </c>
      <c r="T660" s="49" t="s">
        <v>1406</v>
      </c>
      <c r="U660" s="7"/>
      <c r="V660" s="7"/>
      <c r="W660" s="7"/>
      <c r="X660" s="7"/>
      <c r="Y660" s="7"/>
      <c r="Z660" s="7"/>
      <c r="AA660" s="7"/>
      <c r="AB660" s="9"/>
      <c r="AC660" s="35"/>
      <c r="AD660" s="36"/>
      <c r="AF660" s="37"/>
      <c r="AH660" s="8"/>
      <c r="AI660" s="8"/>
      <c r="AJ660" s="8"/>
    </row>
    <row r="661" spans="1:39" s="1" customFormat="1" ht="31.5" x14ac:dyDescent="0.25">
      <c r="A661" s="51" t="s">
        <v>1381</v>
      </c>
      <c r="B661" s="52" t="s">
        <v>1407</v>
      </c>
      <c r="C661" s="53" t="s">
        <v>1408</v>
      </c>
      <c r="D661" s="54">
        <v>7.7336400000000003</v>
      </c>
      <c r="E661" s="54">
        <v>0</v>
      </c>
      <c r="F661" s="54">
        <f t="shared" si="211"/>
        <v>7.7336400000000003</v>
      </c>
      <c r="G661" s="54">
        <f t="shared" si="212"/>
        <v>7.7336400000000003</v>
      </c>
      <c r="H661" s="54">
        <f t="shared" si="212"/>
        <v>7.7336400000000003</v>
      </c>
      <c r="I661" s="67">
        <v>7.7336400000000003</v>
      </c>
      <c r="J661" s="54">
        <v>7.7336400000000003</v>
      </c>
      <c r="K661" s="67">
        <v>0</v>
      </c>
      <c r="L661" s="54">
        <v>0</v>
      </c>
      <c r="M661" s="67">
        <v>0</v>
      </c>
      <c r="N661" s="54">
        <v>0</v>
      </c>
      <c r="O661" s="67">
        <v>0</v>
      </c>
      <c r="P661" s="54">
        <v>0</v>
      </c>
      <c r="Q661" s="54">
        <f t="shared" si="183"/>
        <v>0</v>
      </c>
      <c r="R661" s="54">
        <f t="shared" si="184"/>
        <v>0</v>
      </c>
      <c r="S661" s="48">
        <f t="shared" si="210"/>
        <v>0</v>
      </c>
      <c r="T661" s="49" t="s">
        <v>31</v>
      </c>
      <c r="U661" s="7"/>
      <c r="V661" s="7"/>
      <c r="W661" s="7"/>
      <c r="X661" s="7"/>
      <c r="Y661" s="7"/>
      <c r="Z661" s="7"/>
      <c r="AA661" s="7"/>
      <c r="AB661" s="9"/>
      <c r="AC661" s="35"/>
      <c r="AD661" s="36"/>
      <c r="AF661" s="37"/>
      <c r="AH661" s="8"/>
      <c r="AI661" s="8"/>
      <c r="AJ661" s="8"/>
    </row>
    <row r="662" spans="1:39" s="1" customFormat="1" ht="63" x14ac:dyDescent="0.25">
      <c r="A662" s="51" t="s">
        <v>1381</v>
      </c>
      <c r="B662" s="52" t="s">
        <v>1409</v>
      </c>
      <c r="C662" s="53" t="s">
        <v>1410</v>
      </c>
      <c r="D662" s="54" t="s">
        <v>31</v>
      </c>
      <c r="E662" s="54" t="s">
        <v>31</v>
      </c>
      <c r="F662" s="54" t="s">
        <v>31</v>
      </c>
      <c r="G662" s="54" t="s">
        <v>31</v>
      </c>
      <c r="H662" s="54">
        <f t="shared" si="212"/>
        <v>2.13</v>
      </c>
      <c r="I662" s="67" t="s">
        <v>31</v>
      </c>
      <c r="J662" s="54">
        <v>0</v>
      </c>
      <c r="K662" s="67" t="s">
        <v>31</v>
      </c>
      <c r="L662" s="54">
        <v>2.13</v>
      </c>
      <c r="M662" s="67" t="s">
        <v>31</v>
      </c>
      <c r="N662" s="54">
        <v>0</v>
      </c>
      <c r="O662" s="67" t="s">
        <v>31</v>
      </c>
      <c r="P662" s="54">
        <v>0</v>
      </c>
      <c r="Q662" s="54" t="s">
        <v>31</v>
      </c>
      <c r="R662" s="54" t="s">
        <v>31</v>
      </c>
      <c r="S662" s="48" t="s">
        <v>31</v>
      </c>
      <c r="T662" s="70" t="s">
        <v>1411</v>
      </c>
      <c r="U662" s="7"/>
      <c r="V662" s="7"/>
      <c r="W662" s="7"/>
      <c r="X662" s="7"/>
      <c r="Y662" s="7"/>
      <c r="Z662" s="7"/>
      <c r="AA662" s="7"/>
      <c r="AB662" s="9"/>
      <c r="AC662" s="35"/>
      <c r="AD662" s="36"/>
      <c r="AF662" s="37"/>
      <c r="AH662" s="8"/>
      <c r="AI662" s="8"/>
      <c r="AJ662" s="8"/>
      <c r="AM662" s="63"/>
    </row>
    <row r="663" spans="1:39" s="1" customFormat="1" ht="31.5" x14ac:dyDescent="0.25">
      <c r="A663" s="51" t="s">
        <v>1381</v>
      </c>
      <c r="B663" s="52" t="s">
        <v>1412</v>
      </c>
      <c r="C663" s="53" t="s">
        <v>1413</v>
      </c>
      <c r="D663" s="54">
        <v>6.36</v>
      </c>
      <c r="E663" s="54">
        <v>0</v>
      </c>
      <c r="F663" s="54">
        <f t="shared" si="211"/>
        <v>6.36</v>
      </c>
      <c r="G663" s="54">
        <f>I663+K663+M663+O663</f>
        <v>6.36</v>
      </c>
      <c r="H663" s="54">
        <f t="shared" si="212"/>
        <v>6.36</v>
      </c>
      <c r="I663" s="67">
        <v>6.36</v>
      </c>
      <c r="J663" s="54">
        <v>6.36</v>
      </c>
      <c r="K663" s="67">
        <v>0</v>
      </c>
      <c r="L663" s="54">
        <v>0</v>
      </c>
      <c r="M663" s="67">
        <v>0</v>
      </c>
      <c r="N663" s="54">
        <v>0</v>
      </c>
      <c r="O663" s="67">
        <v>0</v>
      </c>
      <c r="P663" s="54">
        <v>0</v>
      </c>
      <c r="Q663" s="54">
        <f>F663-H663</f>
        <v>0</v>
      </c>
      <c r="R663" s="54">
        <f>H663-G663</f>
        <v>0</v>
      </c>
      <c r="S663" s="48">
        <f>R663/G663</f>
        <v>0</v>
      </c>
      <c r="T663" s="49" t="s">
        <v>31</v>
      </c>
      <c r="U663" s="7"/>
      <c r="V663" s="7"/>
      <c r="W663" s="7"/>
      <c r="X663" s="7"/>
      <c r="Y663" s="7"/>
      <c r="Z663" s="7"/>
      <c r="AA663" s="7"/>
      <c r="AB663" s="9"/>
      <c r="AC663" s="35"/>
      <c r="AD663" s="36"/>
      <c r="AF663" s="37"/>
      <c r="AH663" s="8"/>
      <c r="AI663" s="8"/>
      <c r="AJ663" s="8"/>
    </row>
    <row r="664" spans="1:39" s="1" customFormat="1" ht="31.5" x14ac:dyDescent="0.25">
      <c r="A664" s="51" t="s">
        <v>1381</v>
      </c>
      <c r="B664" s="52" t="s">
        <v>1414</v>
      </c>
      <c r="C664" s="53" t="s">
        <v>1415</v>
      </c>
      <c r="D664" s="54" t="s">
        <v>31</v>
      </c>
      <c r="E664" s="54" t="s">
        <v>31</v>
      </c>
      <c r="F664" s="54" t="s">
        <v>31</v>
      </c>
      <c r="G664" s="54" t="s">
        <v>31</v>
      </c>
      <c r="H664" s="54">
        <f t="shared" si="212"/>
        <v>0.12</v>
      </c>
      <c r="I664" s="67" t="s">
        <v>31</v>
      </c>
      <c r="J664" s="54">
        <v>0</v>
      </c>
      <c r="K664" s="67" t="s">
        <v>31</v>
      </c>
      <c r="L664" s="54">
        <v>0.12</v>
      </c>
      <c r="M664" s="67" t="s">
        <v>31</v>
      </c>
      <c r="N664" s="54">
        <v>0</v>
      </c>
      <c r="O664" s="67" t="s">
        <v>31</v>
      </c>
      <c r="P664" s="54">
        <v>0</v>
      </c>
      <c r="Q664" s="54" t="s">
        <v>31</v>
      </c>
      <c r="R664" s="54" t="s">
        <v>31</v>
      </c>
      <c r="S664" s="48" t="s">
        <v>31</v>
      </c>
      <c r="T664" s="49" t="s">
        <v>938</v>
      </c>
      <c r="U664" s="7"/>
      <c r="V664" s="7"/>
      <c r="W664" s="7"/>
      <c r="X664" s="7"/>
      <c r="Y664" s="7"/>
      <c r="Z664" s="7"/>
      <c r="AA664" s="7"/>
      <c r="AB664" s="9"/>
      <c r="AC664" s="35"/>
      <c r="AD664" s="36"/>
      <c r="AF664" s="37"/>
      <c r="AH664" s="8"/>
      <c r="AI664" s="8"/>
      <c r="AJ664" s="8"/>
      <c r="AM664" s="63"/>
    </row>
    <row r="665" spans="1:39" s="1" customFormat="1" ht="31.5" x14ac:dyDescent="0.25">
      <c r="A665" s="51" t="s">
        <v>1381</v>
      </c>
      <c r="B665" s="52" t="s">
        <v>1416</v>
      </c>
      <c r="C665" s="53" t="s">
        <v>1417</v>
      </c>
      <c r="D665" s="54" t="s">
        <v>31</v>
      </c>
      <c r="E665" s="54" t="s">
        <v>31</v>
      </c>
      <c r="F665" s="54" t="s">
        <v>31</v>
      </c>
      <c r="G665" s="54" t="s">
        <v>31</v>
      </c>
      <c r="H665" s="54">
        <f t="shared" si="212"/>
        <v>0.83085200000000015</v>
      </c>
      <c r="I665" s="67" t="s">
        <v>31</v>
      </c>
      <c r="J665" s="54">
        <v>0</v>
      </c>
      <c r="K665" s="67" t="s">
        <v>31</v>
      </c>
      <c r="L665" s="54">
        <v>0</v>
      </c>
      <c r="M665" s="67" t="s">
        <v>31</v>
      </c>
      <c r="N665" s="54">
        <v>0.17795</v>
      </c>
      <c r="O665" s="67" t="s">
        <v>31</v>
      </c>
      <c r="P665" s="54">
        <v>0.65290200000000009</v>
      </c>
      <c r="Q665" s="54" t="s">
        <v>31</v>
      </c>
      <c r="R665" s="54" t="s">
        <v>31</v>
      </c>
      <c r="S665" s="48" t="s">
        <v>31</v>
      </c>
      <c r="T665" s="49" t="s">
        <v>938</v>
      </c>
      <c r="U665" s="7"/>
      <c r="V665" s="7"/>
      <c r="W665" s="7"/>
      <c r="X665" s="7"/>
      <c r="Y665" s="7"/>
      <c r="Z665" s="7"/>
      <c r="AA665" s="7"/>
      <c r="AB665" s="9"/>
      <c r="AC665" s="35"/>
      <c r="AD665" s="36"/>
      <c r="AF665" s="37"/>
      <c r="AH665" s="8"/>
      <c r="AI665" s="8"/>
      <c r="AJ665" s="8"/>
      <c r="AM665" s="63"/>
    </row>
    <row r="666" spans="1:39" s="1" customFormat="1" ht="47.25" x14ac:dyDescent="0.25">
      <c r="A666" s="51" t="s">
        <v>1381</v>
      </c>
      <c r="B666" s="52" t="s">
        <v>1418</v>
      </c>
      <c r="C666" s="53" t="s">
        <v>1419</v>
      </c>
      <c r="D666" s="54" t="s">
        <v>31</v>
      </c>
      <c r="E666" s="54" t="s">
        <v>31</v>
      </c>
      <c r="F666" s="54" t="s">
        <v>31</v>
      </c>
      <c r="G666" s="54" t="s">
        <v>31</v>
      </c>
      <c r="H666" s="54">
        <f t="shared" ref="H666:H729" si="213">J666+L666+N666+P666</f>
        <v>0.28386120000000004</v>
      </c>
      <c r="I666" s="67" t="s">
        <v>31</v>
      </c>
      <c r="J666" s="54">
        <v>0</v>
      </c>
      <c r="K666" s="67" t="s">
        <v>31</v>
      </c>
      <c r="L666" s="54">
        <v>0.222</v>
      </c>
      <c r="M666" s="67" t="s">
        <v>31</v>
      </c>
      <c r="N666" s="54">
        <v>1.8714000000000001E-2</v>
      </c>
      <c r="O666" s="67" t="s">
        <v>31</v>
      </c>
      <c r="P666" s="54">
        <v>4.3147199999999997E-2</v>
      </c>
      <c r="Q666" s="54" t="s">
        <v>31</v>
      </c>
      <c r="R666" s="54" t="s">
        <v>31</v>
      </c>
      <c r="S666" s="48" t="s">
        <v>31</v>
      </c>
      <c r="T666" s="49" t="s">
        <v>938</v>
      </c>
      <c r="U666" s="7"/>
      <c r="V666" s="7"/>
      <c r="W666" s="7"/>
      <c r="X666" s="7"/>
      <c r="Y666" s="7"/>
      <c r="Z666" s="7"/>
      <c r="AA666" s="7"/>
      <c r="AB666" s="9"/>
      <c r="AC666" s="35"/>
      <c r="AD666" s="36"/>
      <c r="AF666" s="37"/>
      <c r="AH666" s="8"/>
      <c r="AI666" s="8"/>
      <c r="AJ666" s="8"/>
      <c r="AM666" s="63"/>
    </row>
    <row r="667" spans="1:39" s="1" customFormat="1" ht="31.5" x14ac:dyDescent="0.25">
      <c r="A667" s="51" t="s">
        <v>1381</v>
      </c>
      <c r="B667" s="52" t="s">
        <v>1420</v>
      </c>
      <c r="C667" s="53" t="s">
        <v>1421</v>
      </c>
      <c r="D667" s="54" t="s">
        <v>31</v>
      </c>
      <c r="E667" s="54" t="s">
        <v>31</v>
      </c>
      <c r="F667" s="54" t="s">
        <v>31</v>
      </c>
      <c r="G667" s="54" t="s">
        <v>31</v>
      </c>
      <c r="H667" s="54">
        <f t="shared" si="213"/>
        <v>0.21</v>
      </c>
      <c r="I667" s="67" t="s">
        <v>31</v>
      </c>
      <c r="J667" s="54">
        <v>0.21</v>
      </c>
      <c r="K667" s="67" t="s">
        <v>31</v>
      </c>
      <c r="L667" s="54">
        <v>0</v>
      </c>
      <c r="M667" s="67" t="s">
        <v>31</v>
      </c>
      <c r="N667" s="54">
        <v>0</v>
      </c>
      <c r="O667" s="67" t="s">
        <v>31</v>
      </c>
      <c r="P667" s="54">
        <v>0</v>
      </c>
      <c r="Q667" s="54" t="s">
        <v>31</v>
      </c>
      <c r="R667" s="54" t="s">
        <v>31</v>
      </c>
      <c r="S667" s="48" t="s">
        <v>31</v>
      </c>
      <c r="T667" s="49" t="s">
        <v>938</v>
      </c>
      <c r="U667" s="7"/>
      <c r="V667" s="7"/>
      <c r="W667" s="7"/>
      <c r="X667" s="7"/>
      <c r="Y667" s="7"/>
      <c r="Z667" s="7"/>
      <c r="AA667" s="7"/>
      <c r="AB667" s="9"/>
      <c r="AC667" s="35"/>
      <c r="AD667" s="36"/>
      <c r="AF667" s="37"/>
      <c r="AH667" s="8"/>
      <c r="AI667" s="8"/>
      <c r="AJ667" s="8"/>
      <c r="AM667" s="63"/>
    </row>
    <row r="668" spans="1:39" s="1" customFormat="1" ht="47.25" x14ac:dyDescent="0.25">
      <c r="A668" s="51" t="s">
        <v>1381</v>
      </c>
      <c r="B668" s="52" t="s">
        <v>1422</v>
      </c>
      <c r="C668" s="53" t="s">
        <v>1423</v>
      </c>
      <c r="D668" s="54" t="s">
        <v>31</v>
      </c>
      <c r="E668" s="54" t="s">
        <v>31</v>
      </c>
      <c r="F668" s="54" t="s">
        <v>31</v>
      </c>
      <c r="G668" s="54" t="s">
        <v>31</v>
      </c>
      <c r="H668" s="54">
        <f t="shared" si="213"/>
        <v>2.3279999999999998</v>
      </c>
      <c r="I668" s="67" t="s">
        <v>31</v>
      </c>
      <c r="J668" s="54">
        <v>0</v>
      </c>
      <c r="K668" s="67" t="s">
        <v>31</v>
      </c>
      <c r="L668" s="54">
        <v>2.3279999999999998</v>
      </c>
      <c r="M668" s="67" t="s">
        <v>31</v>
      </c>
      <c r="N668" s="54">
        <v>0</v>
      </c>
      <c r="O668" s="67" t="s">
        <v>31</v>
      </c>
      <c r="P668" s="54">
        <v>0</v>
      </c>
      <c r="Q668" s="54" t="s">
        <v>31</v>
      </c>
      <c r="R668" s="54" t="s">
        <v>31</v>
      </c>
      <c r="S668" s="48" t="s">
        <v>31</v>
      </c>
      <c r="T668" s="49" t="s">
        <v>938</v>
      </c>
      <c r="U668" s="7"/>
      <c r="V668" s="7"/>
      <c r="W668" s="7"/>
      <c r="X668" s="7"/>
      <c r="Y668" s="7"/>
      <c r="Z668" s="7"/>
      <c r="AA668" s="7"/>
      <c r="AB668" s="9"/>
      <c r="AC668" s="35"/>
      <c r="AD668" s="36"/>
      <c r="AF668" s="37"/>
      <c r="AH668" s="8"/>
      <c r="AI668" s="8"/>
      <c r="AJ668" s="8"/>
      <c r="AM668" s="63"/>
    </row>
    <row r="669" spans="1:39" s="1" customFormat="1" ht="31.5" x14ac:dyDescent="0.25">
      <c r="A669" s="51" t="s">
        <v>1381</v>
      </c>
      <c r="B669" s="52" t="s">
        <v>1424</v>
      </c>
      <c r="C669" s="53" t="s">
        <v>1425</v>
      </c>
      <c r="D669" s="54" t="s">
        <v>31</v>
      </c>
      <c r="E669" s="54" t="s">
        <v>31</v>
      </c>
      <c r="F669" s="54" t="s">
        <v>31</v>
      </c>
      <c r="G669" s="54" t="s">
        <v>31</v>
      </c>
      <c r="H669" s="54">
        <f t="shared" si="213"/>
        <v>0.13</v>
      </c>
      <c r="I669" s="67" t="s">
        <v>31</v>
      </c>
      <c r="J669" s="54">
        <v>0</v>
      </c>
      <c r="K669" s="67" t="s">
        <v>31</v>
      </c>
      <c r="L669" s="54">
        <v>0.13</v>
      </c>
      <c r="M669" s="67" t="s">
        <v>31</v>
      </c>
      <c r="N669" s="54">
        <v>0</v>
      </c>
      <c r="O669" s="67" t="s">
        <v>31</v>
      </c>
      <c r="P669" s="54">
        <v>0</v>
      </c>
      <c r="Q669" s="54" t="s">
        <v>31</v>
      </c>
      <c r="R669" s="54" t="s">
        <v>31</v>
      </c>
      <c r="S669" s="48" t="s">
        <v>31</v>
      </c>
      <c r="T669" s="49" t="s">
        <v>938</v>
      </c>
      <c r="U669" s="7"/>
      <c r="V669" s="7"/>
      <c r="W669" s="7"/>
      <c r="X669" s="7"/>
      <c r="Y669" s="7"/>
      <c r="Z669" s="7"/>
      <c r="AA669" s="7"/>
      <c r="AB669" s="9"/>
      <c r="AC669" s="35"/>
      <c r="AD669" s="36"/>
      <c r="AF669" s="37"/>
      <c r="AH669" s="8"/>
      <c r="AI669" s="8"/>
      <c r="AJ669" s="8"/>
      <c r="AM669" s="63"/>
    </row>
    <row r="670" spans="1:39" s="1" customFormat="1" ht="31.5" x14ac:dyDescent="0.25">
      <c r="A670" s="51" t="s">
        <v>1381</v>
      </c>
      <c r="B670" s="52" t="s">
        <v>1426</v>
      </c>
      <c r="C670" s="53" t="s">
        <v>1427</v>
      </c>
      <c r="D670" s="54" t="s">
        <v>31</v>
      </c>
      <c r="E670" s="54" t="s">
        <v>31</v>
      </c>
      <c r="F670" s="54" t="s">
        <v>31</v>
      </c>
      <c r="G670" s="54" t="s">
        <v>31</v>
      </c>
      <c r="H670" s="54">
        <f t="shared" si="213"/>
        <v>0.372</v>
      </c>
      <c r="I670" s="67" t="s">
        <v>31</v>
      </c>
      <c r="J670" s="54">
        <v>0</v>
      </c>
      <c r="K670" s="67" t="s">
        <v>31</v>
      </c>
      <c r="L670" s="54">
        <v>0.372</v>
      </c>
      <c r="M670" s="67" t="s">
        <v>31</v>
      </c>
      <c r="N670" s="54">
        <v>0</v>
      </c>
      <c r="O670" s="67" t="s">
        <v>31</v>
      </c>
      <c r="P670" s="54">
        <v>0</v>
      </c>
      <c r="Q670" s="54" t="s">
        <v>31</v>
      </c>
      <c r="R670" s="54" t="s">
        <v>31</v>
      </c>
      <c r="S670" s="48" t="s">
        <v>31</v>
      </c>
      <c r="T670" s="49" t="s">
        <v>938</v>
      </c>
      <c r="U670" s="7"/>
      <c r="V670" s="7"/>
      <c r="W670" s="7"/>
      <c r="X670" s="7"/>
      <c r="Y670" s="7"/>
      <c r="Z670" s="7"/>
      <c r="AA670" s="7"/>
      <c r="AB670" s="9"/>
      <c r="AC670" s="35"/>
      <c r="AD670" s="36"/>
      <c r="AF670" s="37"/>
      <c r="AH670" s="8"/>
      <c r="AI670" s="8"/>
      <c r="AJ670" s="8"/>
      <c r="AM670" s="63"/>
    </row>
    <row r="671" spans="1:39" s="1" customFormat="1" ht="31.5" x14ac:dyDescent="0.25">
      <c r="A671" s="51" t="s">
        <v>1381</v>
      </c>
      <c r="B671" s="52" t="s">
        <v>1428</v>
      </c>
      <c r="C671" s="53" t="s">
        <v>1429</v>
      </c>
      <c r="D671" s="54" t="s">
        <v>31</v>
      </c>
      <c r="E671" s="54" t="s">
        <v>31</v>
      </c>
      <c r="F671" s="54" t="s">
        <v>31</v>
      </c>
      <c r="G671" s="54" t="s">
        <v>31</v>
      </c>
      <c r="H671" s="54">
        <f t="shared" si="213"/>
        <v>0.85379999999999989</v>
      </c>
      <c r="I671" s="67" t="s">
        <v>31</v>
      </c>
      <c r="J671" s="54">
        <v>0</v>
      </c>
      <c r="K671" s="67" t="s">
        <v>31</v>
      </c>
      <c r="L671" s="54">
        <v>0.56879999999999997</v>
      </c>
      <c r="M671" s="67" t="s">
        <v>31</v>
      </c>
      <c r="N671" s="54">
        <v>0.28499999999999998</v>
      </c>
      <c r="O671" s="67" t="s">
        <v>31</v>
      </c>
      <c r="P671" s="54">
        <v>0</v>
      </c>
      <c r="Q671" s="54" t="s">
        <v>31</v>
      </c>
      <c r="R671" s="54" t="s">
        <v>31</v>
      </c>
      <c r="S671" s="48" t="s">
        <v>31</v>
      </c>
      <c r="T671" s="49" t="s">
        <v>938</v>
      </c>
      <c r="U671" s="7"/>
      <c r="V671" s="7"/>
      <c r="W671" s="7"/>
      <c r="X671" s="7"/>
      <c r="Y671" s="7"/>
      <c r="Z671" s="7"/>
      <c r="AA671" s="7"/>
      <c r="AB671" s="9"/>
      <c r="AC671" s="35"/>
      <c r="AD671" s="36"/>
      <c r="AF671" s="37"/>
      <c r="AH671" s="8"/>
      <c r="AI671" s="8"/>
      <c r="AJ671" s="8"/>
      <c r="AM671" s="63"/>
    </row>
    <row r="672" spans="1:39" s="1" customFormat="1" ht="31.5" x14ac:dyDescent="0.25">
      <c r="A672" s="51" t="s">
        <v>1381</v>
      </c>
      <c r="B672" s="52" t="s">
        <v>1430</v>
      </c>
      <c r="C672" s="53" t="s">
        <v>1431</v>
      </c>
      <c r="D672" s="54" t="s">
        <v>31</v>
      </c>
      <c r="E672" s="54" t="s">
        <v>31</v>
      </c>
      <c r="F672" s="54" t="s">
        <v>31</v>
      </c>
      <c r="G672" s="54" t="s">
        <v>31</v>
      </c>
      <c r="H672" s="54">
        <f t="shared" si="213"/>
        <v>0.8633333299999999</v>
      </c>
      <c r="I672" s="67" t="s">
        <v>31</v>
      </c>
      <c r="J672" s="54">
        <v>0</v>
      </c>
      <c r="K672" s="67" t="s">
        <v>31</v>
      </c>
      <c r="L672" s="54">
        <v>0.8633333299999999</v>
      </c>
      <c r="M672" s="67" t="s">
        <v>31</v>
      </c>
      <c r="N672" s="54">
        <v>0</v>
      </c>
      <c r="O672" s="67" t="s">
        <v>31</v>
      </c>
      <c r="P672" s="54">
        <v>0</v>
      </c>
      <c r="Q672" s="54" t="s">
        <v>31</v>
      </c>
      <c r="R672" s="54" t="s">
        <v>31</v>
      </c>
      <c r="S672" s="48" t="s">
        <v>31</v>
      </c>
      <c r="T672" s="49" t="s">
        <v>938</v>
      </c>
      <c r="U672" s="7"/>
      <c r="V672" s="7"/>
      <c r="W672" s="7"/>
      <c r="X672" s="7"/>
      <c r="Y672" s="7"/>
      <c r="Z672" s="7"/>
      <c r="AA672" s="7"/>
      <c r="AB672" s="9"/>
      <c r="AC672" s="35"/>
      <c r="AD672" s="36"/>
      <c r="AF672" s="37"/>
      <c r="AH672" s="8"/>
      <c r="AI672" s="8"/>
      <c r="AJ672" s="8"/>
      <c r="AM672" s="63"/>
    </row>
    <row r="673" spans="1:39" s="1" customFormat="1" ht="31.5" x14ac:dyDescent="0.25">
      <c r="A673" s="51" t="s">
        <v>1381</v>
      </c>
      <c r="B673" s="52" t="s">
        <v>1432</v>
      </c>
      <c r="C673" s="53" t="s">
        <v>1433</v>
      </c>
      <c r="D673" s="54" t="s">
        <v>31</v>
      </c>
      <c r="E673" s="54" t="s">
        <v>31</v>
      </c>
      <c r="F673" s="54" t="s">
        <v>31</v>
      </c>
      <c r="G673" s="54" t="s">
        <v>31</v>
      </c>
      <c r="H673" s="54">
        <f t="shared" si="213"/>
        <v>2.019002</v>
      </c>
      <c r="I673" s="67" t="s">
        <v>31</v>
      </c>
      <c r="J673" s="54">
        <v>0</v>
      </c>
      <c r="K673" s="67" t="s">
        <v>31</v>
      </c>
      <c r="L673" s="54">
        <v>0</v>
      </c>
      <c r="M673" s="67" t="s">
        <v>31</v>
      </c>
      <c r="N673" s="54">
        <v>0.53959100000000004</v>
      </c>
      <c r="O673" s="67" t="s">
        <v>31</v>
      </c>
      <c r="P673" s="54">
        <v>1.479411</v>
      </c>
      <c r="Q673" s="54" t="s">
        <v>31</v>
      </c>
      <c r="R673" s="54" t="s">
        <v>31</v>
      </c>
      <c r="S673" s="48" t="s">
        <v>31</v>
      </c>
      <c r="T673" s="49" t="s">
        <v>938</v>
      </c>
      <c r="U673" s="7"/>
      <c r="V673" s="7"/>
      <c r="W673" s="7"/>
      <c r="X673" s="7"/>
      <c r="Y673" s="7"/>
      <c r="Z673" s="7"/>
      <c r="AA673" s="7"/>
      <c r="AB673" s="9"/>
      <c r="AC673" s="35"/>
      <c r="AD673" s="36"/>
      <c r="AF673" s="37"/>
      <c r="AH673" s="8"/>
      <c r="AI673" s="8"/>
      <c r="AJ673" s="8"/>
      <c r="AM673" s="63"/>
    </row>
    <row r="674" spans="1:39" s="1" customFormat="1" ht="47.25" x14ac:dyDescent="0.25">
      <c r="A674" s="51" t="s">
        <v>1381</v>
      </c>
      <c r="B674" s="52" t="s">
        <v>1434</v>
      </c>
      <c r="C674" s="53" t="s">
        <v>1435</v>
      </c>
      <c r="D674" s="54" t="s">
        <v>31</v>
      </c>
      <c r="E674" s="54" t="s">
        <v>31</v>
      </c>
      <c r="F674" s="54" t="s">
        <v>31</v>
      </c>
      <c r="G674" s="54" t="s">
        <v>31</v>
      </c>
      <c r="H674" s="54">
        <f t="shared" si="213"/>
        <v>0.28386120000000004</v>
      </c>
      <c r="I674" s="67" t="s">
        <v>31</v>
      </c>
      <c r="J674" s="54">
        <v>0</v>
      </c>
      <c r="K674" s="67" t="s">
        <v>31</v>
      </c>
      <c r="L674" s="54">
        <v>0.222</v>
      </c>
      <c r="M674" s="67" t="s">
        <v>31</v>
      </c>
      <c r="N674" s="54">
        <v>1.8714000000000001E-2</v>
      </c>
      <c r="O674" s="67" t="s">
        <v>31</v>
      </c>
      <c r="P674" s="54">
        <v>4.3147199999999997E-2</v>
      </c>
      <c r="Q674" s="54" t="s">
        <v>31</v>
      </c>
      <c r="R674" s="54" t="s">
        <v>31</v>
      </c>
      <c r="S674" s="48" t="s">
        <v>31</v>
      </c>
      <c r="T674" s="49" t="s">
        <v>938</v>
      </c>
      <c r="U674" s="7"/>
      <c r="V674" s="7"/>
      <c r="W674" s="7"/>
      <c r="X674" s="7"/>
      <c r="Y674" s="7"/>
      <c r="Z674" s="7"/>
      <c r="AA674" s="7"/>
      <c r="AB674" s="9"/>
      <c r="AC674" s="35"/>
      <c r="AD674" s="36"/>
      <c r="AF674" s="37"/>
      <c r="AH674" s="8"/>
      <c r="AI674" s="8"/>
      <c r="AJ674" s="8"/>
      <c r="AM674" s="63"/>
    </row>
    <row r="675" spans="1:39" s="1" customFormat="1" ht="31.5" x14ac:dyDescent="0.25">
      <c r="A675" s="51" t="s">
        <v>1381</v>
      </c>
      <c r="B675" s="52" t="s">
        <v>1436</v>
      </c>
      <c r="C675" s="53" t="s">
        <v>1437</v>
      </c>
      <c r="D675" s="54" t="s">
        <v>31</v>
      </c>
      <c r="E675" s="54" t="s">
        <v>31</v>
      </c>
      <c r="F675" s="54" t="s">
        <v>31</v>
      </c>
      <c r="G675" s="54" t="s">
        <v>31</v>
      </c>
      <c r="H675" s="54">
        <f t="shared" si="213"/>
        <v>0.10199999999999999</v>
      </c>
      <c r="I675" s="67" t="s">
        <v>31</v>
      </c>
      <c r="J675" s="54">
        <v>0.10199999999999999</v>
      </c>
      <c r="K675" s="67" t="s">
        <v>31</v>
      </c>
      <c r="L675" s="54">
        <v>0</v>
      </c>
      <c r="M675" s="67" t="s">
        <v>31</v>
      </c>
      <c r="N675" s="54">
        <v>0</v>
      </c>
      <c r="O675" s="67" t="s">
        <v>31</v>
      </c>
      <c r="P675" s="54">
        <v>0</v>
      </c>
      <c r="Q675" s="54" t="s">
        <v>31</v>
      </c>
      <c r="R675" s="54" t="s">
        <v>31</v>
      </c>
      <c r="S675" s="48" t="s">
        <v>31</v>
      </c>
      <c r="T675" s="49" t="s">
        <v>938</v>
      </c>
      <c r="U675" s="7"/>
      <c r="V675" s="7"/>
      <c r="W675" s="7"/>
      <c r="X675" s="7"/>
      <c r="Y675" s="7"/>
      <c r="Z675" s="7"/>
      <c r="AA675" s="7"/>
      <c r="AB675" s="9"/>
      <c r="AC675" s="35"/>
      <c r="AD675" s="36"/>
      <c r="AF675" s="37"/>
      <c r="AH675" s="8"/>
      <c r="AI675" s="8"/>
      <c r="AJ675" s="8"/>
      <c r="AM675" s="63"/>
    </row>
    <row r="676" spans="1:39" s="1" customFormat="1" ht="31.5" x14ac:dyDescent="0.25">
      <c r="A676" s="51" t="s">
        <v>1381</v>
      </c>
      <c r="B676" s="52" t="s">
        <v>1438</v>
      </c>
      <c r="C676" s="53" t="s">
        <v>1439</v>
      </c>
      <c r="D676" s="54" t="s">
        <v>31</v>
      </c>
      <c r="E676" s="54" t="s">
        <v>31</v>
      </c>
      <c r="F676" s="54" t="s">
        <v>31</v>
      </c>
      <c r="G676" s="54" t="s">
        <v>31</v>
      </c>
      <c r="H676" s="54">
        <f t="shared" si="213"/>
        <v>0.85379999999999989</v>
      </c>
      <c r="I676" s="67" t="s">
        <v>31</v>
      </c>
      <c r="J676" s="54">
        <v>0</v>
      </c>
      <c r="K676" s="67" t="s">
        <v>31</v>
      </c>
      <c r="L676" s="54">
        <v>0.56879999999999997</v>
      </c>
      <c r="M676" s="67" t="s">
        <v>31</v>
      </c>
      <c r="N676" s="54">
        <v>0.28499999999999998</v>
      </c>
      <c r="O676" s="67" t="s">
        <v>31</v>
      </c>
      <c r="P676" s="54">
        <v>0</v>
      </c>
      <c r="Q676" s="54" t="s">
        <v>31</v>
      </c>
      <c r="R676" s="54" t="s">
        <v>31</v>
      </c>
      <c r="S676" s="48" t="s">
        <v>31</v>
      </c>
      <c r="T676" s="49" t="s">
        <v>938</v>
      </c>
      <c r="U676" s="7"/>
      <c r="V676" s="7"/>
      <c r="W676" s="7"/>
      <c r="X676" s="7"/>
      <c r="Y676" s="7"/>
      <c r="Z676" s="7"/>
      <c r="AA676" s="7"/>
      <c r="AB676" s="9"/>
      <c r="AC676" s="35"/>
      <c r="AD676" s="36"/>
      <c r="AF676" s="37"/>
      <c r="AH676" s="8"/>
      <c r="AI676" s="8"/>
      <c r="AJ676" s="8"/>
      <c r="AM676" s="63"/>
    </row>
    <row r="677" spans="1:39" s="1" customFormat="1" ht="31.5" x14ac:dyDescent="0.25">
      <c r="A677" s="51" t="s">
        <v>1381</v>
      </c>
      <c r="B677" s="52" t="s">
        <v>1440</v>
      </c>
      <c r="C677" s="53" t="s">
        <v>1441</v>
      </c>
      <c r="D677" s="54" t="s">
        <v>31</v>
      </c>
      <c r="E677" s="54" t="s">
        <v>31</v>
      </c>
      <c r="F677" s="54" t="s">
        <v>31</v>
      </c>
      <c r="G677" s="54" t="s">
        <v>31</v>
      </c>
      <c r="H677" s="54">
        <f t="shared" si="213"/>
        <v>0.18</v>
      </c>
      <c r="I677" s="67" t="s">
        <v>31</v>
      </c>
      <c r="J677" s="54">
        <v>0</v>
      </c>
      <c r="K677" s="67" t="s">
        <v>31</v>
      </c>
      <c r="L677" s="54">
        <v>0.18</v>
      </c>
      <c r="M677" s="67" t="s">
        <v>31</v>
      </c>
      <c r="N677" s="54">
        <v>0</v>
      </c>
      <c r="O677" s="67" t="s">
        <v>31</v>
      </c>
      <c r="P677" s="54">
        <v>0</v>
      </c>
      <c r="Q677" s="54" t="s">
        <v>31</v>
      </c>
      <c r="R677" s="54" t="s">
        <v>31</v>
      </c>
      <c r="S677" s="48" t="s">
        <v>31</v>
      </c>
      <c r="T677" s="49" t="s">
        <v>938</v>
      </c>
      <c r="U677" s="7"/>
      <c r="V677" s="7"/>
      <c r="W677" s="7"/>
      <c r="X677" s="7"/>
      <c r="Y677" s="7"/>
      <c r="Z677" s="7"/>
      <c r="AA677" s="7"/>
      <c r="AB677" s="9"/>
      <c r="AC677" s="35"/>
      <c r="AD677" s="36"/>
      <c r="AF677" s="37"/>
      <c r="AH677" s="8"/>
      <c r="AI677" s="8"/>
      <c r="AJ677" s="8"/>
      <c r="AM677" s="63"/>
    </row>
    <row r="678" spans="1:39" s="1" customFormat="1" ht="31.5" x14ac:dyDescent="0.25">
      <c r="A678" s="51" t="s">
        <v>1381</v>
      </c>
      <c r="B678" s="52" t="s">
        <v>1442</v>
      </c>
      <c r="C678" s="53" t="s">
        <v>1443</v>
      </c>
      <c r="D678" s="54" t="s">
        <v>31</v>
      </c>
      <c r="E678" s="54" t="s">
        <v>31</v>
      </c>
      <c r="F678" s="54" t="s">
        <v>31</v>
      </c>
      <c r="G678" s="54" t="s">
        <v>31</v>
      </c>
      <c r="H678" s="54">
        <f t="shared" si="213"/>
        <v>0.8633333299999999</v>
      </c>
      <c r="I678" s="67" t="s">
        <v>31</v>
      </c>
      <c r="J678" s="54">
        <v>0</v>
      </c>
      <c r="K678" s="67" t="s">
        <v>31</v>
      </c>
      <c r="L678" s="54">
        <v>0.8633333299999999</v>
      </c>
      <c r="M678" s="67" t="s">
        <v>31</v>
      </c>
      <c r="N678" s="54">
        <v>0</v>
      </c>
      <c r="O678" s="67" t="s">
        <v>31</v>
      </c>
      <c r="P678" s="54">
        <v>0</v>
      </c>
      <c r="Q678" s="54" t="s">
        <v>31</v>
      </c>
      <c r="R678" s="54" t="s">
        <v>31</v>
      </c>
      <c r="S678" s="48" t="s">
        <v>31</v>
      </c>
      <c r="T678" s="49" t="s">
        <v>938</v>
      </c>
      <c r="U678" s="7"/>
      <c r="V678" s="7"/>
      <c r="W678" s="7"/>
      <c r="X678" s="7"/>
      <c r="Y678" s="7"/>
      <c r="Z678" s="7"/>
      <c r="AA678" s="7"/>
      <c r="AB678" s="9"/>
      <c r="AC678" s="35"/>
      <c r="AD678" s="36"/>
      <c r="AF678" s="37"/>
      <c r="AH678" s="8"/>
      <c r="AI678" s="8"/>
      <c r="AJ678" s="8"/>
      <c r="AM678" s="63"/>
    </row>
    <row r="679" spans="1:39" s="1" customFormat="1" ht="47.25" x14ac:dyDescent="0.25">
      <c r="A679" s="51" t="s">
        <v>1381</v>
      </c>
      <c r="B679" s="52" t="s">
        <v>1444</v>
      </c>
      <c r="C679" s="53" t="s">
        <v>1445</v>
      </c>
      <c r="D679" s="54" t="s">
        <v>31</v>
      </c>
      <c r="E679" s="54" t="s">
        <v>31</v>
      </c>
      <c r="F679" s="54" t="s">
        <v>31</v>
      </c>
      <c r="G679" s="54" t="s">
        <v>31</v>
      </c>
      <c r="H679" s="54">
        <f t="shared" si="213"/>
        <v>2.3279999999999998</v>
      </c>
      <c r="I679" s="67" t="s">
        <v>31</v>
      </c>
      <c r="J679" s="54">
        <v>0</v>
      </c>
      <c r="K679" s="67" t="s">
        <v>31</v>
      </c>
      <c r="L679" s="54">
        <v>2.3279999999999998</v>
      </c>
      <c r="M679" s="67" t="s">
        <v>31</v>
      </c>
      <c r="N679" s="54">
        <v>0</v>
      </c>
      <c r="O679" s="67" t="s">
        <v>31</v>
      </c>
      <c r="P679" s="54">
        <v>0</v>
      </c>
      <c r="Q679" s="54" t="s">
        <v>31</v>
      </c>
      <c r="R679" s="54" t="s">
        <v>31</v>
      </c>
      <c r="S679" s="48" t="s">
        <v>31</v>
      </c>
      <c r="T679" s="49" t="s">
        <v>938</v>
      </c>
      <c r="U679" s="7"/>
      <c r="V679" s="7"/>
      <c r="W679" s="7"/>
      <c r="X679" s="7"/>
      <c r="Y679" s="7"/>
      <c r="Z679" s="7"/>
      <c r="AA679" s="7"/>
      <c r="AB679" s="9"/>
      <c r="AC679" s="35"/>
      <c r="AD679" s="36"/>
      <c r="AF679" s="37"/>
      <c r="AH679" s="8"/>
      <c r="AI679" s="8"/>
      <c r="AJ679" s="8"/>
      <c r="AM679" s="63"/>
    </row>
    <row r="680" spans="1:39" s="1" customFormat="1" ht="31.5" x14ac:dyDescent="0.25">
      <c r="A680" s="51" t="s">
        <v>1381</v>
      </c>
      <c r="B680" s="52" t="s">
        <v>1446</v>
      </c>
      <c r="C680" s="53" t="s">
        <v>1447</v>
      </c>
      <c r="D680" s="54" t="s">
        <v>31</v>
      </c>
      <c r="E680" s="54" t="s">
        <v>31</v>
      </c>
      <c r="F680" s="54" t="s">
        <v>31</v>
      </c>
      <c r="G680" s="54" t="s">
        <v>31</v>
      </c>
      <c r="H680" s="54">
        <f t="shared" si="213"/>
        <v>1.7250719999999999</v>
      </c>
      <c r="I680" s="67" t="s">
        <v>31</v>
      </c>
      <c r="J680" s="54">
        <v>0</v>
      </c>
      <c r="K680" s="67" t="s">
        <v>31</v>
      </c>
      <c r="L680" s="54">
        <v>0</v>
      </c>
      <c r="M680" s="67" t="s">
        <v>31</v>
      </c>
      <c r="N680" s="54">
        <v>0.26214199999999999</v>
      </c>
      <c r="O680" s="67" t="s">
        <v>31</v>
      </c>
      <c r="P680" s="54">
        <v>1.4629300000000001</v>
      </c>
      <c r="Q680" s="54" t="s">
        <v>31</v>
      </c>
      <c r="R680" s="54" t="s">
        <v>31</v>
      </c>
      <c r="S680" s="48" t="s">
        <v>31</v>
      </c>
      <c r="T680" s="49" t="s">
        <v>938</v>
      </c>
      <c r="U680" s="7"/>
      <c r="V680" s="7"/>
      <c r="W680" s="7"/>
      <c r="X680" s="7"/>
      <c r="Y680" s="7"/>
      <c r="Z680" s="7"/>
      <c r="AA680" s="7"/>
      <c r="AB680" s="9"/>
      <c r="AC680" s="35"/>
      <c r="AD680" s="36"/>
      <c r="AF680" s="37"/>
      <c r="AH680" s="8"/>
      <c r="AI680" s="8"/>
      <c r="AJ680" s="8"/>
      <c r="AM680" s="63"/>
    </row>
    <row r="681" spans="1:39" s="1" customFormat="1" ht="31.5" x14ac:dyDescent="0.25">
      <c r="A681" s="51" t="s">
        <v>1381</v>
      </c>
      <c r="B681" s="52" t="s">
        <v>1448</v>
      </c>
      <c r="C681" s="53" t="s">
        <v>1449</v>
      </c>
      <c r="D681" s="54">
        <v>0.24041999999999999</v>
      </c>
      <c r="E681" s="54">
        <v>0</v>
      </c>
      <c r="F681" s="54">
        <f t="shared" si="211"/>
        <v>0.24041999999999999</v>
      </c>
      <c r="G681" s="54">
        <f t="shared" ref="G681:G699" si="214">I681+K681+M681+O681</f>
        <v>0.24041999999999999</v>
      </c>
      <c r="H681" s="54">
        <f t="shared" si="213"/>
        <v>0.24041999999999999</v>
      </c>
      <c r="I681" s="67">
        <v>0</v>
      </c>
      <c r="J681" s="54">
        <v>0</v>
      </c>
      <c r="K681" s="67">
        <v>0.24041999999999999</v>
      </c>
      <c r="L681" s="54">
        <v>0</v>
      </c>
      <c r="M681" s="67">
        <v>0</v>
      </c>
      <c r="N681" s="54">
        <v>0.24041999999999999</v>
      </c>
      <c r="O681" s="67">
        <v>0</v>
      </c>
      <c r="P681" s="54">
        <v>0</v>
      </c>
      <c r="Q681" s="54">
        <f t="shared" ref="Q681:Q697" si="215">F681-H681</f>
        <v>0</v>
      </c>
      <c r="R681" s="54">
        <f t="shared" ref="R681:R697" si="216">H681-G681</f>
        <v>0</v>
      </c>
      <c r="S681" s="48">
        <f>R681/G681</f>
        <v>0</v>
      </c>
      <c r="T681" s="49" t="s">
        <v>31</v>
      </c>
      <c r="U681" s="7"/>
      <c r="V681" s="7"/>
      <c r="W681" s="7"/>
      <c r="X681" s="7"/>
      <c r="Y681" s="7"/>
      <c r="Z681" s="7"/>
      <c r="AA681" s="7"/>
      <c r="AB681" s="9"/>
      <c r="AC681" s="35"/>
      <c r="AD681" s="36"/>
      <c r="AF681" s="37"/>
      <c r="AH681" s="8"/>
      <c r="AI681" s="8"/>
      <c r="AJ681" s="8"/>
    </row>
    <row r="682" spans="1:39" s="1" customFormat="1" x14ac:dyDescent="0.25">
      <c r="A682" s="51" t="s">
        <v>1381</v>
      </c>
      <c r="B682" s="52" t="s">
        <v>1450</v>
      </c>
      <c r="C682" s="53" t="s">
        <v>1451</v>
      </c>
      <c r="D682" s="54">
        <v>1.0361832500000001</v>
      </c>
      <c r="E682" s="54">
        <v>0</v>
      </c>
      <c r="F682" s="54">
        <f t="shared" si="211"/>
        <v>1.0361832500000001</v>
      </c>
      <c r="G682" s="54">
        <f t="shared" si="214"/>
        <v>1.0361832500000001</v>
      </c>
      <c r="H682" s="54">
        <f t="shared" si="213"/>
        <v>1.02015407</v>
      </c>
      <c r="I682" s="67">
        <v>0</v>
      </c>
      <c r="J682" s="54">
        <v>0</v>
      </c>
      <c r="K682" s="67">
        <v>0</v>
      </c>
      <c r="L682" s="54">
        <v>0</v>
      </c>
      <c r="M682" s="67">
        <v>0</v>
      </c>
      <c r="N682" s="54">
        <v>0</v>
      </c>
      <c r="O682" s="67">
        <v>1.0361832500000001</v>
      </c>
      <c r="P682" s="54">
        <v>1.02015407</v>
      </c>
      <c r="Q682" s="54">
        <f t="shared" si="215"/>
        <v>1.6029180000000087E-2</v>
      </c>
      <c r="R682" s="54">
        <f t="shared" si="216"/>
        <v>-1.6029180000000087E-2</v>
      </c>
      <c r="S682" s="48">
        <f>R682/G682</f>
        <v>-1.5469445197073091E-2</v>
      </c>
      <c r="T682" s="49" t="s">
        <v>31</v>
      </c>
      <c r="U682" s="7"/>
      <c r="V682" s="7"/>
      <c r="W682" s="7"/>
      <c r="X682" s="7"/>
      <c r="Y682" s="7"/>
      <c r="Z682" s="7"/>
      <c r="AA682" s="7"/>
      <c r="AB682" s="9"/>
      <c r="AC682" s="35"/>
      <c r="AD682" s="36"/>
      <c r="AF682" s="37"/>
      <c r="AH682" s="8"/>
      <c r="AI682" s="8"/>
      <c r="AJ682" s="8"/>
    </row>
    <row r="683" spans="1:39" s="1" customFormat="1" ht="31.5" x14ac:dyDescent="0.25">
      <c r="A683" s="51" t="s">
        <v>1381</v>
      </c>
      <c r="B683" s="52" t="s">
        <v>1452</v>
      </c>
      <c r="C683" s="53" t="s">
        <v>1453</v>
      </c>
      <c r="D683" s="54">
        <v>11.061879999999999</v>
      </c>
      <c r="E683" s="54">
        <v>11.061879999999999</v>
      </c>
      <c r="F683" s="54">
        <f t="shared" si="211"/>
        <v>0</v>
      </c>
      <c r="G683" s="54">
        <f t="shared" si="214"/>
        <v>0</v>
      </c>
      <c r="H683" s="54">
        <f t="shared" si="213"/>
        <v>0</v>
      </c>
      <c r="I683" s="67">
        <v>0</v>
      </c>
      <c r="J683" s="54">
        <v>0</v>
      </c>
      <c r="K683" s="67">
        <v>0</v>
      </c>
      <c r="L683" s="54">
        <v>0</v>
      </c>
      <c r="M683" s="67">
        <v>0</v>
      </c>
      <c r="N683" s="54">
        <v>0</v>
      </c>
      <c r="O683" s="67">
        <v>0</v>
      </c>
      <c r="P683" s="54">
        <v>0</v>
      </c>
      <c r="Q683" s="54">
        <f t="shared" si="215"/>
        <v>0</v>
      </c>
      <c r="R683" s="54">
        <f t="shared" si="216"/>
        <v>0</v>
      </c>
      <c r="S683" s="48">
        <v>0</v>
      </c>
      <c r="T683" s="49" t="s">
        <v>31</v>
      </c>
      <c r="U683" s="7"/>
      <c r="V683" s="7"/>
      <c r="W683" s="7"/>
      <c r="X683" s="7"/>
      <c r="Y683" s="7"/>
      <c r="Z683" s="7"/>
      <c r="AA683" s="7"/>
      <c r="AB683" s="9"/>
      <c r="AC683" s="35"/>
      <c r="AD683" s="36"/>
      <c r="AF683" s="37"/>
      <c r="AH683" s="8"/>
      <c r="AI683" s="8"/>
      <c r="AJ683" s="8"/>
    </row>
    <row r="684" spans="1:39" s="1" customFormat="1" ht="31.5" x14ac:dyDescent="0.25">
      <c r="A684" s="51" t="s">
        <v>1381</v>
      </c>
      <c r="B684" s="52" t="s">
        <v>1454</v>
      </c>
      <c r="C684" s="53" t="s">
        <v>1455</v>
      </c>
      <c r="D684" s="54">
        <v>1.9776369999999999</v>
      </c>
      <c r="E684" s="54">
        <v>1.9776369999999999</v>
      </c>
      <c r="F684" s="54">
        <f t="shared" si="211"/>
        <v>0</v>
      </c>
      <c r="G684" s="54">
        <f t="shared" si="214"/>
        <v>0</v>
      </c>
      <c r="H684" s="54">
        <f t="shared" si="213"/>
        <v>0</v>
      </c>
      <c r="I684" s="67">
        <v>0</v>
      </c>
      <c r="J684" s="54">
        <v>0</v>
      </c>
      <c r="K684" s="67">
        <v>0</v>
      </c>
      <c r="L684" s="54">
        <v>0</v>
      </c>
      <c r="M684" s="67">
        <v>0</v>
      </c>
      <c r="N684" s="54">
        <v>0</v>
      </c>
      <c r="O684" s="67">
        <v>0</v>
      </c>
      <c r="P684" s="54">
        <v>0</v>
      </c>
      <c r="Q684" s="54">
        <f t="shared" si="215"/>
        <v>0</v>
      </c>
      <c r="R684" s="54">
        <f t="shared" si="216"/>
        <v>0</v>
      </c>
      <c r="S684" s="48">
        <v>0</v>
      </c>
      <c r="T684" s="49" t="s">
        <v>31</v>
      </c>
      <c r="U684" s="7"/>
      <c r="V684" s="7"/>
      <c r="W684" s="7"/>
      <c r="X684" s="7"/>
      <c r="Y684" s="7"/>
      <c r="Z684" s="7"/>
      <c r="AA684" s="7"/>
      <c r="AB684" s="9"/>
      <c r="AC684" s="35"/>
      <c r="AD684" s="36"/>
      <c r="AF684" s="37"/>
      <c r="AH684" s="8"/>
      <c r="AI684" s="8"/>
      <c r="AJ684" s="8"/>
    </row>
    <row r="685" spans="1:39" s="1" customFormat="1" ht="47.25" x14ac:dyDescent="0.25">
      <c r="A685" s="51" t="s">
        <v>1381</v>
      </c>
      <c r="B685" s="52" t="s">
        <v>1456</v>
      </c>
      <c r="C685" s="53" t="s">
        <v>1457</v>
      </c>
      <c r="D685" s="54">
        <v>0.98460053000000003</v>
      </c>
      <c r="E685" s="54">
        <v>0</v>
      </c>
      <c r="F685" s="54">
        <f t="shared" si="211"/>
        <v>0.98460053000000003</v>
      </c>
      <c r="G685" s="54">
        <f t="shared" si="214"/>
        <v>0.98460053000000003</v>
      </c>
      <c r="H685" s="54">
        <f t="shared" si="213"/>
        <v>0.98460053000000003</v>
      </c>
      <c r="I685" s="67">
        <v>0.98460053000000003</v>
      </c>
      <c r="J685" s="54">
        <v>0</v>
      </c>
      <c r="K685" s="67">
        <v>0</v>
      </c>
      <c r="L685" s="54">
        <v>0</v>
      </c>
      <c r="M685" s="67">
        <v>0</v>
      </c>
      <c r="N685" s="54">
        <v>0</v>
      </c>
      <c r="O685" s="67">
        <v>0</v>
      </c>
      <c r="P685" s="54">
        <v>0.98460053000000003</v>
      </c>
      <c r="Q685" s="54">
        <f t="shared" si="215"/>
        <v>0</v>
      </c>
      <c r="R685" s="54">
        <f t="shared" si="216"/>
        <v>0</v>
      </c>
      <c r="S685" s="48">
        <f t="shared" ref="S685:S697" si="217">R685/G685</f>
        <v>0</v>
      </c>
      <c r="T685" s="49" t="s">
        <v>31</v>
      </c>
      <c r="U685" s="7"/>
      <c r="V685" s="7"/>
      <c r="W685" s="7"/>
      <c r="X685" s="7"/>
      <c r="Y685" s="7"/>
      <c r="Z685" s="7"/>
      <c r="AA685" s="7"/>
      <c r="AB685" s="9"/>
      <c r="AC685" s="35"/>
      <c r="AD685" s="36"/>
      <c r="AF685" s="37"/>
      <c r="AH685" s="8"/>
      <c r="AI685" s="8"/>
      <c r="AJ685" s="8"/>
    </row>
    <row r="686" spans="1:39" s="1" customFormat="1" x14ac:dyDescent="0.25">
      <c r="A686" s="51" t="s">
        <v>1381</v>
      </c>
      <c r="B686" s="52" t="s">
        <v>1458</v>
      </c>
      <c r="C686" s="53" t="s">
        <v>1459</v>
      </c>
      <c r="D686" s="54">
        <v>0.17221199999999998</v>
      </c>
      <c r="E686" s="54">
        <v>0</v>
      </c>
      <c r="F686" s="54">
        <f t="shared" si="211"/>
        <v>0.17221199999999998</v>
      </c>
      <c r="G686" s="54">
        <f t="shared" si="214"/>
        <v>0.17221199999999998</v>
      </c>
      <c r="H686" s="54">
        <f t="shared" si="213"/>
        <v>0.17221199999999998</v>
      </c>
      <c r="I686" s="67">
        <v>0.17221199999999998</v>
      </c>
      <c r="J686" s="54">
        <v>0.17221199999999998</v>
      </c>
      <c r="K686" s="67">
        <v>0</v>
      </c>
      <c r="L686" s="54">
        <v>0</v>
      </c>
      <c r="M686" s="67">
        <v>0</v>
      </c>
      <c r="N686" s="54">
        <v>0</v>
      </c>
      <c r="O686" s="67">
        <v>0</v>
      </c>
      <c r="P686" s="54">
        <v>0</v>
      </c>
      <c r="Q686" s="54">
        <f t="shared" si="215"/>
        <v>0</v>
      </c>
      <c r="R686" s="54">
        <f t="shared" si="216"/>
        <v>0</v>
      </c>
      <c r="S686" s="48">
        <f t="shared" si="217"/>
        <v>0</v>
      </c>
      <c r="T686" s="49" t="s">
        <v>31</v>
      </c>
      <c r="U686" s="7"/>
      <c r="V686" s="7"/>
      <c r="W686" s="7"/>
      <c r="X686" s="7"/>
      <c r="Y686" s="7"/>
      <c r="Z686" s="7"/>
      <c r="AA686" s="7"/>
      <c r="AB686" s="9"/>
      <c r="AC686" s="35"/>
      <c r="AD686" s="36"/>
      <c r="AF686" s="37"/>
      <c r="AH686" s="8"/>
      <c r="AI686" s="8"/>
      <c r="AJ686" s="8"/>
    </row>
    <row r="687" spans="1:39" s="1" customFormat="1" ht="31.5" x14ac:dyDescent="0.25">
      <c r="A687" s="51" t="s">
        <v>1381</v>
      </c>
      <c r="B687" s="52" t="s">
        <v>1460</v>
      </c>
      <c r="C687" s="53" t="s">
        <v>1461</v>
      </c>
      <c r="D687" s="54">
        <v>14.4</v>
      </c>
      <c r="E687" s="54">
        <v>0</v>
      </c>
      <c r="F687" s="54">
        <f t="shared" si="211"/>
        <v>14.4</v>
      </c>
      <c r="G687" s="54">
        <f t="shared" si="214"/>
        <v>3.6</v>
      </c>
      <c r="H687" s="54">
        <f t="shared" si="213"/>
        <v>1.4450000000000001</v>
      </c>
      <c r="I687" s="67">
        <v>0</v>
      </c>
      <c r="J687" s="54">
        <v>0</v>
      </c>
      <c r="K687" s="67">
        <v>0</v>
      </c>
      <c r="L687" s="54">
        <v>0</v>
      </c>
      <c r="M687" s="67">
        <v>0</v>
      </c>
      <c r="N687" s="54">
        <v>0</v>
      </c>
      <c r="O687" s="67">
        <v>3.6</v>
      </c>
      <c r="P687" s="54">
        <v>1.4450000000000001</v>
      </c>
      <c r="Q687" s="54">
        <f t="shared" si="215"/>
        <v>12.955</v>
      </c>
      <c r="R687" s="54">
        <f t="shared" si="216"/>
        <v>-2.1550000000000002</v>
      </c>
      <c r="S687" s="48">
        <f t="shared" si="217"/>
        <v>-0.5986111111111112</v>
      </c>
      <c r="T687" s="49" t="s">
        <v>1462</v>
      </c>
      <c r="U687" s="7"/>
      <c r="V687" s="7"/>
      <c r="W687" s="7"/>
      <c r="X687" s="7"/>
      <c r="Y687" s="7"/>
      <c r="Z687" s="7"/>
      <c r="AA687" s="7"/>
      <c r="AB687" s="9"/>
      <c r="AC687" s="35"/>
      <c r="AD687" s="36"/>
      <c r="AF687" s="37"/>
      <c r="AH687" s="8"/>
      <c r="AI687" s="8"/>
      <c r="AJ687" s="8"/>
    </row>
    <row r="688" spans="1:39" s="1" customFormat="1" ht="31.5" x14ac:dyDescent="0.25">
      <c r="A688" s="51" t="s">
        <v>1381</v>
      </c>
      <c r="B688" s="52" t="s">
        <v>1463</v>
      </c>
      <c r="C688" s="53" t="s">
        <v>1464</v>
      </c>
      <c r="D688" s="54">
        <v>8.52</v>
      </c>
      <c r="E688" s="54">
        <v>0</v>
      </c>
      <c r="F688" s="54">
        <f t="shared" si="211"/>
        <v>8.52</v>
      </c>
      <c r="G688" s="54">
        <f t="shared" si="214"/>
        <v>8.52</v>
      </c>
      <c r="H688" s="54">
        <f t="shared" si="213"/>
        <v>6.6264479999999999</v>
      </c>
      <c r="I688" s="67">
        <v>0</v>
      </c>
      <c r="J688" s="54">
        <v>0</v>
      </c>
      <c r="K688" s="67">
        <v>0</v>
      </c>
      <c r="L688" s="54">
        <v>0</v>
      </c>
      <c r="M688" s="67">
        <v>0</v>
      </c>
      <c r="N688" s="54">
        <v>0</v>
      </c>
      <c r="O688" s="67">
        <v>8.52</v>
      </c>
      <c r="P688" s="54">
        <v>6.6264479999999999</v>
      </c>
      <c r="Q688" s="54">
        <f t="shared" si="215"/>
        <v>1.8935519999999997</v>
      </c>
      <c r="R688" s="54">
        <f t="shared" si="216"/>
        <v>-1.8935519999999997</v>
      </c>
      <c r="S688" s="48">
        <f t="shared" si="217"/>
        <v>-0.22224788732394363</v>
      </c>
      <c r="T688" s="49" t="s">
        <v>1393</v>
      </c>
      <c r="U688" s="7"/>
      <c r="V688" s="7"/>
      <c r="W688" s="7"/>
      <c r="X688" s="7"/>
      <c r="Y688" s="7"/>
      <c r="Z688" s="7"/>
      <c r="AA688" s="7"/>
      <c r="AB688" s="9"/>
      <c r="AC688" s="35"/>
      <c r="AD688" s="36"/>
      <c r="AF688" s="37"/>
      <c r="AH688" s="8"/>
      <c r="AI688" s="8"/>
      <c r="AJ688" s="8"/>
    </row>
    <row r="689" spans="1:39" s="1" customFormat="1" ht="31.5" x14ac:dyDescent="0.25">
      <c r="A689" s="51" t="s">
        <v>1381</v>
      </c>
      <c r="B689" s="52" t="s">
        <v>1465</v>
      </c>
      <c r="C689" s="53" t="s">
        <v>1466</v>
      </c>
      <c r="D689" s="54">
        <v>13.2</v>
      </c>
      <c r="E689" s="54">
        <v>0</v>
      </c>
      <c r="F689" s="54">
        <f t="shared" si="211"/>
        <v>13.2</v>
      </c>
      <c r="G689" s="54">
        <f t="shared" si="214"/>
        <v>13.2</v>
      </c>
      <c r="H689" s="54">
        <f t="shared" si="213"/>
        <v>6.5</v>
      </c>
      <c r="I689" s="67">
        <v>0</v>
      </c>
      <c r="J689" s="54">
        <v>0</v>
      </c>
      <c r="K689" s="67">
        <v>0</v>
      </c>
      <c r="L689" s="54">
        <v>0</v>
      </c>
      <c r="M689" s="67">
        <v>0</v>
      </c>
      <c r="N689" s="54">
        <v>0</v>
      </c>
      <c r="O689" s="67">
        <v>13.2</v>
      </c>
      <c r="P689" s="54">
        <v>6.5</v>
      </c>
      <c r="Q689" s="54">
        <f t="shared" si="215"/>
        <v>6.6999999999999993</v>
      </c>
      <c r="R689" s="54">
        <f t="shared" si="216"/>
        <v>-6.6999999999999993</v>
      </c>
      <c r="S689" s="48">
        <f t="shared" si="217"/>
        <v>-0.50757575757575757</v>
      </c>
      <c r="T689" s="49" t="s">
        <v>1393</v>
      </c>
      <c r="U689" s="7"/>
      <c r="V689" s="7"/>
      <c r="W689" s="7"/>
      <c r="X689" s="7"/>
      <c r="Y689" s="7"/>
      <c r="Z689" s="7"/>
      <c r="AA689" s="7"/>
      <c r="AB689" s="9"/>
      <c r="AC689" s="35"/>
      <c r="AD689" s="36"/>
      <c r="AF689" s="37"/>
      <c r="AH689" s="8"/>
      <c r="AI689" s="8"/>
      <c r="AJ689" s="8"/>
    </row>
    <row r="690" spans="1:39" s="1" customFormat="1" ht="31.5" x14ac:dyDescent="0.25">
      <c r="A690" s="51" t="s">
        <v>1381</v>
      </c>
      <c r="B690" s="52" t="s">
        <v>1467</v>
      </c>
      <c r="C690" s="53" t="s">
        <v>1468</v>
      </c>
      <c r="D690" s="54">
        <v>4.92</v>
      </c>
      <c r="E690" s="54">
        <v>0</v>
      </c>
      <c r="F690" s="54">
        <f t="shared" si="211"/>
        <v>4.92</v>
      </c>
      <c r="G690" s="54">
        <f t="shared" si="214"/>
        <v>4.92</v>
      </c>
      <c r="H690" s="54">
        <f t="shared" si="213"/>
        <v>0</v>
      </c>
      <c r="I690" s="67">
        <v>0</v>
      </c>
      <c r="J690" s="54">
        <v>0</v>
      </c>
      <c r="K690" s="67">
        <v>0</v>
      </c>
      <c r="L690" s="54">
        <v>0</v>
      </c>
      <c r="M690" s="67">
        <v>0</v>
      </c>
      <c r="N690" s="54">
        <v>0</v>
      </c>
      <c r="O690" s="67">
        <v>4.92</v>
      </c>
      <c r="P690" s="54">
        <v>0</v>
      </c>
      <c r="Q690" s="54">
        <f t="shared" si="215"/>
        <v>4.92</v>
      </c>
      <c r="R690" s="54">
        <f t="shared" si="216"/>
        <v>-4.92</v>
      </c>
      <c r="S690" s="48">
        <f t="shared" si="217"/>
        <v>-1</v>
      </c>
      <c r="T690" s="49" t="s">
        <v>1469</v>
      </c>
      <c r="U690" s="7"/>
      <c r="V690" s="7"/>
      <c r="W690" s="7"/>
      <c r="X690" s="7"/>
      <c r="Y690" s="7"/>
      <c r="Z690" s="7"/>
      <c r="AA690" s="7"/>
      <c r="AB690" s="9"/>
      <c r="AC690" s="35"/>
      <c r="AD690" s="36"/>
      <c r="AF690" s="37"/>
      <c r="AH690" s="8"/>
      <c r="AI690" s="8"/>
      <c r="AJ690" s="8"/>
    </row>
    <row r="691" spans="1:39" s="1" customFormat="1" ht="78.75" x14ac:dyDescent="0.25">
      <c r="A691" s="51" t="s">
        <v>1381</v>
      </c>
      <c r="B691" s="52" t="s">
        <v>1470</v>
      </c>
      <c r="C691" s="53" t="s">
        <v>1471</v>
      </c>
      <c r="D691" s="54">
        <v>25.67154</v>
      </c>
      <c r="E691" s="54">
        <v>0</v>
      </c>
      <c r="F691" s="54">
        <f t="shared" si="211"/>
        <v>25.67154</v>
      </c>
      <c r="G691" s="54">
        <f t="shared" si="214"/>
        <v>5.28</v>
      </c>
      <c r="H691" s="54">
        <f t="shared" si="213"/>
        <v>6.0960000000000001</v>
      </c>
      <c r="I691" s="67">
        <v>0</v>
      </c>
      <c r="J691" s="54">
        <v>0</v>
      </c>
      <c r="K691" s="67">
        <v>0</v>
      </c>
      <c r="L691" s="54">
        <v>0</v>
      </c>
      <c r="M691" s="67">
        <v>0</v>
      </c>
      <c r="N691" s="54">
        <v>0</v>
      </c>
      <c r="O691" s="67">
        <v>5.28</v>
      </c>
      <c r="P691" s="54">
        <v>6.0960000000000001</v>
      </c>
      <c r="Q691" s="54">
        <f t="shared" si="215"/>
        <v>19.57554</v>
      </c>
      <c r="R691" s="54">
        <f t="shared" si="216"/>
        <v>0.81599999999999984</v>
      </c>
      <c r="S691" s="48">
        <f t="shared" si="217"/>
        <v>0.15454545454545451</v>
      </c>
      <c r="T691" s="70" t="s">
        <v>1472</v>
      </c>
      <c r="U691" s="7"/>
      <c r="V691" s="7"/>
      <c r="W691" s="7"/>
      <c r="X691" s="7"/>
      <c r="Y691" s="7"/>
      <c r="Z691" s="7"/>
      <c r="AA691" s="7"/>
      <c r="AB691" s="9"/>
      <c r="AC691" s="35"/>
      <c r="AD691" s="36"/>
      <c r="AF691" s="37"/>
      <c r="AH691" s="8"/>
      <c r="AI691" s="8"/>
      <c r="AJ691" s="8"/>
    </row>
    <row r="692" spans="1:39" s="1" customFormat="1" x14ac:dyDescent="0.25">
      <c r="A692" s="51" t="s">
        <v>1381</v>
      </c>
      <c r="B692" s="52" t="s">
        <v>1473</v>
      </c>
      <c r="C692" s="53" t="s">
        <v>1474</v>
      </c>
      <c r="D692" s="54">
        <v>1.4970000000000001</v>
      </c>
      <c r="E692" s="54">
        <v>0</v>
      </c>
      <c r="F692" s="54">
        <f t="shared" si="211"/>
        <v>1.4970000000000001</v>
      </c>
      <c r="G692" s="54">
        <f t="shared" si="214"/>
        <v>1.4970000000000001</v>
      </c>
      <c r="H692" s="54">
        <f t="shared" si="213"/>
        <v>1.4970000000000001</v>
      </c>
      <c r="I692" s="67">
        <v>1.4970000000000001</v>
      </c>
      <c r="J692" s="54">
        <v>1.4970000000000001</v>
      </c>
      <c r="K692" s="67">
        <v>0</v>
      </c>
      <c r="L692" s="54">
        <v>0</v>
      </c>
      <c r="M692" s="67">
        <v>0</v>
      </c>
      <c r="N692" s="54">
        <v>0</v>
      </c>
      <c r="O692" s="67">
        <v>0</v>
      </c>
      <c r="P692" s="54">
        <v>0</v>
      </c>
      <c r="Q692" s="54">
        <f t="shared" si="215"/>
        <v>0</v>
      </c>
      <c r="R692" s="54">
        <f t="shared" si="216"/>
        <v>0</v>
      </c>
      <c r="S692" s="48">
        <f t="shared" si="217"/>
        <v>0</v>
      </c>
      <c r="T692" s="49" t="s">
        <v>31</v>
      </c>
      <c r="U692" s="7"/>
      <c r="V692" s="7"/>
      <c r="W692" s="7"/>
      <c r="X692" s="7"/>
      <c r="Y692" s="7"/>
      <c r="Z692" s="7"/>
      <c r="AA692" s="7"/>
      <c r="AB692" s="9"/>
      <c r="AC692" s="35"/>
      <c r="AD692" s="36"/>
      <c r="AF692" s="37"/>
      <c r="AH692" s="8"/>
      <c r="AI692" s="8"/>
      <c r="AJ692" s="8"/>
    </row>
    <row r="693" spans="1:39" s="1" customFormat="1" ht="31.5" x14ac:dyDescent="0.25">
      <c r="A693" s="51" t="s">
        <v>1381</v>
      </c>
      <c r="B693" s="52" t="s">
        <v>1475</v>
      </c>
      <c r="C693" s="53" t="s">
        <v>1476</v>
      </c>
      <c r="D693" s="54">
        <v>6.6033995999999995</v>
      </c>
      <c r="E693" s="54">
        <v>0</v>
      </c>
      <c r="F693" s="54">
        <f t="shared" si="211"/>
        <v>6.6033995999999995</v>
      </c>
      <c r="G693" s="54">
        <f t="shared" si="214"/>
        <v>6.6033995999999995</v>
      </c>
      <c r="H693" s="54">
        <f t="shared" si="213"/>
        <v>6.6033995999999995</v>
      </c>
      <c r="I693" s="67">
        <v>0</v>
      </c>
      <c r="J693" s="54">
        <v>6.6033995999999995</v>
      </c>
      <c r="K693" s="67">
        <v>6.6033995999999995</v>
      </c>
      <c r="L693" s="54">
        <v>0</v>
      </c>
      <c r="M693" s="67">
        <v>0</v>
      </c>
      <c r="N693" s="54">
        <v>0</v>
      </c>
      <c r="O693" s="67">
        <v>0</v>
      </c>
      <c r="P693" s="54">
        <v>0</v>
      </c>
      <c r="Q693" s="54">
        <f t="shared" si="215"/>
        <v>0</v>
      </c>
      <c r="R693" s="54">
        <f t="shared" si="216"/>
        <v>0</v>
      </c>
      <c r="S693" s="48">
        <f t="shared" si="217"/>
        <v>0</v>
      </c>
      <c r="T693" s="49" t="s">
        <v>31</v>
      </c>
      <c r="U693" s="7"/>
      <c r="V693" s="7"/>
      <c r="W693" s="7"/>
      <c r="X693" s="7"/>
      <c r="Y693" s="7"/>
      <c r="Z693" s="7"/>
      <c r="AA693" s="7"/>
      <c r="AB693" s="9"/>
      <c r="AC693" s="35"/>
      <c r="AD693" s="36"/>
      <c r="AF693" s="37"/>
      <c r="AH693" s="8"/>
      <c r="AI693" s="8"/>
      <c r="AJ693" s="8"/>
    </row>
    <row r="694" spans="1:39" s="1" customFormat="1" ht="31.5" x14ac:dyDescent="0.25">
      <c r="A694" s="51" t="s">
        <v>1381</v>
      </c>
      <c r="B694" s="52" t="s">
        <v>1477</v>
      </c>
      <c r="C694" s="53" t="s">
        <v>1478</v>
      </c>
      <c r="D694" s="54">
        <v>5.7504</v>
      </c>
      <c r="E694" s="54">
        <v>0</v>
      </c>
      <c r="F694" s="54">
        <f t="shared" si="211"/>
        <v>5.7504</v>
      </c>
      <c r="G694" s="54">
        <f t="shared" si="214"/>
        <v>5.7504</v>
      </c>
      <c r="H694" s="54">
        <f t="shared" si="213"/>
        <v>5.7504</v>
      </c>
      <c r="I694" s="67">
        <v>0</v>
      </c>
      <c r="J694" s="54">
        <v>5.7504</v>
      </c>
      <c r="K694" s="67">
        <v>5.7504</v>
      </c>
      <c r="L694" s="54">
        <v>0</v>
      </c>
      <c r="M694" s="67">
        <v>0</v>
      </c>
      <c r="N694" s="54">
        <v>0</v>
      </c>
      <c r="O694" s="67">
        <v>0</v>
      </c>
      <c r="P694" s="54">
        <v>0</v>
      </c>
      <c r="Q694" s="54">
        <f t="shared" si="215"/>
        <v>0</v>
      </c>
      <c r="R694" s="54">
        <f t="shared" si="216"/>
        <v>0</v>
      </c>
      <c r="S694" s="48">
        <f t="shared" si="217"/>
        <v>0</v>
      </c>
      <c r="T694" s="49" t="s">
        <v>31</v>
      </c>
      <c r="U694" s="7"/>
      <c r="V694" s="7"/>
      <c r="W694" s="7"/>
      <c r="X694" s="7"/>
      <c r="Y694" s="7"/>
      <c r="Z694" s="7"/>
      <c r="AA694" s="7"/>
      <c r="AB694" s="9"/>
      <c r="AC694" s="35"/>
      <c r="AD694" s="36"/>
      <c r="AF694" s="37"/>
      <c r="AH694" s="8"/>
      <c r="AI694" s="8"/>
      <c r="AJ694" s="8"/>
    </row>
    <row r="695" spans="1:39" s="1" customFormat="1" ht="31.5" x14ac:dyDescent="0.25">
      <c r="A695" s="51" t="s">
        <v>1381</v>
      </c>
      <c r="B695" s="52" t="s">
        <v>1479</v>
      </c>
      <c r="C695" s="53" t="s">
        <v>1480</v>
      </c>
      <c r="D695" s="54">
        <v>18.239999999999998</v>
      </c>
      <c r="E695" s="54">
        <v>0</v>
      </c>
      <c r="F695" s="54">
        <f t="shared" si="211"/>
        <v>18.239999999999998</v>
      </c>
      <c r="G695" s="54">
        <f t="shared" si="214"/>
        <v>18.239999999999998</v>
      </c>
      <c r="H695" s="54">
        <f t="shared" si="213"/>
        <v>18.239999999999998</v>
      </c>
      <c r="I695" s="67">
        <v>0</v>
      </c>
      <c r="J695" s="54">
        <v>0</v>
      </c>
      <c r="K695" s="67">
        <v>18.239999999999998</v>
      </c>
      <c r="L695" s="54">
        <v>18.239999999999998</v>
      </c>
      <c r="M695" s="67">
        <v>0</v>
      </c>
      <c r="N695" s="54">
        <v>0</v>
      </c>
      <c r="O695" s="67">
        <v>0</v>
      </c>
      <c r="P695" s="54">
        <v>0</v>
      </c>
      <c r="Q695" s="54">
        <f t="shared" si="215"/>
        <v>0</v>
      </c>
      <c r="R695" s="54">
        <f t="shared" si="216"/>
        <v>0</v>
      </c>
      <c r="S695" s="48">
        <f t="shared" si="217"/>
        <v>0</v>
      </c>
      <c r="T695" s="49" t="s">
        <v>31</v>
      </c>
      <c r="U695" s="7"/>
      <c r="V695" s="7"/>
      <c r="W695" s="7"/>
      <c r="X695" s="7"/>
      <c r="Y695" s="7"/>
      <c r="Z695" s="7"/>
      <c r="AA695" s="7"/>
      <c r="AB695" s="9"/>
      <c r="AC695" s="35"/>
      <c r="AD695" s="36"/>
      <c r="AF695" s="37"/>
      <c r="AH695" s="8"/>
      <c r="AI695" s="8"/>
      <c r="AJ695" s="8"/>
    </row>
    <row r="696" spans="1:39" s="1" customFormat="1" ht="31.5" x14ac:dyDescent="0.25">
      <c r="A696" s="51" t="s">
        <v>1381</v>
      </c>
      <c r="B696" s="52" t="s">
        <v>1481</v>
      </c>
      <c r="C696" s="53" t="s">
        <v>1482</v>
      </c>
      <c r="D696" s="54">
        <v>0.28699999999999998</v>
      </c>
      <c r="E696" s="54">
        <v>0</v>
      </c>
      <c r="F696" s="54">
        <f t="shared" si="211"/>
        <v>0.28699999999999998</v>
      </c>
      <c r="G696" s="54">
        <f t="shared" si="214"/>
        <v>0.28699999999999998</v>
      </c>
      <c r="H696" s="54">
        <f t="shared" si="213"/>
        <v>0.29599999999999999</v>
      </c>
      <c r="I696" s="67">
        <v>0</v>
      </c>
      <c r="J696" s="54">
        <v>0</v>
      </c>
      <c r="K696" s="67">
        <v>0</v>
      </c>
      <c r="L696" s="54">
        <v>0</v>
      </c>
      <c r="M696" s="67">
        <v>0</v>
      </c>
      <c r="N696" s="54">
        <v>0</v>
      </c>
      <c r="O696" s="67">
        <v>0.28699999999999998</v>
      </c>
      <c r="P696" s="54">
        <v>0.29599999999999999</v>
      </c>
      <c r="Q696" s="54">
        <f t="shared" si="215"/>
        <v>-9.000000000000008E-3</v>
      </c>
      <c r="R696" s="54">
        <f t="shared" si="216"/>
        <v>9.000000000000008E-3</v>
      </c>
      <c r="S696" s="48">
        <f t="shared" si="217"/>
        <v>3.135888501742163E-2</v>
      </c>
      <c r="T696" s="49" t="s">
        <v>31</v>
      </c>
      <c r="U696" s="7"/>
      <c r="V696" s="7"/>
      <c r="W696" s="7"/>
      <c r="X696" s="7"/>
      <c r="Y696" s="7"/>
      <c r="Z696" s="7"/>
      <c r="AA696" s="7"/>
      <c r="AB696" s="9"/>
      <c r="AC696" s="35"/>
      <c r="AD696" s="36"/>
      <c r="AF696" s="37"/>
      <c r="AH696" s="8"/>
      <c r="AI696" s="8"/>
      <c r="AJ696" s="8"/>
    </row>
    <row r="697" spans="1:39" s="1" customFormat="1" ht="31.5" x14ac:dyDescent="0.25">
      <c r="A697" s="51" t="s">
        <v>1381</v>
      </c>
      <c r="B697" s="52" t="s">
        <v>1483</v>
      </c>
      <c r="C697" s="53" t="s">
        <v>1484</v>
      </c>
      <c r="D697" s="54">
        <v>0.44836000000000004</v>
      </c>
      <c r="E697" s="54">
        <v>0</v>
      </c>
      <c r="F697" s="54">
        <f t="shared" si="211"/>
        <v>0.44836000000000004</v>
      </c>
      <c r="G697" s="54">
        <f t="shared" si="214"/>
        <v>0.44836000000000004</v>
      </c>
      <c r="H697" s="54">
        <f t="shared" si="213"/>
        <v>0.55020000000000002</v>
      </c>
      <c r="I697" s="67">
        <v>0</v>
      </c>
      <c r="J697" s="54">
        <v>0</v>
      </c>
      <c r="K697" s="67">
        <v>0</v>
      </c>
      <c r="L697" s="54">
        <v>0</v>
      </c>
      <c r="M697" s="67">
        <v>0</v>
      </c>
      <c r="N697" s="54">
        <v>0</v>
      </c>
      <c r="O697" s="67">
        <v>0.44836000000000004</v>
      </c>
      <c r="P697" s="54">
        <v>0.55020000000000002</v>
      </c>
      <c r="Q697" s="54">
        <f t="shared" si="215"/>
        <v>-0.10183999999999999</v>
      </c>
      <c r="R697" s="54">
        <f t="shared" si="216"/>
        <v>0.10183999999999999</v>
      </c>
      <c r="S697" s="48">
        <f t="shared" si="217"/>
        <v>0.22713890623606026</v>
      </c>
      <c r="T697" s="49" t="s">
        <v>1485</v>
      </c>
      <c r="U697" s="7"/>
      <c r="V697" s="7"/>
      <c r="W697" s="7"/>
      <c r="X697" s="7"/>
      <c r="Y697" s="7"/>
      <c r="Z697" s="7"/>
      <c r="AA697" s="7"/>
      <c r="AB697" s="9"/>
      <c r="AC697" s="35"/>
      <c r="AD697" s="36"/>
      <c r="AF697" s="37"/>
      <c r="AH697" s="8"/>
      <c r="AI697" s="8"/>
      <c r="AJ697" s="8"/>
    </row>
    <row r="698" spans="1:39" s="1" customFormat="1" ht="31.5" x14ac:dyDescent="0.25">
      <c r="A698" s="51" t="s">
        <v>1381</v>
      </c>
      <c r="B698" s="52" t="s">
        <v>1486</v>
      </c>
      <c r="C698" s="62" t="s">
        <v>1487</v>
      </c>
      <c r="D698" s="54" t="s">
        <v>31</v>
      </c>
      <c r="E698" s="54" t="s">
        <v>31</v>
      </c>
      <c r="F698" s="54" t="s">
        <v>31</v>
      </c>
      <c r="G698" s="54" t="s">
        <v>31</v>
      </c>
      <c r="H698" s="54">
        <f t="shared" si="213"/>
        <v>0.31334879999999998</v>
      </c>
      <c r="I698" s="67" t="s">
        <v>31</v>
      </c>
      <c r="J698" s="54">
        <v>0</v>
      </c>
      <c r="K698" s="67" t="s">
        <v>31</v>
      </c>
      <c r="L698" s="54">
        <v>0</v>
      </c>
      <c r="M698" s="67" t="s">
        <v>31</v>
      </c>
      <c r="N698" s="54">
        <v>0</v>
      </c>
      <c r="O698" s="67" t="s">
        <v>31</v>
      </c>
      <c r="P698" s="54">
        <v>0.31334879999999998</v>
      </c>
      <c r="Q698" s="54" t="s">
        <v>31</v>
      </c>
      <c r="R698" s="54" t="s">
        <v>31</v>
      </c>
      <c r="S698" s="48" t="s">
        <v>31</v>
      </c>
      <c r="T698" s="49" t="s">
        <v>1488</v>
      </c>
      <c r="U698" s="7"/>
      <c r="V698" s="7"/>
      <c r="W698" s="7"/>
      <c r="X698" s="7"/>
      <c r="Y698" s="7"/>
      <c r="Z698" s="7"/>
      <c r="AA698" s="7"/>
      <c r="AB698" s="9"/>
      <c r="AC698" s="35"/>
      <c r="AD698" s="36"/>
      <c r="AF698" s="37"/>
      <c r="AH698" s="8"/>
      <c r="AI698" s="8"/>
      <c r="AJ698" s="8"/>
    </row>
    <row r="699" spans="1:39" s="1" customFormat="1" x14ac:dyDescent="0.25">
      <c r="A699" s="51" t="s">
        <v>1381</v>
      </c>
      <c r="B699" s="52" t="s">
        <v>1489</v>
      </c>
      <c r="C699" s="53" t="s">
        <v>1490</v>
      </c>
      <c r="D699" s="54">
        <v>5.1452088000000007</v>
      </c>
      <c r="E699" s="54">
        <v>0</v>
      </c>
      <c r="F699" s="54">
        <f>D699-E699</f>
        <v>5.1452088000000007</v>
      </c>
      <c r="G699" s="54">
        <f t="shared" si="214"/>
        <v>5.1452088000000007</v>
      </c>
      <c r="H699" s="54">
        <f t="shared" si="213"/>
        <v>5.1452087999999998</v>
      </c>
      <c r="I699" s="67">
        <v>0</v>
      </c>
      <c r="J699" s="54">
        <v>0</v>
      </c>
      <c r="K699" s="67">
        <v>5.1452088000000007</v>
      </c>
      <c r="L699" s="54">
        <v>0</v>
      </c>
      <c r="M699" s="67">
        <v>0</v>
      </c>
      <c r="N699" s="54">
        <v>0.61912639999999997</v>
      </c>
      <c r="O699" s="67">
        <v>0</v>
      </c>
      <c r="P699" s="54">
        <v>4.5260824</v>
      </c>
      <c r="Q699" s="54">
        <f>F699-H699</f>
        <v>0</v>
      </c>
      <c r="R699" s="54">
        <f>H699-G699</f>
        <v>0</v>
      </c>
      <c r="S699" s="48">
        <f>R699/G699</f>
        <v>0</v>
      </c>
      <c r="T699" s="49" t="s">
        <v>31</v>
      </c>
      <c r="U699" s="7"/>
      <c r="V699" s="7"/>
      <c r="W699" s="7"/>
      <c r="X699" s="7"/>
      <c r="Y699" s="7"/>
      <c r="Z699" s="7"/>
      <c r="AA699" s="7"/>
      <c r="AB699" s="9"/>
      <c r="AC699" s="35"/>
      <c r="AD699" s="36"/>
      <c r="AF699" s="37"/>
      <c r="AH699" s="8"/>
      <c r="AI699" s="8"/>
      <c r="AJ699" s="8"/>
    </row>
    <row r="700" spans="1:39" s="1" customFormat="1" ht="47.25" x14ac:dyDescent="0.25">
      <c r="A700" s="51" t="s">
        <v>1381</v>
      </c>
      <c r="B700" s="52" t="s">
        <v>1491</v>
      </c>
      <c r="C700" s="53" t="s">
        <v>1492</v>
      </c>
      <c r="D700" s="54" t="s">
        <v>31</v>
      </c>
      <c r="E700" s="54" t="s">
        <v>31</v>
      </c>
      <c r="F700" s="54" t="s">
        <v>31</v>
      </c>
      <c r="G700" s="54" t="s">
        <v>31</v>
      </c>
      <c r="H700" s="54">
        <f t="shared" si="213"/>
        <v>0.65071149000000006</v>
      </c>
      <c r="I700" s="67" t="s">
        <v>31</v>
      </c>
      <c r="J700" s="54">
        <v>0.65071149000000006</v>
      </c>
      <c r="K700" s="67" t="s">
        <v>31</v>
      </c>
      <c r="L700" s="54">
        <v>0</v>
      </c>
      <c r="M700" s="67" t="s">
        <v>31</v>
      </c>
      <c r="N700" s="54">
        <v>0</v>
      </c>
      <c r="O700" s="67" t="s">
        <v>31</v>
      </c>
      <c r="P700" s="54">
        <v>0</v>
      </c>
      <c r="Q700" s="54" t="s">
        <v>31</v>
      </c>
      <c r="R700" s="54" t="s">
        <v>31</v>
      </c>
      <c r="S700" s="48" t="s">
        <v>31</v>
      </c>
      <c r="T700" s="49" t="s">
        <v>1493</v>
      </c>
      <c r="U700" s="7"/>
      <c r="V700" s="7"/>
      <c r="W700" s="7"/>
      <c r="X700" s="7"/>
      <c r="Y700" s="7"/>
      <c r="Z700" s="7"/>
      <c r="AA700" s="7"/>
      <c r="AB700" s="9"/>
      <c r="AC700" s="35"/>
      <c r="AD700" s="36"/>
      <c r="AF700" s="37"/>
      <c r="AH700" s="8"/>
      <c r="AI700" s="8"/>
      <c r="AJ700" s="8"/>
      <c r="AM700" s="63"/>
    </row>
    <row r="701" spans="1:39" s="1" customFormat="1" x14ac:dyDescent="0.25">
      <c r="A701" s="44" t="s">
        <v>1494</v>
      </c>
      <c r="B701" s="45" t="s">
        <v>1495</v>
      </c>
      <c r="C701" s="45" t="s">
        <v>30</v>
      </c>
      <c r="D701" s="46">
        <f>SUM(D702,D748,D758,D839,D846,D852,D853)</f>
        <v>10848.6232627796</v>
      </c>
      <c r="E701" s="46">
        <f>SUM(E702,E748,E758,E839,E846,E852,E853)</f>
        <v>4069.2828382500002</v>
      </c>
      <c r="F701" s="46">
        <f>SUM(F702,F748,F758,F839,F846,F852,F853)</f>
        <v>6779.3404245295997</v>
      </c>
      <c r="G701" s="46">
        <f>SUM(G702,G748,G758,G839,G846,G852,G853)</f>
        <v>3571.8028534307996</v>
      </c>
      <c r="H701" s="46">
        <f t="shared" si="213"/>
        <v>2748.9588054999995</v>
      </c>
      <c r="I701" s="46">
        <f t="shared" ref="I701:P701" si="218">SUM(I702,I748,I758,I839,I846,I852,I853)</f>
        <v>286.66566634000003</v>
      </c>
      <c r="J701" s="47">
        <f t="shared" si="218"/>
        <v>356.92689626999999</v>
      </c>
      <c r="K701" s="46">
        <f t="shared" si="218"/>
        <v>820.57850459799999</v>
      </c>
      <c r="L701" s="47">
        <f t="shared" si="218"/>
        <v>332.21952382000006</v>
      </c>
      <c r="M701" s="46">
        <f t="shared" si="218"/>
        <v>933.55322892920003</v>
      </c>
      <c r="N701" s="46">
        <f t="shared" si="218"/>
        <v>793.73005865999994</v>
      </c>
      <c r="O701" s="46">
        <f t="shared" si="218"/>
        <v>1531.0054535636</v>
      </c>
      <c r="P701" s="46">
        <f t="shared" si="218"/>
        <v>1266.0823267499998</v>
      </c>
      <c r="Q701" s="46" t="s">
        <v>31</v>
      </c>
      <c r="R701" s="46" t="s">
        <v>31</v>
      </c>
      <c r="S701" s="50" t="s">
        <v>31</v>
      </c>
      <c r="T701" s="40" t="s">
        <v>31</v>
      </c>
      <c r="U701" s="7"/>
      <c r="V701" s="7"/>
      <c r="W701" s="7"/>
      <c r="X701" s="7"/>
      <c r="Y701" s="7"/>
      <c r="Z701" s="7"/>
      <c r="AA701" s="7"/>
      <c r="AB701" s="9"/>
      <c r="AC701" s="35"/>
      <c r="AD701" s="36"/>
      <c r="AF701" s="37"/>
      <c r="AH701" s="8"/>
      <c r="AI701" s="8"/>
      <c r="AJ701" s="8"/>
    </row>
    <row r="702" spans="1:39" s="1" customFormat="1" ht="31.5" x14ac:dyDescent="0.25">
      <c r="A702" s="44" t="s">
        <v>1496</v>
      </c>
      <c r="B702" s="45" t="s">
        <v>49</v>
      </c>
      <c r="C702" s="45" t="s">
        <v>30</v>
      </c>
      <c r="D702" s="46">
        <f>D703+D706+D709+D747</f>
        <v>2410.573700812</v>
      </c>
      <c r="E702" s="46">
        <f>E703+E706+E709+E747</f>
        <v>719.85386641999992</v>
      </c>
      <c r="F702" s="46">
        <f>F703+F706+F709+F747</f>
        <v>1690.7198343919999</v>
      </c>
      <c r="G702" s="46">
        <f>G703+G706+G709+G747</f>
        <v>1247.568045946</v>
      </c>
      <c r="H702" s="46">
        <f t="shared" si="213"/>
        <v>769.20843810999986</v>
      </c>
      <c r="I702" s="46">
        <f t="shared" ref="I702:P702" si="219">I703+I706+I709+I747</f>
        <v>122.49144028000001</v>
      </c>
      <c r="J702" s="47">
        <f t="shared" si="219"/>
        <v>125.71561102999999</v>
      </c>
      <c r="K702" s="46">
        <f t="shared" si="219"/>
        <v>116.76713681999999</v>
      </c>
      <c r="L702" s="47">
        <f t="shared" si="219"/>
        <v>95.44749478</v>
      </c>
      <c r="M702" s="46">
        <f t="shared" si="219"/>
        <v>279.81288524000001</v>
      </c>
      <c r="N702" s="46">
        <f t="shared" si="219"/>
        <v>223.54252494999992</v>
      </c>
      <c r="O702" s="46">
        <f t="shared" si="219"/>
        <v>728.49658360600006</v>
      </c>
      <c r="P702" s="46">
        <f t="shared" si="219"/>
        <v>324.50280735000001</v>
      </c>
      <c r="Q702" s="46" t="s">
        <v>31</v>
      </c>
      <c r="R702" s="46" t="s">
        <v>31</v>
      </c>
      <c r="S702" s="50" t="s">
        <v>31</v>
      </c>
      <c r="T702" s="40" t="s">
        <v>31</v>
      </c>
      <c r="U702" s="7"/>
      <c r="V702" s="7"/>
      <c r="W702" s="7"/>
      <c r="X702" s="7"/>
      <c r="Y702" s="7"/>
      <c r="Z702" s="7"/>
      <c r="AA702" s="7"/>
      <c r="AB702" s="9"/>
      <c r="AC702" s="35"/>
      <c r="AD702" s="36"/>
      <c r="AF702" s="37"/>
      <c r="AH702" s="8"/>
      <c r="AI702" s="8"/>
      <c r="AJ702" s="8"/>
    </row>
    <row r="703" spans="1:39" s="1" customFormat="1" ht="78.75" x14ac:dyDescent="0.25">
      <c r="A703" s="44" t="s">
        <v>1497</v>
      </c>
      <c r="B703" s="45" t="s">
        <v>51</v>
      </c>
      <c r="C703" s="45" t="s">
        <v>30</v>
      </c>
      <c r="D703" s="46">
        <v>0</v>
      </c>
      <c r="E703" s="46">
        <v>0</v>
      </c>
      <c r="F703" s="46">
        <v>0</v>
      </c>
      <c r="G703" s="46">
        <v>0</v>
      </c>
      <c r="H703" s="46">
        <f t="shared" si="213"/>
        <v>0</v>
      </c>
      <c r="I703" s="46">
        <v>0</v>
      </c>
      <c r="J703" s="47">
        <v>0</v>
      </c>
      <c r="K703" s="46">
        <v>0</v>
      </c>
      <c r="L703" s="47">
        <v>0</v>
      </c>
      <c r="M703" s="46">
        <v>0</v>
      </c>
      <c r="N703" s="46">
        <v>0</v>
      </c>
      <c r="O703" s="46">
        <v>0</v>
      </c>
      <c r="P703" s="46">
        <v>0</v>
      </c>
      <c r="Q703" s="46" t="s">
        <v>31</v>
      </c>
      <c r="R703" s="46" t="s">
        <v>31</v>
      </c>
      <c r="S703" s="50" t="s">
        <v>31</v>
      </c>
      <c r="T703" s="40" t="s">
        <v>31</v>
      </c>
      <c r="U703" s="7"/>
      <c r="V703" s="7"/>
      <c r="W703" s="7"/>
      <c r="X703" s="7"/>
      <c r="Y703" s="7"/>
      <c r="Z703" s="7"/>
      <c r="AA703" s="7"/>
      <c r="AB703" s="9"/>
      <c r="AC703" s="35"/>
      <c r="AD703" s="36"/>
      <c r="AF703" s="37"/>
      <c r="AH703" s="8"/>
      <c r="AI703" s="8"/>
      <c r="AJ703" s="8"/>
    </row>
    <row r="704" spans="1:39" s="1" customFormat="1" ht="31.5" x14ac:dyDescent="0.25">
      <c r="A704" s="44" t="s">
        <v>1498</v>
      </c>
      <c r="B704" s="45" t="s">
        <v>58</v>
      </c>
      <c r="C704" s="45" t="s">
        <v>30</v>
      </c>
      <c r="D704" s="46">
        <v>0</v>
      </c>
      <c r="E704" s="46">
        <v>0</v>
      </c>
      <c r="F704" s="46">
        <v>0</v>
      </c>
      <c r="G704" s="46">
        <v>0</v>
      </c>
      <c r="H704" s="46">
        <f t="shared" si="213"/>
        <v>0</v>
      </c>
      <c r="I704" s="46">
        <v>0</v>
      </c>
      <c r="J704" s="47">
        <v>0</v>
      </c>
      <c r="K704" s="46">
        <v>0</v>
      </c>
      <c r="L704" s="47">
        <v>0</v>
      </c>
      <c r="M704" s="46">
        <v>0</v>
      </c>
      <c r="N704" s="46">
        <v>0</v>
      </c>
      <c r="O704" s="46">
        <v>0</v>
      </c>
      <c r="P704" s="46">
        <v>0</v>
      </c>
      <c r="Q704" s="46" t="s">
        <v>31</v>
      </c>
      <c r="R704" s="46" t="s">
        <v>31</v>
      </c>
      <c r="S704" s="50" t="s">
        <v>31</v>
      </c>
      <c r="T704" s="40" t="s">
        <v>31</v>
      </c>
      <c r="U704" s="7"/>
      <c r="V704" s="7"/>
      <c r="W704" s="7"/>
      <c r="X704" s="7"/>
      <c r="Y704" s="7"/>
      <c r="Z704" s="7"/>
      <c r="AA704" s="7"/>
      <c r="AB704" s="9"/>
      <c r="AC704" s="35"/>
      <c r="AD704" s="36"/>
      <c r="AF704" s="37"/>
      <c r="AH704" s="8"/>
      <c r="AI704" s="8"/>
      <c r="AJ704" s="8"/>
    </row>
    <row r="705" spans="1:36" s="1" customFormat="1" ht="31.5" x14ac:dyDescent="0.25">
      <c r="A705" s="44" t="s">
        <v>1499</v>
      </c>
      <c r="B705" s="45" t="s">
        <v>58</v>
      </c>
      <c r="C705" s="45" t="s">
        <v>30</v>
      </c>
      <c r="D705" s="46">
        <v>0</v>
      </c>
      <c r="E705" s="46">
        <v>0</v>
      </c>
      <c r="F705" s="46">
        <v>0</v>
      </c>
      <c r="G705" s="46">
        <v>0</v>
      </c>
      <c r="H705" s="46">
        <f t="shared" si="213"/>
        <v>0</v>
      </c>
      <c r="I705" s="46">
        <v>0</v>
      </c>
      <c r="J705" s="47">
        <v>0</v>
      </c>
      <c r="K705" s="46">
        <v>0</v>
      </c>
      <c r="L705" s="47">
        <v>0</v>
      </c>
      <c r="M705" s="46">
        <v>0</v>
      </c>
      <c r="N705" s="46">
        <v>0</v>
      </c>
      <c r="O705" s="46">
        <v>0</v>
      </c>
      <c r="P705" s="46">
        <v>0</v>
      </c>
      <c r="Q705" s="46" t="s">
        <v>31</v>
      </c>
      <c r="R705" s="46" t="s">
        <v>31</v>
      </c>
      <c r="S705" s="50" t="s">
        <v>31</v>
      </c>
      <c r="T705" s="40" t="s">
        <v>31</v>
      </c>
      <c r="U705" s="7"/>
      <c r="V705" s="7"/>
      <c r="W705" s="7"/>
      <c r="X705" s="7"/>
      <c r="Y705" s="7"/>
      <c r="Z705" s="7"/>
      <c r="AA705" s="7"/>
      <c r="AB705" s="9"/>
      <c r="AC705" s="35"/>
      <c r="AD705" s="36"/>
      <c r="AF705" s="37"/>
      <c r="AH705" s="8"/>
      <c r="AI705" s="8"/>
      <c r="AJ705" s="8"/>
    </row>
    <row r="706" spans="1:36" s="1" customFormat="1" ht="47.25" x14ac:dyDescent="0.25">
      <c r="A706" s="44" t="s">
        <v>1500</v>
      </c>
      <c r="B706" s="45" t="s">
        <v>60</v>
      </c>
      <c r="C706" s="45" t="s">
        <v>30</v>
      </c>
      <c r="D706" s="46">
        <v>0</v>
      </c>
      <c r="E706" s="46">
        <v>0</v>
      </c>
      <c r="F706" s="46">
        <v>0</v>
      </c>
      <c r="G706" s="46">
        <v>0</v>
      </c>
      <c r="H706" s="46">
        <f t="shared" si="213"/>
        <v>0</v>
      </c>
      <c r="I706" s="46">
        <v>0</v>
      </c>
      <c r="J706" s="47">
        <v>0</v>
      </c>
      <c r="K706" s="46">
        <v>0</v>
      </c>
      <c r="L706" s="47">
        <v>0</v>
      </c>
      <c r="M706" s="46">
        <v>0</v>
      </c>
      <c r="N706" s="46">
        <v>0</v>
      </c>
      <c r="O706" s="46">
        <v>0</v>
      </c>
      <c r="P706" s="46">
        <v>0</v>
      </c>
      <c r="Q706" s="46" t="s">
        <v>31</v>
      </c>
      <c r="R706" s="46" t="s">
        <v>31</v>
      </c>
      <c r="S706" s="50" t="s">
        <v>31</v>
      </c>
      <c r="T706" s="40" t="s">
        <v>31</v>
      </c>
      <c r="U706" s="7"/>
      <c r="V706" s="7"/>
      <c r="W706" s="7"/>
      <c r="X706" s="7"/>
      <c r="Y706" s="7"/>
      <c r="Z706" s="7"/>
      <c r="AA706" s="7"/>
      <c r="AB706" s="9"/>
      <c r="AC706" s="35"/>
      <c r="AD706" s="36"/>
      <c r="AF706" s="37"/>
      <c r="AH706" s="8"/>
      <c r="AI706" s="8"/>
      <c r="AJ706" s="8"/>
    </row>
    <row r="707" spans="1:36" s="1" customFormat="1" ht="31.5" x14ac:dyDescent="0.25">
      <c r="A707" s="44" t="s">
        <v>1501</v>
      </c>
      <c r="B707" s="45" t="s">
        <v>58</v>
      </c>
      <c r="C707" s="45" t="s">
        <v>30</v>
      </c>
      <c r="D707" s="46">
        <v>0</v>
      </c>
      <c r="E707" s="46">
        <v>0</v>
      </c>
      <c r="F707" s="46">
        <v>0</v>
      </c>
      <c r="G707" s="46">
        <v>0</v>
      </c>
      <c r="H707" s="46">
        <f t="shared" si="213"/>
        <v>0</v>
      </c>
      <c r="I707" s="46">
        <v>0</v>
      </c>
      <c r="J707" s="47">
        <v>0</v>
      </c>
      <c r="K707" s="46">
        <v>0</v>
      </c>
      <c r="L707" s="47">
        <v>0</v>
      </c>
      <c r="M707" s="46">
        <v>0</v>
      </c>
      <c r="N707" s="46">
        <v>0</v>
      </c>
      <c r="O707" s="46">
        <v>0</v>
      </c>
      <c r="P707" s="46">
        <v>0</v>
      </c>
      <c r="Q707" s="46" t="s">
        <v>31</v>
      </c>
      <c r="R707" s="46" t="s">
        <v>31</v>
      </c>
      <c r="S707" s="50" t="s">
        <v>31</v>
      </c>
      <c r="T707" s="40" t="s">
        <v>31</v>
      </c>
      <c r="U707" s="7"/>
      <c r="V707" s="7"/>
      <c r="W707" s="7"/>
      <c r="X707" s="7"/>
      <c r="Y707" s="7"/>
      <c r="Z707" s="7"/>
      <c r="AA707" s="7"/>
      <c r="AB707" s="9"/>
      <c r="AC707" s="35"/>
      <c r="AD707" s="36"/>
      <c r="AF707" s="37"/>
      <c r="AH707" s="8"/>
      <c r="AI707" s="8"/>
      <c r="AJ707" s="8"/>
    </row>
    <row r="708" spans="1:36" s="1" customFormat="1" ht="31.5" x14ac:dyDescent="0.25">
      <c r="A708" s="44" t="s">
        <v>1502</v>
      </c>
      <c r="B708" s="45" t="s">
        <v>58</v>
      </c>
      <c r="C708" s="45" t="s">
        <v>30</v>
      </c>
      <c r="D708" s="46">
        <v>0</v>
      </c>
      <c r="E708" s="46">
        <v>0</v>
      </c>
      <c r="F708" s="46">
        <v>0</v>
      </c>
      <c r="G708" s="46">
        <v>0</v>
      </c>
      <c r="H708" s="46">
        <f t="shared" si="213"/>
        <v>0</v>
      </c>
      <c r="I708" s="46">
        <v>0</v>
      </c>
      <c r="J708" s="47">
        <v>0</v>
      </c>
      <c r="K708" s="46">
        <v>0</v>
      </c>
      <c r="L708" s="47">
        <v>0</v>
      </c>
      <c r="M708" s="46">
        <v>0</v>
      </c>
      <c r="N708" s="46">
        <v>0</v>
      </c>
      <c r="O708" s="46">
        <v>0</v>
      </c>
      <c r="P708" s="46">
        <v>0</v>
      </c>
      <c r="Q708" s="46" t="s">
        <v>31</v>
      </c>
      <c r="R708" s="46" t="s">
        <v>31</v>
      </c>
      <c r="S708" s="50" t="s">
        <v>31</v>
      </c>
      <c r="T708" s="40" t="s">
        <v>31</v>
      </c>
      <c r="U708" s="7"/>
      <c r="V708" s="7"/>
      <c r="W708" s="7"/>
      <c r="X708" s="7"/>
      <c r="Y708" s="7"/>
      <c r="Z708" s="7"/>
      <c r="AA708" s="7"/>
      <c r="AB708" s="9"/>
      <c r="AC708" s="35"/>
      <c r="AD708" s="36"/>
      <c r="AF708" s="37"/>
      <c r="AH708" s="8"/>
      <c r="AI708" s="8"/>
      <c r="AJ708" s="8"/>
    </row>
    <row r="709" spans="1:36" s="1" customFormat="1" ht="47.25" x14ac:dyDescent="0.25">
      <c r="A709" s="44" t="s">
        <v>1503</v>
      </c>
      <c r="B709" s="45" t="s">
        <v>64</v>
      </c>
      <c r="C709" s="45" t="s">
        <v>30</v>
      </c>
      <c r="D709" s="46">
        <f>SUM(D710,D712,D714,D731,D733)</f>
        <v>2410.573700812</v>
      </c>
      <c r="E709" s="46">
        <f>SUM(E710,E712,E714,E731,E733)</f>
        <v>719.85386641999992</v>
      </c>
      <c r="F709" s="46">
        <f>SUM(F710,F712,F714,F731,F733)</f>
        <v>1690.7198343919999</v>
      </c>
      <c r="G709" s="46">
        <f>SUM(G710,G712,G714,G731,G733)</f>
        <v>1247.568045946</v>
      </c>
      <c r="H709" s="46">
        <f t="shared" si="213"/>
        <v>769.20843810999986</v>
      </c>
      <c r="I709" s="46">
        <f t="shared" ref="I709:P709" si="220">SUM(I710,I712,I714,I731,I733)</f>
        <v>122.49144028000001</v>
      </c>
      <c r="J709" s="47">
        <f t="shared" si="220"/>
        <v>125.71561102999999</v>
      </c>
      <c r="K709" s="46">
        <f t="shared" si="220"/>
        <v>116.76713681999999</v>
      </c>
      <c r="L709" s="47">
        <f t="shared" si="220"/>
        <v>95.44749478</v>
      </c>
      <c r="M709" s="46">
        <f t="shared" si="220"/>
        <v>279.81288524000001</v>
      </c>
      <c r="N709" s="46">
        <f t="shared" si="220"/>
        <v>223.54252494999992</v>
      </c>
      <c r="O709" s="46">
        <f t="shared" si="220"/>
        <v>728.49658360600006</v>
      </c>
      <c r="P709" s="46">
        <f t="shared" si="220"/>
        <v>324.50280735000001</v>
      </c>
      <c r="Q709" s="46" t="s">
        <v>31</v>
      </c>
      <c r="R709" s="46" t="s">
        <v>31</v>
      </c>
      <c r="S709" s="50" t="s">
        <v>31</v>
      </c>
      <c r="T709" s="40" t="s">
        <v>31</v>
      </c>
      <c r="U709" s="7"/>
      <c r="V709" s="7"/>
      <c r="W709" s="7"/>
      <c r="X709" s="7"/>
      <c r="Y709" s="7"/>
      <c r="Z709" s="7"/>
      <c r="AA709" s="7"/>
      <c r="AB709" s="9"/>
      <c r="AC709" s="35"/>
      <c r="AD709" s="36"/>
      <c r="AF709" s="37"/>
      <c r="AH709" s="8"/>
      <c r="AI709" s="8"/>
      <c r="AJ709" s="8"/>
    </row>
    <row r="710" spans="1:36" s="1" customFormat="1" ht="63" x14ac:dyDescent="0.25">
      <c r="A710" s="44" t="s">
        <v>1504</v>
      </c>
      <c r="B710" s="45" t="s">
        <v>66</v>
      </c>
      <c r="C710" s="45" t="s">
        <v>30</v>
      </c>
      <c r="D710" s="46">
        <f t="shared" ref="D710:P710" si="221">SUM(D711:D711)</f>
        <v>0.76089360000000006</v>
      </c>
      <c r="E710" s="46">
        <f t="shared" si="221"/>
        <v>0.62827794000000003</v>
      </c>
      <c r="F710" s="46">
        <f t="shared" si="221"/>
        <v>0.13261566000000002</v>
      </c>
      <c r="G710" s="46">
        <f t="shared" si="221"/>
        <v>0.13261566</v>
      </c>
      <c r="H710" s="46">
        <f t="shared" si="213"/>
        <v>0.13261566</v>
      </c>
      <c r="I710" s="46">
        <f t="shared" si="221"/>
        <v>0.13261566</v>
      </c>
      <c r="J710" s="47">
        <f t="shared" si="221"/>
        <v>0.13261566</v>
      </c>
      <c r="K710" s="46">
        <f t="shared" si="221"/>
        <v>0</v>
      </c>
      <c r="L710" s="47">
        <f t="shared" si="221"/>
        <v>0</v>
      </c>
      <c r="M710" s="46">
        <f t="shared" si="221"/>
        <v>0</v>
      </c>
      <c r="N710" s="46">
        <f t="shared" si="221"/>
        <v>0</v>
      </c>
      <c r="O710" s="46">
        <f t="shared" si="221"/>
        <v>0</v>
      </c>
      <c r="P710" s="46">
        <f t="shared" si="221"/>
        <v>0</v>
      </c>
      <c r="Q710" s="46" t="s">
        <v>31</v>
      </c>
      <c r="R710" s="46" t="s">
        <v>31</v>
      </c>
      <c r="S710" s="50" t="s">
        <v>31</v>
      </c>
      <c r="T710" s="40" t="s">
        <v>31</v>
      </c>
      <c r="U710" s="7"/>
      <c r="V710" s="7"/>
      <c r="W710" s="7"/>
      <c r="X710" s="7"/>
      <c r="Y710" s="7"/>
      <c r="Z710" s="7"/>
      <c r="AA710" s="7"/>
      <c r="AB710" s="9"/>
      <c r="AC710" s="35"/>
      <c r="AD710" s="36"/>
      <c r="AF710" s="37"/>
      <c r="AH710" s="8"/>
      <c r="AI710" s="8"/>
      <c r="AJ710" s="8"/>
    </row>
    <row r="711" spans="1:36" s="1" customFormat="1" ht="31.5" x14ac:dyDescent="0.25">
      <c r="A711" s="51" t="s">
        <v>1504</v>
      </c>
      <c r="B711" s="52" t="s">
        <v>1505</v>
      </c>
      <c r="C711" s="53" t="s">
        <v>1506</v>
      </c>
      <c r="D711" s="54">
        <v>0.76089360000000006</v>
      </c>
      <c r="E711" s="54">
        <v>0.62827794000000003</v>
      </c>
      <c r="F711" s="54">
        <f t="shared" ref="F711" si="222">D711-E711</f>
        <v>0.13261566000000002</v>
      </c>
      <c r="G711" s="54">
        <f>I711+K711+M711+O711</f>
        <v>0.13261566</v>
      </c>
      <c r="H711" s="54">
        <f t="shared" si="213"/>
        <v>0.13261566</v>
      </c>
      <c r="I711" s="54">
        <v>0.13261566</v>
      </c>
      <c r="J711" s="54">
        <v>0.13261566</v>
      </c>
      <c r="K711" s="54">
        <v>0</v>
      </c>
      <c r="L711" s="54">
        <v>0</v>
      </c>
      <c r="M711" s="54">
        <v>0</v>
      </c>
      <c r="N711" s="54">
        <v>0</v>
      </c>
      <c r="O711" s="54">
        <v>0</v>
      </c>
      <c r="P711" s="54">
        <v>0</v>
      </c>
      <c r="Q711" s="54">
        <f>F711-H711</f>
        <v>0</v>
      </c>
      <c r="R711" s="54">
        <f>H711-G711</f>
        <v>0</v>
      </c>
      <c r="S711" s="48">
        <f>R711/G711</f>
        <v>0</v>
      </c>
      <c r="T711" s="49" t="s">
        <v>31</v>
      </c>
      <c r="U711" s="7"/>
      <c r="V711" s="7"/>
      <c r="W711" s="7"/>
      <c r="X711" s="7"/>
      <c r="Y711" s="7"/>
      <c r="Z711" s="7"/>
      <c r="AA711" s="7"/>
      <c r="AB711" s="9"/>
      <c r="AC711" s="35"/>
      <c r="AD711" s="36"/>
      <c r="AF711" s="37"/>
      <c r="AH711" s="8"/>
      <c r="AI711" s="8"/>
      <c r="AJ711" s="8"/>
    </row>
    <row r="712" spans="1:36" s="1" customFormat="1" ht="78.75" x14ac:dyDescent="0.25">
      <c r="A712" s="44" t="s">
        <v>1507</v>
      </c>
      <c r="B712" s="45" t="s">
        <v>68</v>
      </c>
      <c r="C712" s="45" t="s">
        <v>30</v>
      </c>
      <c r="D712" s="46">
        <f t="shared" ref="D712:P712" si="223">SUM(D713:D713)</f>
        <v>9.2245259999999991</v>
      </c>
      <c r="E712" s="46">
        <f t="shared" si="223"/>
        <v>0</v>
      </c>
      <c r="F712" s="46">
        <f t="shared" si="223"/>
        <v>9.2245259999999991</v>
      </c>
      <c r="G712" s="46">
        <f t="shared" si="223"/>
        <v>9.2245259999999991</v>
      </c>
      <c r="H712" s="46">
        <f t="shared" si="213"/>
        <v>6.7952481499999999</v>
      </c>
      <c r="I712" s="46">
        <f t="shared" si="223"/>
        <v>0</v>
      </c>
      <c r="J712" s="47">
        <f t="shared" si="223"/>
        <v>0</v>
      </c>
      <c r="K712" s="46">
        <f t="shared" si="223"/>
        <v>0</v>
      </c>
      <c r="L712" s="47">
        <f t="shared" si="223"/>
        <v>0</v>
      </c>
      <c r="M712" s="46">
        <f t="shared" si="223"/>
        <v>0</v>
      </c>
      <c r="N712" s="46">
        <f t="shared" si="223"/>
        <v>1.3362795000000001</v>
      </c>
      <c r="O712" s="46">
        <f t="shared" si="223"/>
        <v>9.2245259999999991</v>
      </c>
      <c r="P712" s="46">
        <f t="shared" si="223"/>
        <v>5.4589686500000001</v>
      </c>
      <c r="Q712" s="46">
        <f>F712-H712</f>
        <v>2.4292778499999992</v>
      </c>
      <c r="R712" s="46">
        <f>H712-G712</f>
        <v>-2.4292778499999992</v>
      </c>
      <c r="S712" s="50">
        <f>R712/G712</f>
        <v>-0.26334988377722601</v>
      </c>
      <c r="T712" s="40" t="s">
        <v>31</v>
      </c>
      <c r="U712" s="7"/>
      <c r="V712" s="7"/>
      <c r="W712" s="7"/>
      <c r="X712" s="7"/>
      <c r="Y712" s="7"/>
      <c r="Z712" s="7"/>
      <c r="AA712" s="7"/>
      <c r="AB712" s="9"/>
      <c r="AC712" s="35"/>
      <c r="AD712" s="36"/>
      <c r="AF712" s="37"/>
      <c r="AH712" s="8"/>
      <c r="AI712" s="8"/>
      <c r="AJ712" s="8"/>
    </row>
    <row r="713" spans="1:36" s="1" customFormat="1" ht="47.25" x14ac:dyDescent="0.25">
      <c r="A713" s="51" t="s">
        <v>1507</v>
      </c>
      <c r="B713" s="52" t="s">
        <v>1508</v>
      </c>
      <c r="C713" s="53" t="s">
        <v>1509</v>
      </c>
      <c r="D713" s="54">
        <v>9.2245259999999991</v>
      </c>
      <c r="E713" s="54">
        <v>0</v>
      </c>
      <c r="F713" s="54">
        <f t="shared" ref="F713" si="224">D713-E713</f>
        <v>9.2245259999999991</v>
      </c>
      <c r="G713" s="54">
        <f>I713+K713+M713+O713</f>
        <v>9.2245259999999991</v>
      </c>
      <c r="H713" s="54">
        <f t="shared" si="213"/>
        <v>6.7952481499999999</v>
      </c>
      <c r="I713" s="54">
        <v>0</v>
      </c>
      <c r="J713" s="54">
        <v>0</v>
      </c>
      <c r="K713" s="54">
        <v>0</v>
      </c>
      <c r="L713" s="54">
        <v>0</v>
      </c>
      <c r="M713" s="54">
        <v>0</v>
      </c>
      <c r="N713" s="54">
        <v>1.3362795000000001</v>
      </c>
      <c r="O713" s="54">
        <v>9.2245259999999991</v>
      </c>
      <c r="P713" s="54">
        <v>5.4589686500000001</v>
      </c>
      <c r="Q713" s="54">
        <f>F713-H713</f>
        <v>2.4292778499999992</v>
      </c>
      <c r="R713" s="54">
        <f>H713-G713</f>
        <v>-2.4292778499999992</v>
      </c>
      <c r="S713" s="48">
        <f>R713/G713</f>
        <v>-0.26334988377722601</v>
      </c>
      <c r="T713" s="49" t="s">
        <v>1510</v>
      </c>
      <c r="U713" s="7"/>
      <c r="V713" s="7"/>
      <c r="W713" s="7"/>
      <c r="X713" s="7"/>
      <c r="Y713" s="7"/>
      <c r="Z713" s="7"/>
      <c r="AA713" s="7"/>
      <c r="AB713" s="9"/>
      <c r="AC713" s="35"/>
      <c r="AD713" s="36"/>
      <c r="AF713" s="37"/>
      <c r="AH713" s="8"/>
      <c r="AI713" s="8"/>
      <c r="AJ713" s="8"/>
    </row>
    <row r="714" spans="1:36" s="1" customFormat="1" ht="63" x14ac:dyDescent="0.25">
      <c r="A714" s="44" t="s">
        <v>1511</v>
      </c>
      <c r="B714" s="45" t="s">
        <v>70</v>
      </c>
      <c r="C714" s="45" t="s">
        <v>30</v>
      </c>
      <c r="D714" s="46">
        <f>SUM(D715:D730)</f>
        <v>1297.8070209480002</v>
      </c>
      <c r="E714" s="46">
        <f>SUM(E715:E730)</f>
        <v>543.13272555000003</v>
      </c>
      <c r="F714" s="46">
        <f>SUM(F715:F730)</f>
        <v>754.67429539799991</v>
      </c>
      <c r="G714" s="46">
        <f>SUM(G715:G730)</f>
        <v>735.76282470199999</v>
      </c>
      <c r="H714" s="46">
        <f t="shared" si="213"/>
        <v>607.92925107999986</v>
      </c>
      <c r="I714" s="46">
        <f t="shared" ref="I714:P714" si="225">SUM(I715:I730)</f>
        <v>96.796790299999998</v>
      </c>
      <c r="J714" s="47">
        <f t="shared" si="225"/>
        <v>100.08022149</v>
      </c>
      <c r="K714" s="46">
        <f t="shared" si="225"/>
        <v>109.41849401999998</v>
      </c>
      <c r="L714" s="47">
        <f t="shared" si="225"/>
        <v>83.328760200000005</v>
      </c>
      <c r="M714" s="46">
        <f t="shared" si="225"/>
        <v>155.04303120999998</v>
      </c>
      <c r="N714" s="46">
        <f t="shared" si="225"/>
        <v>215.13845542999994</v>
      </c>
      <c r="O714" s="46">
        <f t="shared" si="225"/>
        <v>374.5045091720001</v>
      </c>
      <c r="P714" s="46">
        <f t="shared" si="225"/>
        <v>209.38181395999999</v>
      </c>
      <c r="Q714" s="46">
        <f>F714-H714</f>
        <v>146.74504431800005</v>
      </c>
      <c r="R714" s="46">
        <f>H714-G714</f>
        <v>-127.83357362200013</v>
      </c>
      <c r="S714" s="50">
        <f>R714/G714</f>
        <v>-0.17374290916882831</v>
      </c>
      <c r="T714" s="40" t="s">
        <v>31</v>
      </c>
      <c r="U714" s="7"/>
      <c r="V714" s="7"/>
      <c r="W714" s="7"/>
      <c r="X714" s="7"/>
      <c r="Y714" s="7"/>
      <c r="Z714" s="7"/>
      <c r="AA714" s="7"/>
      <c r="AB714" s="9"/>
      <c r="AC714" s="35"/>
      <c r="AD714" s="36"/>
      <c r="AF714" s="37"/>
      <c r="AH714" s="8"/>
      <c r="AI714" s="8"/>
      <c r="AJ714" s="8"/>
    </row>
    <row r="715" spans="1:36" s="1" customFormat="1" ht="47.25" x14ac:dyDescent="0.25">
      <c r="A715" s="51" t="s">
        <v>1511</v>
      </c>
      <c r="B715" s="52" t="s">
        <v>1512</v>
      </c>
      <c r="C715" s="53" t="s">
        <v>1513</v>
      </c>
      <c r="D715" s="54">
        <v>190.30516188000001</v>
      </c>
      <c r="E715" s="54">
        <v>37.27104413</v>
      </c>
      <c r="F715" s="54">
        <f t="shared" ref="F715:F732" si="226">D715-E715</f>
        <v>153.03411775000001</v>
      </c>
      <c r="G715" s="54">
        <f>I715+K715+M715+O715</f>
        <v>153.03411775000001</v>
      </c>
      <c r="H715" s="54">
        <f t="shared" si="213"/>
        <v>68.881854310000008</v>
      </c>
      <c r="I715" s="54">
        <v>18.224865000000001</v>
      </c>
      <c r="J715" s="54">
        <v>21.093282770000002</v>
      </c>
      <c r="K715" s="54">
        <v>44.376796829999996</v>
      </c>
      <c r="L715" s="54">
        <v>36.431070200000001</v>
      </c>
      <c r="M715" s="54">
        <v>45.065357800000001</v>
      </c>
      <c r="N715" s="54">
        <v>11.025381019999999</v>
      </c>
      <c r="O715" s="54">
        <v>45.367098120000001</v>
      </c>
      <c r="P715" s="54">
        <v>0.33212031999999997</v>
      </c>
      <c r="Q715" s="54">
        <f>F715-H715</f>
        <v>84.152263439999999</v>
      </c>
      <c r="R715" s="54">
        <f>H715-G715</f>
        <v>-84.152263439999999</v>
      </c>
      <c r="S715" s="48">
        <f>R715/G715</f>
        <v>-0.5498921722636585</v>
      </c>
      <c r="T715" s="49" t="s">
        <v>1514</v>
      </c>
      <c r="U715" s="7"/>
      <c r="V715" s="7"/>
      <c r="W715" s="7"/>
      <c r="X715" s="7"/>
      <c r="Y715" s="7"/>
      <c r="Z715" s="7"/>
      <c r="AA715" s="7"/>
      <c r="AB715" s="9"/>
      <c r="AC715" s="35"/>
      <c r="AD715" s="36"/>
      <c r="AF715" s="37"/>
      <c r="AH715" s="8"/>
      <c r="AI715" s="8"/>
      <c r="AJ715" s="8"/>
    </row>
    <row r="716" spans="1:36" s="1" customFormat="1" ht="31.5" x14ac:dyDescent="0.25">
      <c r="A716" s="51" t="s">
        <v>1511</v>
      </c>
      <c r="B716" s="52" t="s">
        <v>1515</v>
      </c>
      <c r="C716" s="53" t="s">
        <v>1516</v>
      </c>
      <c r="D716" s="54">
        <v>330.11008440000001</v>
      </c>
      <c r="E716" s="54">
        <v>14.447135039999999</v>
      </c>
      <c r="F716" s="54">
        <f t="shared" si="226"/>
        <v>315.66294936000003</v>
      </c>
      <c r="G716" s="54">
        <f t="shared" ref="G716:H731" si="227">I716+K716+M716+O716</f>
        <v>296.75147866400005</v>
      </c>
      <c r="H716" s="54">
        <f t="shared" si="213"/>
        <v>282.25258197999995</v>
      </c>
      <c r="I716" s="54">
        <v>6.9274197599999994</v>
      </c>
      <c r="J716" s="54">
        <v>6.9274197599999994</v>
      </c>
      <c r="K716" s="54">
        <v>30.85435296</v>
      </c>
      <c r="L716" s="54">
        <v>0</v>
      </c>
      <c r="M716" s="54">
        <v>54.192</v>
      </c>
      <c r="N716" s="54">
        <v>139.20363032999998</v>
      </c>
      <c r="O716" s="54">
        <v>204.77770594400002</v>
      </c>
      <c r="P716" s="54">
        <v>136.12153189</v>
      </c>
      <c r="Q716" s="54">
        <f t="shared" ref="Q716:Q743" si="228">F716-H716</f>
        <v>33.410367380000082</v>
      </c>
      <c r="R716" s="54">
        <f t="shared" ref="R716:R743" si="229">H716-G716</f>
        <v>-14.498896684000101</v>
      </c>
      <c r="S716" s="48">
        <f t="shared" ref="S716:S743" si="230">R716/G716</f>
        <v>-4.8858717568233678E-2</v>
      </c>
      <c r="T716" s="49" t="s">
        <v>31</v>
      </c>
      <c r="U716" s="7"/>
      <c r="V716" s="7"/>
      <c r="W716" s="7"/>
      <c r="X716" s="7"/>
      <c r="Y716" s="7"/>
      <c r="Z716" s="7"/>
      <c r="AA716" s="7"/>
      <c r="AB716" s="9"/>
      <c r="AC716" s="35"/>
      <c r="AD716" s="36"/>
      <c r="AF716" s="37"/>
      <c r="AH716" s="8"/>
      <c r="AI716" s="8"/>
      <c r="AJ716" s="8"/>
    </row>
    <row r="717" spans="1:36" s="1" customFormat="1" ht="47.25" x14ac:dyDescent="0.25">
      <c r="A717" s="51" t="s">
        <v>1511</v>
      </c>
      <c r="B717" s="52" t="s">
        <v>1517</v>
      </c>
      <c r="C717" s="53" t="s">
        <v>1518</v>
      </c>
      <c r="D717" s="54">
        <v>174.33718703000002</v>
      </c>
      <c r="E717" s="54">
        <v>161.57868711000003</v>
      </c>
      <c r="F717" s="54">
        <f t="shared" si="226"/>
        <v>12.758499919999991</v>
      </c>
      <c r="G717" s="54">
        <f t="shared" si="227"/>
        <v>12.75849992</v>
      </c>
      <c r="H717" s="54">
        <f t="shared" si="213"/>
        <v>15.485304319999997</v>
      </c>
      <c r="I717" s="54">
        <v>12.343486500000001</v>
      </c>
      <c r="J717" s="54">
        <v>12.758499919999998</v>
      </c>
      <c r="K717" s="54">
        <v>0.41501342000000002</v>
      </c>
      <c r="L717" s="54">
        <v>0</v>
      </c>
      <c r="M717" s="54">
        <v>0</v>
      </c>
      <c r="N717" s="54">
        <v>2.7268043999999998</v>
      </c>
      <c r="O717" s="54">
        <v>0</v>
      </c>
      <c r="P717" s="54">
        <v>0</v>
      </c>
      <c r="Q717" s="54">
        <f t="shared" si="228"/>
        <v>-2.726804400000006</v>
      </c>
      <c r="R717" s="54">
        <f t="shared" si="229"/>
        <v>2.7268043999999971</v>
      </c>
      <c r="S717" s="48">
        <f t="shared" si="230"/>
        <v>0.21372453008566519</v>
      </c>
      <c r="T717" s="49" t="s">
        <v>1519</v>
      </c>
      <c r="U717" s="7"/>
      <c r="V717" s="7"/>
      <c r="W717" s="7"/>
      <c r="X717" s="7"/>
      <c r="Y717" s="7"/>
      <c r="Z717" s="7"/>
      <c r="AA717" s="7"/>
      <c r="AB717" s="9"/>
      <c r="AC717" s="35"/>
      <c r="AD717" s="36"/>
      <c r="AF717" s="37"/>
      <c r="AH717" s="8"/>
      <c r="AI717" s="8"/>
      <c r="AJ717" s="8"/>
    </row>
    <row r="718" spans="1:36" s="1" customFormat="1" ht="63" x14ac:dyDescent="0.25">
      <c r="A718" s="51" t="s">
        <v>1511</v>
      </c>
      <c r="B718" s="52" t="s">
        <v>1520</v>
      </c>
      <c r="C718" s="53" t="s">
        <v>1521</v>
      </c>
      <c r="D718" s="54">
        <v>153.69997694</v>
      </c>
      <c r="E718" s="54">
        <v>25.376881900000001</v>
      </c>
      <c r="F718" s="54">
        <f t="shared" si="226"/>
        <v>128.32309504</v>
      </c>
      <c r="G718" s="54">
        <f t="shared" si="227"/>
        <v>128.32309504</v>
      </c>
      <c r="H718" s="54">
        <f t="shared" si="213"/>
        <v>112.92536547999998</v>
      </c>
      <c r="I718" s="54">
        <v>3.2785651200000001</v>
      </c>
      <c r="J718" s="54">
        <v>3.2785651200000001</v>
      </c>
      <c r="K718" s="54">
        <v>15.351697690000002</v>
      </c>
      <c r="L718" s="54">
        <v>34.115875819999999</v>
      </c>
      <c r="M718" s="54">
        <v>43.308</v>
      </c>
      <c r="N718" s="54">
        <v>38.716168319999994</v>
      </c>
      <c r="O718" s="54">
        <v>66.384832230000001</v>
      </c>
      <c r="P718" s="54">
        <v>36.81475622</v>
      </c>
      <c r="Q718" s="54">
        <f t="shared" si="228"/>
        <v>15.397729560000016</v>
      </c>
      <c r="R718" s="54">
        <f t="shared" si="229"/>
        <v>-15.397729560000016</v>
      </c>
      <c r="S718" s="48">
        <f t="shared" si="230"/>
        <v>-0.11999188108111281</v>
      </c>
      <c r="T718" s="49" t="s">
        <v>1522</v>
      </c>
      <c r="U718" s="7"/>
      <c r="V718" s="7"/>
      <c r="W718" s="7"/>
      <c r="X718" s="7"/>
      <c r="Y718" s="7"/>
      <c r="Z718" s="7"/>
      <c r="AA718" s="7"/>
      <c r="AB718" s="9"/>
      <c r="AC718" s="35"/>
      <c r="AD718" s="36"/>
      <c r="AF718" s="37"/>
      <c r="AH718" s="8"/>
      <c r="AI718" s="8"/>
      <c r="AJ718" s="8"/>
    </row>
    <row r="719" spans="1:36" s="1" customFormat="1" ht="63" x14ac:dyDescent="0.25">
      <c r="A719" s="51" t="s">
        <v>1511</v>
      </c>
      <c r="B719" s="52" t="s">
        <v>1523</v>
      </c>
      <c r="C719" s="53" t="s">
        <v>1524</v>
      </c>
      <c r="D719" s="54">
        <v>35.518645200000002</v>
      </c>
      <c r="E719" s="54">
        <v>31.669883860000002</v>
      </c>
      <c r="F719" s="54">
        <f t="shared" si="226"/>
        <v>3.8487613399999994</v>
      </c>
      <c r="G719" s="54">
        <f t="shared" si="227"/>
        <v>3.8487613399999998</v>
      </c>
      <c r="H719" s="54">
        <f t="shared" si="213"/>
        <v>3.8487613399999998</v>
      </c>
      <c r="I719" s="54">
        <v>3.8487613399999998</v>
      </c>
      <c r="J719" s="54">
        <v>3.8487613399999998</v>
      </c>
      <c r="K719" s="54">
        <v>0</v>
      </c>
      <c r="L719" s="54">
        <v>0</v>
      </c>
      <c r="M719" s="54">
        <v>0</v>
      </c>
      <c r="N719" s="54">
        <v>0</v>
      </c>
      <c r="O719" s="54">
        <v>0</v>
      </c>
      <c r="P719" s="54">
        <v>0</v>
      </c>
      <c r="Q719" s="54">
        <f t="shared" si="228"/>
        <v>0</v>
      </c>
      <c r="R719" s="54">
        <f t="shared" si="229"/>
        <v>0</v>
      </c>
      <c r="S719" s="48">
        <f t="shared" si="230"/>
        <v>0</v>
      </c>
      <c r="T719" s="49" t="s">
        <v>31</v>
      </c>
      <c r="U719" s="7"/>
      <c r="V719" s="7"/>
      <c r="W719" s="7"/>
      <c r="X719" s="7"/>
      <c r="Y719" s="7"/>
      <c r="Z719" s="7"/>
      <c r="AA719" s="7"/>
      <c r="AB719" s="9"/>
      <c r="AC719" s="35"/>
      <c r="AD719" s="36"/>
      <c r="AF719" s="37"/>
      <c r="AH719" s="8"/>
      <c r="AI719" s="8"/>
      <c r="AJ719" s="8"/>
    </row>
    <row r="720" spans="1:36" s="1" customFormat="1" ht="78.75" x14ac:dyDescent="0.25">
      <c r="A720" s="51" t="s">
        <v>1511</v>
      </c>
      <c r="B720" s="52" t="s">
        <v>1525</v>
      </c>
      <c r="C720" s="53" t="s">
        <v>1526</v>
      </c>
      <c r="D720" s="54">
        <v>41.151940848000002</v>
      </c>
      <c r="E720" s="54">
        <v>28.972560400000003</v>
      </c>
      <c r="F720" s="54">
        <f t="shared" si="226"/>
        <v>12.179380448</v>
      </c>
      <c r="G720" s="54">
        <f t="shared" si="227"/>
        <v>12.179380448</v>
      </c>
      <c r="H720" s="54">
        <f t="shared" si="213"/>
        <v>7.9724472799999999</v>
      </c>
      <c r="I720" s="54">
        <v>0.40613855999999998</v>
      </c>
      <c r="J720" s="54">
        <v>0.40613855999999998</v>
      </c>
      <c r="K720" s="54">
        <v>0</v>
      </c>
      <c r="L720" s="54">
        <v>0</v>
      </c>
      <c r="M720" s="54">
        <v>0.108</v>
      </c>
      <c r="N720" s="54">
        <v>0</v>
      </c>
      <c r="O720" s="54">
        <v>11.665241888000001</v>
      </c>
      <c r="P720" s="54">
        <v>7.5663087200000003</v>
      </c>
      <c r="Q720" s="54">
        <f t="shared" si="228"/>
        <v>4.2069331679999999</v>
      </c>
      <c r="R720" s="54">
        <f t="shared" si="229"/>
        <v>-4.2069331679999999</v>
      </c>
      <c r="S720" s="48">
        <f t="shared" si="230"/>
        <v>-0.34541438178744377</v>
      </c>
      <c r="T720" s="49" t="s">
        <v>1522</v>
      </c>
      <c r="U720" s="7"/>
      <c r="V720" s="7"/>
      <c r="W720" s="7"/>
      <c r="X720" s="7"/>
      <c r="Y720" s="7"/>
      <c r="Z720" s="7"/>
      <c r="AA720" s="7"/>
      <c r="AB720" s="9"/>
      <c r="AC720" s="35"/>
      <c r="AD720" s="36"/>
      <c r="AF720" s="37"/>
      <c r="AH720" s="8"/>
      <c r="AI720" s="8"/>
      <c r="AJ720" s="8"/>
    </row>
    <row r="721" spans="1:36" s="1" customFormat="1" ht="47.25" x14ac:dyDescent="0.25">
      <c r="A721" s="51" t="s">
        <v>1511</v>
      </c>
      <c r="B721" s="52" t="s">
        <v>1527</v>
      </c>
      <c r="C721" s="53" t="s">
        <v>1528</v>
      </c>
      <c r="D721" s="54">
        <v>0.19880526000000009</v>
      </c>
      <c r="E721" s="54">
        <v>0.6044577000000001</v>
      </c>
      <c r="F721" s="54">
        <f t="shared" si="226"/>
        <v>-0.40565244</v>
      </c>
      <c r="G721" s="54">
        <f t="shared" si="227"/>
        <v>-0.40565244</v>
      </c>
      <c r="H721" s="54">
        <f t="shared" si="213"/>
        <v>-0.40565244</v>
      </c>
      <c r="I721" s="54">
        <v>-0.40565244</v>
      </c>
      <c r="J721" s="54">
        <v>-0.40565244</v>
      </c>
      <c r="K721" s="54">
        <v>0</v>
      </c>
      <c r="L721" s="54">
        <v>0</v>
      </c>
      <c r="M721" s="54">
        <v>0</v>
      </c>
      <c r="N721" s="54">
        <v>0</v>
      </c>
      <c r="O721" s="54">
        <v>0</v>
      </c>
      <c r="P721" s="54">
        <v>0</v>
      </c>
      <c r="Q721" s="54">
        <f t="shared" si="228"/>
        <v>0</v>
      </c>
      <c r="R721" s="54">
        <f t="shared" si="229"/>
        <v>0</v>
      </c>
      <c r="S721" s="48">
        <f t="shared" si="230"/>
        <v>0</v>
      </c>
      <c r="T721" s="49" t="s">
        <v>31</v>
      </c>
      <c r="U721" s="7"/>
      <c r="V721" s="7"/>
      <c r="W721" s="7"/>
      <c r="X721" s="7"/>
      <c r="Y721" s="7"/>
      <c r="Z721" s="7"/>
      <c r="AA721" s="7"/>
      <c r="AB721" s="9"/>
      <c r="AC721" s="35"/>
      <c r="AD721" s="36"/>
      <c r="AF721" s="37"/>
      <c r="AH721" s="8"/>
      <c r="AI721" s="8"/>
      <c r="AJ721" s="8"/>
    </row>
    <row r="722" spans="1:36" s="1" customFormat="1" ht="63" x14ac:dyDescent="0.25">
      <c r="A722" s="51" t="s">
        <v>1511</v>
      </c>
      <c r="B722" s="52" t="s">
        <v>1529</v>
      </c>
      <c r="C722" s="53" t="s">
        <v>1530</v>
      </c>
      <c r="D722" s="54">
        <v>1.1852088000000001</v>
      </c>
      <c r="E722" s="54">
        <v>1.1259483600000002</v>
      </c>
      <c r="F722" s="54">
        <f t="shared" si="226"/>
        <v>5.9260439999999859E-2</v>
      </c>
      <c r="G722" s="54">
        <f t="shared" si="227"/>
        <v>5.92604399999999E-2</v>
      </c>
      <c r="H722" s="54">
        <f t="shared" si="213"/>
        <v>5.9260440000000005E-2</v>
      </c>
      <c r="I722" s="54">
        <v>5.92604399999999E-2</v>
      </c>
      <c r="J722" s="54">
        <v>5.9260440000000005E-2</v>
      </c>
      <c r="K722" s="54">
        <v>0</v>
      </c>
      <c r="L722" s="54">
        <v>0</v>
      </c>
      <c r="M722" s="54">
        <v>0</v>
      </c>
      <c r="N722" s="54">
        <v>0</v>
      </c>
      <c r="O722" s="54">
        <v>0</v>
      </c>
      <c r="P722" s="54">
        <v>0</v>
      </c>
      <c r="Q722" s="54">
        <f t="shared" si="228"/>
        <v>-1.457167719820518E-16</v>
      </c>
      <c r="R722" s="54">
        <f t="shared" si="229"/>
        <v>1.0408340855860843E-16</v>
      </c>
      <c r="S722" s="48">
        <f t="shared" si="230"/>
        <v>1.7563725237039853E-15</v>
      </c>
      <c r="T722" s="49" t="s">
        <v>31</v>
      </c>
      <c r="U722" s="7"/>
      <c r="V722" s="7"/>
      <c r="W722" s="7"/>
      <c r="X722" s="7"/>
      <c r="Y722" s="7"/>
      <c r="Z722" s="7"/>
      <c r="AA722" s="7"/>
      <c r="AB722" s="9"/>
      <c r="AC722" s="35"/>
      <c r="AD722" s="36"/>
      <c r="AF722" s="37"/>
      <c r="AH722" s="8"/>
      <c r="AI722" s="8"/>
      <c r="AJ722" s="8"/>
    </row>
    <row r="723" spans="1:36" s="1" customFormat="1" ht="47.25" x14ac:dyDescent="0.25">
      <c r="A723" s="51" t="s">
        <v>1511</v>
      </c>
      <c r="B723" s="52" t="s">
        <v>1531</v>
      </c>
      <c r="C723" s="53" t="s">
        <v>1532</v>
      </c>
      <c r="D723" s="54">
        <v>72.283484119999997</v>
      </c>
      <c r="E723" s="54">
        <v>52.710406880000001</v>
      </c>
      <c r="F723" s="54">
        <f t="shared" si="226"/>
        <v>19.573077239999996</v>
      </c>
      <c r="G723" s="54">
        <f t="shared" si="227"/>
        <v>19.57307724</v>
      </c>
      <c r="H723" s="54">
        <f t="shared" si="213"/>
        <v>14.31829128</v>
      </c>
      <c r="I723" s="54">
        <v>6.8839477200000001</v>
      </c>
      <c r="J723" s="54">
        <v>6.8839477200000001</v>
      </c>
      <c r="K723" s="54">
        <v>0</v>
      </c>
      <c r="L723" s="54">
        <v>0</v>
      </c>
      <c r="M723" s="54">
        <v>0</v>
      </c>
      <c r="N723" s="54">
        <v>0</v>
      </c>
      <c r="O723" s="54">
        <v>12.68912952</v>
      </c>
      <c r="P723" s="54">
        <v>7.4343435600000003</v>
      </c>
      <c r="Q723" s="54">
        <f t="shared" si="228"/>
        <v>5.254785959999996</v>
      </c>
      <c r="R723" s="54">
        <f t="shared" si="229"/>
        <v>-5.2547859599999995</v>
      </c>
      <c r="S723" s="48">
        <f t="shared" si="230"/>
        <v>-0.26847009775556374</v>
      </c>
      <c r="T723" s="49" t="s">
        <v>1522</v>
      </c>
      <c r="U723" s="7"/>
      <c r="V723" s="7"/>
      <c r="W723" s="7"/>
      <c r="X723" s="7"/>
      <c r="Y723" s="7"/>
      <c r="Z723" s="7"/>
      <c r="AA723" s="7"/>
      <c r="AB723" s="9"/>
      <c r="AC723" s="35"/>
      <c r="AD723" s="36"/>
      <c r="AF723" s="37"/>
      <c r="AH723" s="8"/>
      <c r="AI723" s="8"/>
      <c r="AJ723" s="8"/>
    </row>
    <row r="724" spans="1:36" s="1" customFormat="1" ht="47.25" x14ac:dyDescent="0.25">
      <c r="A724" s="51" t="s">
        <v>1511</v>
      </c>
      <c r="B724" s="52" t="s">
        <v>1533</v>
      </c>
      <c r="C724" s="53" t="s">
        <v>1534</v>
      </c>
      <c r="D724" s="54">
        <v>9.7357788000000003</v>
      </c>
      <c r="E724" s="54">
        <v>9.24898986</v>
      </c>
      <c r="F724" s="54">
        <f t="shared" si="226"/>
        <v>0.48678894000000028</v>
      </c>
      <c r="G724" s="54">
        <f t="shared" si="227"/>
        <v>0.48678894</v>
      </c>
      <c r="H724" s="54">
        <f t="shared" si="213"/>
        <v>0.48678894</v>
      </c>
      <c r="I724" s="54">
        <v>0.48678894</v>
      </c>
      <c r="J724" s="54">
        <v>0.48678894</v>
      </c>
      <c r="K724" s="54">
        <v>0</v>
      </c>
      <c r="L724" s="54">
        <v>0</v>
      </c>
      <c r="M724" s="54">
        <v>0</v>
      </c>
      <c r="N724" s="54">
        <v>0</v>
      </c>
      <c r="O724" s="54">
        <v>0</v>
      </c>
      <c r="P724" s="54">
        <v>0</v>
      </c>
      <c r="Q724" s="54">
        <f t="shared" si="228"/>
        <v>0</v>
      </c>
      <c r="R724" s="54">
        <f t="shared" si="229"/>
        <v>0</v>
      </c>
      <c r="S724" s="48">
        <f t="shared" si="230"/>
        <v>0</v>
      </c>
      <c r="T724" s="49" t="s">
        <v>31</v>
      </c>
      <c r="U724" s="7"/>
      <c r="V724" s="7"/>
      <c r="W724" s="7"/>
      <c r="X724" s="7"/>
      <c r="Y724" s="7"/>
      <c r="Z724" s="7"/>
      <c r="AA724" s="7"/>
      <c r="AB724" s="9"/>
      <c r="AC724" s="35"/>
      <c r="AD724" s="36"/>
      <c r="AF724" s="37"/>
      <c r="AH724" s="8"/>
      <c r="AI724" s="8"/>
      <c r="AJ724" s="8"/>
    </row>
    <row r="725" spans="1:36" s="1" customFormat="1" ht="63" x14ac:dyDescent="0.25">
      <c r="A725" s="51" t="s">
        <v>1511</v>
      </c>
      <c r="B725" s="52" t="s">
        <v>1535</v>
      </c>
      <c r="C725" s="53" t="s">
        <v>1536</v>
      </c>
      <c r="D725" s="54">
        <v>163.84273623000001</v>
      </c>
      <c r="E725" s="54">
        <v>89.710404949999997</v>
      </c>
      <c r="F725" s="54">
        <f t="shared" si="226"/>
        <v>74.132331280000017</v>
      </c>
      <c r="G725" s="54">
        <f t="shared" si="227"/>
        <v>74.132331279999988</v>
      </c>
      <c r="H725" s="54">
        <f t="shared" si="213"/>
        <v>67.23919171</v>
      </c>
      <c r="I725" s="54">
        <v>11.85478464</v>
      </c>
      <c r="J725" s="54">
        <v>11.85478464</v>
      </c>
      <c r="K725" s="54">
        <v>16.287371759999999</v>
      </c>
      <c r="L725" s="54">
        <v>10.805182459999999</v>
      </c>
      <c r="M725" s="54">
        <v>12.369673409999999</v>
      </c>
      <c r="N725" s="54">
        <v>23.466471359999996</v>
      </c>
      <c r="O725" s="54">
        <v>33.620501470000001</v>
      </c>
      <c r="P725" s="54">
        <v>21.112753250000001</v>
      </c>
      <c r="Q725" s="54">
        <f t="shared" si="228"/>
        <v>6.8931395700000166</v>
      </c>
      <c r="R725" s="54">
        <f t="shared" si="229"/>
        <v>-6.8931395699999882</v>
      </c>
      <c r="S725" s="48">
        <f t="shared" si="230"/>
        <v>-9.2984254656236262E-2</v>
      </c>
      <c r="T725" s="49" t="s">
        <v>31</v>
      </c>
      <c r="U725" s="7"/>
      <c r="V725" s="7"/>
      <c r="W725" s="7"/>
      <c r="X725" s="7"/>
      <c r="Y725" s="7"/>
      <c r="Z725" s="7"/>
      <c r="AA725" s="7"/>
      <c r="AB725" s="9"/>
      <c r="AC725" s="35"/>
      <c r="AD725" s="36"/>
      <c r="AF725" s="37"/>
      <c r="AH725" s="8"/>
      <c r="AI725" s="8"/>
      <c r="AJ725" s="8"/>
    </row>
    <row r="726" spans="1:36" s="1" customFormat="1" ht="47.25" x14ac:dyDescent="0.25">
      <c r="A726" s="51" t="s">
        <v>1511</v>
      </c>
      <c r="B726" s="52" t="s">
        <v>1537</v>
      </c>
      <c r="C726" s="53" t="s">
        <v>1538</v>
      </c>
      <c r="D726" s="54">
        <v>2.7898296</v>
      </c>
      <c r="E726" s="54">
        <v>0</v>
      </c>
      <c r="F726" s="54">
        <f t="shared" si="226"/>
        <v>2.7898296</v>
      </c>
      <c r="G726" s="54">
        <f t="shared" si="227"/>
        <v>2.7898296</v>
      </c>
      <c r="H726" s="54">
        <f t="shared" si="213"/>
        <v>2.7898296</v>
      </c>
      <c r="I726" s="54">
        <v>2.7898296</v>
      </c>
      <c r="J726" s="54">
        <v>2.7898296</v>
      </c>
      <c r="K726" s="54">
        <v>0</v>
      </c>
      <c r="L726" s="54">
        <v>0</v>
      </c>
      <c r="M726" s="54">
        <v>0</v>
      </c>
      <c r="N726" s="54">
        <v>0</v>
      </c>
      <c r="O726" s="54">
        <v>0</v>
      </c>
      <c r="P726" s="54">
        <v>0</v>
      </c>
      <c r="Q726" s="54">
        <f t="shared" si="228"/>
        <v>0</v>
      </c>
      <c r="R726" s="54">
        <f t="shared" si="229"/>
        <v>0</v>
      </c>
      <c r="S726" s="48">
        <f t="shared" si="230"/>
        <v>0</v>
      </c>
      <c r="T726" s="49" t="s">
        <v>31</v>
      </c>
      <c r="U726" s="7"/>
      <c r="V726" s="7"/>
      <c r="W726" s="7"/>
      <c r="X726" s="7"/>
      <c r="Y726" s="7"/>
      <c r="Z726" s="7"/>
      <c r="AA726" s="7"/>
      <c r="AB726" s="9"/>
      <c r="AC726" s="35"/>
      <c r="AD726" s="36"/>
      <c r="AF726" s="37"/>
      <c r="AH726" s="8"/>
      <c r="AI726" s="8"/>
      <c r="AJ726" s="8"/>
    </row>
    <row r="727" spans="1:36" s="1" customFormat="1" ht="47.25" x14ac:dyDescent="0.25">
      <c r="A727" s="51" t="s">
        <v>1511</v>
      </c>
      <c r="B727" s="52" t="s">
        <v>1539</v>
      </c>
      <c r="C727" s="53" t="s">
        <v>1540</v>
      </c>
      <c r="D727" s="54">
        <v>39.77888944</v>
      </c>
      <c r="E727" s="54">
        <v>22.0864555</v>
      </c>
      <c r="F727" s="54">
        <f t="shared" si="226"/>
        <v>17.692433940000001</v>
      </c>
      <c r="G727" s="54">
        <f t="shared" si="227"/>
        <v>17.692433940000001</v>
      </c>
      <c r="H727" s="54">
        <f t="shared" si="213"/>
        <v>17.535804299999999</v>
      </c>
      <c r="I727" s="54">
        <v>15.55917258</v>
      </c>
      <c r="J727" s="54">
        <v>15.55917258</v>
      </c>
      <c r="K727" s="54">
        <v>2.1332613600000001</v>
      </c>
      <c r="L727" s="54">
        <v>1.9766317199999999</v>
      </c>
      <c r="M727" s="54">
        <v>0</v>
      </c>
      <c r="N727" s="54">
        <v>0</v>
      </c>
      <c r="O727" s="54">
        <v>0</v>
      </c>
      <c r="P727" s="54">
        <v>0</v>
      </c>
      <c r="Q727" s="54">
        <f t="shared" si="228"/>
        <v>0.15662964000000201</v>
      </c>
      <c r="R727" s="54">
        <f t="shared" si="229"/>
        <v>-0.15662964000000201</v>
      </c>
      <c r="S727" s="48">
        <f t="shared" si="230"/>
        <v>-8.8529164800714814E-3</v>
      </c>
      <c r="T727" s="49" t="s">
        <v>31</v>
      </c>
      <c r="U727" s="7"/>
      <c r="V727" s="7"/>
      <c r="W727" s="7"/>
      <c r="X727" s="7"/>
      <c r="Y727" s="7"/>
      <c r="Z727" s="7"/>
      <c r="AA727" s="7"/>
      <c r="AB727" s="9"/>
      <c r="AC727" s="35"/>
      <c r="AD727" s="36"/>
      <c r="AF727" s="37"/>
      <c r="AH727" s="8"/>
      <c r="AI727" s="8"/>
      <c r="AJ727" s="8"/>
    </row>
    <row r="728" spans="1:36" s="1" customFormat="1" ht="47.25" x14ac:dyDescent="0.25">
      <c r="A728" s="51" t="s">
        <v>1511</v>
      </c>
      <c r="B728" s="52" t="s">
        <v>1541</v>
      </c>
      <c r="C728" s="53" t="s">
        <v>1542</v>
      </c>
      <c r="D728" s="54">
        <v>38.93685219999999</v>
      </c>
      <c r="E728" s="54">
        <v>35.52423585999999</v>
      </c>
      <c r="F728" s="54">
        <f t="shared" si="226"/>
        <v>3.4126163399999996</v>
      </c>
      <c r="G728" s="54">
        <f t="shared" si="227"/>
        <v>3.41261634</v>
      </c>
      <c r="H728" s="54">
        <f t="shared" si="213"/>
        <v>3.4126163400000005</v>
      </c>
      <c r="I728" s="54">
        <v>3.41261634</v>
      </c>
      <c r="J728" s="54">
        <v>3.4126163400000005</v>
      </c>
      <c r="K728" s="54">
        <v>0</v>
      </c>
      <c r="L728" s="54">
        <v>0</v>
      </c>
      <c r="M728" s="54">
        <v>0</v>
      </c>
      <c r="N728" s="54">
        <v>0</v>
      </c>
      <c r="O728" s="54">
        <v>0</v>
      </c>
      <c r="P728" s="54">
        <v>0</v>
      </c>
      <c r="Q728" s="54">
        <f t="shared" si="228"/>
        <v>0</v>
      </c>
      <c r="R728" s="54">
        <f t="shared" si="229"/>
        <v>0</v>
      </c>
      <c r="S728" s="48">
        <f t="shared" si="230"/>
        <v>0</v>
      </c>
      <c r="T728" s="49" t="s">
        <v>31</v>
      </c>
      <c r="U728" s="7"/>
      <c r="V728" s="7"/>
      <c r="W728" s="7"/>
      <c r="X728" s="7"/>
      <c r="Y728" s="7"/>
      <c r="Z728" s="7"/>
      <c r="AA728" s="7"/>
      <c r="AB728" s="9"/>
      <c r="AC728" s="35"/>
      <c r="AD728" s="36"/>
      <c r="AF728" s="37"/>
      <c r="AH728" s="8"/>
      <c r="AI728" s="8"/>
      <c r="AJ728" s="8"/>
    </row>
    <row r="729" spans="1:36" s="1" customFormat="1" ht="47.25" x14ac:dyDescent="0.25">
      <c r="A729" s="51" t="s">
        <v>1511</v>
      </c>
      <c r="B729" s="52" t="s">
        <v>1543</v>
      </c>
      <c r="C729" s="53" t="s">
        <v>1544</v>
      </c>
      <c r="D729" s="54">
        <v>32.722127800000003</v>
      </c>
      <c r="E729" s="54">
        <v>22.145072020000001</v>
      </c>
      <c r="F729" s="54">
        <f t="shared" si="226"/>
        <v>10.577055780000002</v>
      </c>
      <c r="G729" s="54">
        <f t="shared" si="227"/>
        <v>10.57705578</v>
      </c>
      <c r="H729" s="54">
        <f t="shared" si="213"/>
        <v>10.57705578</v>
      </c>
      <c r="I729" s="54">
        <v>10.57705578</v>
      </c>
      <c r="J729" s="54">
        <v>10.57705578</v>
      </c>
      <c r="K729" s="54">
        <v>0</v>
      </c>
      <c r="L729" s="54">
        <v>0</v>
      </c>
      <c r="M729" s="54">
        <v>0</v>
      </c>
      <c r="N729" s="54">
        <v>0</v>
      </c>
      <c r="O729" s="54">
        <v>0</v>
      </c>
      <c r="P729" s="54">
        <v>0</v>
      </c>
      <c r="Q729" s="54">
        <f t="shared" si="228"/>
        <v>0</v>
      </c>
      <c r="R729" s="54">
        <f t="shared" si="229"/>
        <v>0</v>
      </c>
      <c r="S729" s="48">
        <f t="shared" si="230"/>
        <v>0</v>
      </c>
      <c r="T729" s="49" t="s">
        <v>31</v>
      </c>
      <c r="U729" s="7"/>
      <c r="V729" s="7"/>
      <c r="W729" s="7"/>
      <c r="X729" s="7"/>
      <c r="Y729" s="7"/>
      <c r="Z729" s="7"/>
      <c r="AA729" s="7"/>
      <c r="AB729" s="9"/>
      <c r="AC729" s="35"/>
      <c r="AD729" s="36"/>
      <c r="AF729" s="37"/>
      <c r="AH729" s="8"/>
      <c r="AI729" s="8"/>
      <c r="AJ729" s="8"/>
    </row>
    <row r="730" spans="1:36" s="1" customFormat="1" ht="31.5" x14ac:dyDescent="0.25">
      <c r="A730" s="51" t="s">
        <v>1511</v>
      </c>
      <c r="B730" s="52" t="s">
        <v>1545</v>
      </c>
      <c r="C730" s="53" t="s">
        <v>1546</v>
      </c>
      <c r="D730" s="54">
        <v>11.210312400000001</v>
      </c>
      <c r="E730" s="54">
        <v>10.660561980000001</v>
      </c>
      <c r="F730" s="54">
        <f t="shared" si="226"/>
        <v>0.54975042000000052</v>
      </c>
      <c r="G730" s="54">
        <f t="shared" si="227"/>
        <v>0.54975041999999996</v>
      </c>
      <c r="H730" s="54">
        <f t="shared" si="227"/>
        <v>0.54975041999999996</v>
      </c>
      <c r="I730" s="54">
        <v>0.54975041999999996</v>
      </c>
      <c r="J730" s="54">
        <v>0.54975041999999996</v>
      </c>
      <c r="K730" s="54">
        <v>0</v>
      </c>
      <c r="L730" s="54">
        <v>0</v>
      </c>
      <c r="M730" s="54">
        <v>0</v>
      </c>
      <c r="N730" s="54">
        <v>0</v>
      </c>
      <c r="O730" s="54">
        <v>0</v>
      </c>
      <c r="P730" s="54">
        <v>0</v>
      </c>
      <c r="Q730" s="54">
        <f t="shared" si="228"/>
        <v>0</v>
      </c>
      <c r="R730" s="54">
        <f t="shared" si="229"/>
        <v>0</v>
      </c>
      <c r="S730" s="48">
        <f t="shared" si="230"/>
        <v>0</v>
      </c>
      <c r="T730" s="49" t="s">
        <v>31</v>
      </c>
      <c r="U730" s="7"/>
      <c r="V730" s="7"/>
      <c r="W730" s="7"/>
      <c r="X730" s="7"/>
      <c r="Y730" s="7"/>
      <c r="Z730" s="7"/>
      <c r="AA730" s="7"/>
      <c r="AB730" s="9"/>
      <c r="AC730" s="35"/>
      <c r="AD730" s="36"/>
      <c r="AF730" s="37"/>
      <c r="AH730" s="8"/>
      <c r="AI730" s="8"/>
      <c r="AJ730" s="8"/>
    </row>
    <row r="731" spans="1:36" s="1" customFormat="1" ht="78.75" x14ac:dyDescent="0.25">
      <c r="A731" s="44" t="s">
        <v>1547</v>
      </c>
      <c r="B731" s="45" t="s">
        <v>74</v>
      </c>
      <c r="C731" s="45" t="s">
        <v>30</v>
      </c>
      <c r="D731" s="46">
        <f t="shared" ref="D731:P731" si="231">SUM(D732:D732)</f>
        <v>787.5</v>
      </c>
      <c r="E731" s="46">
        <f t="shared" si="231"/>
        <v>175.07845771999999</v>
      </c>
      <c r="F731" s="46">
        <f t="shared" si="231"/>
        <v>612.42154228000004</v>
      </c>
      <c r="G731" s="46">
        <f t="shared" si="231"/>
        <v>188.18122453000001</v>
      </c>
      <c r="H731" s="46">
        <f t="shared" si="227"/>
        <v>23.135083389999998</v>
      </c>
      <c r="I731" s="46">
        <f t="shared" si="231"/>
        <v>6.7667194799999999</v>
      </c>
      <c r="J731" s="47">
        <f t="shared" si="231"/>
        <v>6.7074590399999998</v>
      </c>
      <c r="K731" s="46">
        <f t="shared" si="231"/>
        <v>6.5385672000000001</v>
      </c>
      <c r="L731" s="47">
        <f t="shared" si="231"/>
        <v>1.3210393900000001</v>
      </c>
      <c r="M731" s="46">
        <f t="shared" si="231"/>
        <v>32.393760239999999</v>
      </c>
      <c r="N731" s="46">
        <f t="shared" si="231"/>
        <v>4.2206736000000005</v>
      </c>
      <c r="O731" s="46">
        <f t="shared" si="231"/>
        <v>142.48217761000001</v>
      </c>
      <c r="P731" s="46">
        <f t="shared" si="231"/>
        <v>10.88591136</v>
      </c>
      <c r="Q731" s="46">
        <f t="shared" si="228"/>
        <v>589.28645889000006</v>
      </c>
      <c r="R731" s="46">
        <f t="shared" si="229"/>
        <v>-165.04614114</v>
      </c>
      <c r="S731" s="50">
        <f t="shared" si="230"/>
        <v>-0.8770595555014481</v>
      </c>
      <c r="T731" s="40" t="s">
        <v>31</v>
      </c>
      <c r="U731" s="7"/>
      <c r="V731" s="7"/>
      <c r="W731" s="7"/>
      <c r="X731" s="7"/>
      <c r="Y731" s="7"/>
      <c r="Z731" s="7"/>
      <c r="AA731" s="7"/>
      <c r="AB731" s="9"/>
      <c r="AC731" s="35"/>
      <c r="AD731" s="36"/>
      <c r="AF731" s="37"/>
      <c r="AH731" s="8"/>
      <c r="AI731" s="8"/>
      <c r="AJ731" s="8"/>
    </row>
    <row r="732" spans="1:36" s="1" customFormat="1" ht="94.5" x14ac:dyDescent="0.25">
      <c r="A732" s="51" t="s">
        <v>1547</v>
      </c>
      <c r="B732" s="52" t="s">
        <v>1548</v>
      </c>
      <c r="C732" s="53" t="s">
        <v>1549</v>
      </c>
      <c r="D732" s="54">
        <v>787.5</v>
      </c>
      <c r="E732" s="54">
        <v>175.07845771999999</v>
      </c>
      <c r="F732" s="54">
        <f t="shared" si="226"/>
        <v>612.42154228000004</v>
      </c>
      <c r="G732" s="54">
        <f>I732+K732+M732+O732</f>
        <v>188.18122453000001</v>
      </c>
      <c r="H732" s="54">
        <f t="shared" ref="H732:H797" si="232">J732+L732+N732+P732</f>
        <v>23.135083389999998</v>
      </c>
      <c r="I732" s="67">
        <v>6.7667194799999999</v>
      </c>
      <c r="J732" s="54">
        <v>6.7074590399999998</v>
      </c>
      <c r="K732" s="67">
        <v>6.5385672000000001</v>
      </c>
      <c r="L732" s="54">
        <v>1.3210393900000001</v>
      </c>
      <c r="M732" s="67">
        <v>32.393760239999999</v>
      </c>
      <c r="N732" s="54">
        <v>4.2206736000000005</v>
      </c>
      <c r="O732" s="67">
        <v>142.48217761000001</v>
      </c>
      <c r="P732" s="54">
        <v>10.88591136</v>
      </c>
      <c r="Q732" s="54">
        <f t="shared" si="228"/>
        <v>589.28645889000006</v>
      </c>
      <c r="R732" s="54">
        <f t="shared" si="229"/>
        <v>-165.04614114</v>
      </c>
      <c r="S732" s="48">
        <f t="shared" si="230"/>
        <v>-0.8770595555014481</v>
      </c>
      <c r="T732" s="49" t="s">
        <v>1550</v>
      </c>
      <c r="U732" s="7"/>
      <c r="V732" s="7"/>
      <c r="W732" s="7"/>
      <c r="X732" s="7"/>
      <c r="Y732" s="7"/>
      <c r="Z732" s="7"/>
      <c r="AA732" s="7"/>
      <c r="AB732" s="9"/>
      <c r="AC732" s="35"/>
      <c r="AD732" s="36"/>
      <c r="AF732" s="37"/>
      <c r="AH732" s="8"/>
      <c r="AI732" s="8"/>
      <c r="AJ732" s="8"/>
    </row>
    <row r="733" spans="1:36" s="1" customFormat="1" ht="78.75" x14ac:dyDescent="0.25">
      <c r="A733" s="44" t="s">
        <v>1551</v>
      </c>
      <c r="B733" s="45" t="s">
        <v>78</v>
      </c>
      <c r="C733" s="45" t="s">
        <v>30</v>
      </c>
      <c r="D733" s="46">
        <f>SUM(D734:D744)</f>
        <v>315.28126026400008</v>
      </c>
      <c r="E733" s="46">
        <f t="shared" ref="E733:I733" si="233">SUM(E734:E744)</f>
        <v>1.0144052100000001</v>
      </c>
      <c r="F733" s="46">
        <f t="shared" si="233"/>
        <v>314.26685505400008</v>
      </c>
      <c r="G733" s="46">
        <f t="shared" si="233"/>
        <v>314.26685505400002</v>
      </c>
      <c r="H733" s="46">
        <f t="shared" si="232"/>
        <v>131.21623983000001</v>
      </c>
      <c r="I733" s="46">
        <f t="shared" si="233"/>
        <v>18.795314839999996</v>
      </c>
      <c r="J733" s="47">
        <f>SUM(J734:J746)</f>
        <v>18.795314839999996</v>
      </c>
      <c r="K733" s="47">
        <f t="shared" ref="K733:P733" si="234">SUM(K734:K746)</f>
        <v>0.81007560000000001</v>
      </c>
      <c r="L733" s="47">
        <f t="shared" si="234"/>
        <v>10.797695189999999</v>
      </c>
      <c r="M733" s="47">
        <f t="shared" si="234"/>
        <v>92.376093789999999</v>
      </c>
      <c r="N733" s="47">
        <f t="shared" si="234"/>
        <v>2.8471164199999999</v>
      </c>
      <c r="O733" s="47">
        <f t="shared" si="234"/>
        <v>202.28537082400001</v>
      </c>
      <c r="P733" s="47">
        <f t="shared" si="234"/>
        <v>98.776113379999998</v>
      </c>
      <c r="Q733" s="46">
        <f t="shared" si="228"/>
        <v>183.05061522400007</v>
      </c>
      <c r="R733" s="46">
        <f t="shared" si="229"/>
        <v>-183.05061522400001</v>
      </c>
      <c r="S733" s="50">
        <f t="shared" si="230"/>
        <v>-0.58246872770768876</v>
      </c>
      <c r="T733" s="40" t="s">
        <v>31</v>
      </c>
      <c r="U733" s="7"/>
      <c r="V733" s="7"/>
      <c r="W733" s="7"/>
      <c r="X733" s="7"/>
      <c r="Y733" s="7"/>
      <c r="Z733" s="7"/>
      <c r="AA733" s="7"/>
      <c r="AB733" s="9"/>
      <c r="AC733" s="35"/>
      <c r="AD733" s="36"/>
      <c r="AF733" s="37"/>
      <c r="AH733" s="8"/>
      <c r="AI733" s="8"/>
      <c r="AJ733" s="8"/>
    </row>
    <row r="734" spans="1:36" s="1" customFormat="1" ht="63" x14ac:dyDescent="0.25">
      <c r="A734" s="51" t="s">
        <v>1551</v>
      </c>
      <c r="B734" s="52" t="s">
        <v>1552</v>
      </c>
      <c r="C734" s="53" t="s">
        <v>1553</v>
      </c>
      <c r="D734" s="54">
        <v>14.91816</v>
      </c>
      <c r="E734" s="54">
        <v>0</v>
      </c>
      <c r="F734" s="54">
        <f t="shared" ref="F734:F743" si="235">D734-E734</f>
        <v>14.91816</v>
      </c>
      <c r="G734" s="54">
        <f t="shared" ref="G734:G743" si="236">I734+K734+M734+O734</f>
        <v>14.91816</v>
      </c>
      <c r="H734" s="54">
        <f t="shared" si="232"/>
        <v>0</v>
      </c>
      <c r="I734" s="54">
        <v>0</v>
      </c>
      <c r="J734" s="54">
        <v>0</v>
      </c>
      <c r="K734" s="54">
        <v>0</v>
      </c>
      <c r="L734" s="54">
        <v>0</v>
      </c>
      <c r="M734" s="54">
        <v>4.4754480000000001</v>
      </c>
      <c r="N734" s="54">
        <v>0</v>
      </c>
      <c r="O734" s="54">
        <v>10.442712</v>
      </c>
      <c r="P734" s="54">
        <v>0</v>
      </c>
      <c r="Q734" s="54">
        <f t="shared" si="228"/>
        <v>14.91816</v>
      </c>
      <c r="R734" s="54">
        <f t="shared" si="229"/>
        <v>-14.91816</v>
      </c>
      <c r="S734" s="48">
        <f t="shared" si="230"/>
        <v>-1</v>
      </c>
      <c r="T734" s="49" t="s">
        <v>1554</v>
      </c>
      <c r="U734" s="7"/>
      <c r="V734" s="7"/>
      <c r="W734" s="7"/>
      <c r="X734" s="7"/>
      <c r="Y734" s="7"/>
      <c r="Z734" s="7"/>
      <c r="AA734" s="7"/>
      <c r="AB734" s="9"/>
      <c r="AC734" s="35"/>
      <c r="AD734" s="36"/>
      <c r="AF734" s="37"/>
      <c r="AH734" s="8"/>
      <c r="AI734" s="8"/>
      <c r="AJ734" s="8"/>
    </row>
    <row r="735" spans="1:36" s="1" customFormat="1" ht="47.25" x14ac:dyDescent="0.25">
      <c r="A735" s="51" t="s">
        <v>1551</v>
      </c>
      <c r="B735" s="52" t="s">
        <v>1555</v>
      </c>
      <c r="C735" s="53" t="s">
        <v>1556</v>
      </c>
      <c r="D735" s="54">
        <v>58.643294400000016</v>
      </c>
      <c r="E735" s="54">
        <v>0</v>
      </c>
      <c r="F735" s="54">
        <f t="shared" si="235"/>
        <v>58.643294400000016</v>
      </c>
      <c r="G735" s="54">
        <f t="shared" si="236"/>
        <v>58.643294400000016</v>
      </c>
      <c r="H735" s="54">
        <f t="shared" si="232"/>
        <v>0</v>
      </c>
      <c r="I735" s="54">
        <v>0</v>
      </c>
      <c r="J735" s="54">
        <v>0</v>
      </c>
      <c r="K735" s="54">
        <v>0</v>
      </c>
      <c r="L735" s="54">
        <v>0</v>
      </c>
      <c r="M735" s="54">
        <v>17.59298832</v>
      </c>
      <c r="N735" s="54">
        <v>0</v>
      </c>
      <c r="O735" s="54">
        <v>41.050306080000013</v>
      </c>
      <c r="P735" s="54">
        <v>0</v>
      </c>
      <c r="Q735" s="54">
        <f t="shared" si="228"/>
        <v>58.643294400000016</v>
      </c>
      <c r="R735" s="54">
        <f t="shared" si="229"/>
        <v>-58.643294400000016</v>
      </c>
      <c r="S735" s="48">
        <f t="shared" si="230"/>
        <v>-1</v>
      </c>
      <c r="T735" s="49" t="s">
        <v>1554</v>
      </c>
      <c r="U735" s="7"/>
      <c r="V735" s="7"/>
      <c r="W735" s="7"/>
      <c r="X735" s="7"/>
      <c r="Y735" s="7"/>
      <c r="Z735" s="7"/>
      <c r="AA735" s="7"/>
      <c r="AB735" s="9"/>
      <c r="AC735" s="35"/>
      <c r="AD735" s="36"/>
      <c r="AF735" s="37"/>
      <c r="AH735" s="8"/>
      <c r="AI735" s="8"/>
      <c r="AJ735" s="8"/>
    </row>
    <row r="736" spans="1:36" s="1" customFormat="1" ht="63" x14ac:dyDescent="0.25">
      <c r="A736" s="51" t="s">
        <v>1551</v>
      </c>
      <c r="B736" s="52" t="s">
        <v>1557</v>
      </c>
      <c r="C736" s="53" t="s">
        <v>1558</v>
      </c>
      <c r="D736" s="54">
        <v>53.821588800000008</v>
      </c>
      <c r="E736" s="54">
        <v>0</v>
      </c>
      <c r="F736" s="54">
        <f t="shared" si="235"/>
        <v>53.821588800000008</v>
      </c>
      <c r="G736" s="54">
        <f t="shared" si="236"/>
        <v>53.821588800000001</v>
      </c>
      <c r="H736" s="54">
        <f t="shared" si="232"/>
        <v>0</v>
      </c>
      <c r="I736" s="54">
        <v>0</v>
      </c>
      <c r="J736" s="54">
        <v>0</v>
      </c>
      <c r="K736" s="54">
        <v>0</v>
      </c>
      <c r="L736" s="54">
        <v>0</v>
      </c>
      <c r="M736" s="54">
        <v>14.98215888</v>
      </c>
      <c r="N736" s="54">
        <v>0</v>
      </c>
      <c r="O736" s="54">
        <v>38.839429920000001</v>
      </c>
      <c r="P736" s="54">
        <v>0</v>
      </c>
      <c r="Q736" s="54">
        <f t="shared" si="228"/>
        <v>53.821588800000008</v>
      </c>
      <c r="R736" s="54">
        <f t="shared" si="229"/>
        <v>-53.821588800000001</v>
      </c>
      <c r="S736" s="48">
        <f t="shared" si="230"/>
        <v>-1</v>
      </c>
      <c r="T736" s="49" t="s">
        <v>1559</v>
      </c>
      <c r="U736" s="7"/>
      <c r="V736" s="7"/>
      <c r="W736" s="7"/>
      <c r="X736" s="7"/>
      <c r="Y736" s="7"/>
      <c r="Z736" s="7"/>
      <c r="AA736" s="7"/>
      <c r="AB736" s="9"/>
      <c r="AC736" s="35"/>
      <c r="AD736" s="36"/>
      <c r="AF736" s="37"/>
      <c r="AH736" s="8"/>
      <c r="AI736" s="8"/>
      <c r="AJ736" s="8"/>
    </row>
    <row r="737" spans="1:39" s="1" customFormat="1" ht="47.25" x14ac:dyDescent="0.25">
      <c r="A737" s="51" t="s">
        <v>1551</v>
      </c>
      <c r="B737" s="52" t="s">
        <v>1560</v>
      </c>
      <c r="C737" s="53" t="s">
        <v>1561</v>
      </c>
      <c r="D737" s="54">
        <v>68.094420000000014</v>
      </c>
      <c r="E737" s="54">
        <v>0</v>
      </c>
      <c r="F737" s="54">
        <f t="shared" si="235"/>
        <v>68.094420000000014</v>
      </c>
      <c r="G737" s="54">
        <f t="shared" si="236"/>
        <v>68.09442</v>
      </c>
      <c r="H737" s="54">
        <f t="shared" si="232"/>
        <v>0</v>
      </c>
      <c r="I737" s="54">
        <v>0</v>
      </c>
      <c r="J737" s="54">
        <v>0</v>
      </c>
      <c r="K737" s="54">
        <v>0</v>
      </c>
      <c r="L737" s="54">
        <v>0</v>
      </c>
      <c r="M737" s="54">
        <v>20.428326000000002</v>
      </c>
      <c r="N737" s="54">
        <v>0</v>
      </c>
      <c r="O737" s="54">
        <v>47.666094000000001</v>
      </c>
      <c r="P737" s="54">
        <v>0</v>
      </c>
      <c r="Q737" s="54">
        <f t="shared" si="228"/>
        <v>68.094420000000014</v>
      </c>
      <c r="R737" s="54">
        <f t="shared" si="229"/>
        <v>-68.09442</v>
      </c>
      <c r="S737" s="48">
        <f t="shared" si="230"/>
        <v>-1</v>
      </c>
      <c r="T737" s="49" t="s">
        <v>1562</v>
      </c>
      <c r="U737" s="7"/>
      <c r="V737" s="7"/>
      <c r="W737" s="7"/>
      <c r="X737" s="7"/>
      <c r="Y737" s="7"/>
      <c r="Z737" s="7"/>
      <c r="AA737" s="7"/>
      <c r="AB737" s="9"/>
      <c r="AC737" s="35"/>
      <c r="AD737" s="36"/>
      <c r="AF737" s="37"/>
      <c r="AH737" s="8"/>
      <c r="AI737" s="8"/>
      <c r="AJ737" s="8"/>
    </row>
    <row r="738" spans="1:39" s="1" customFormat="1" ht="47.25" x14ac:dyDescent="0.25">
      <c r="A738" s="51" t="s">
        <v>1551</v>
      </c>
      <c r="B738" s="52" t="s">
        <v>1563</v>
      </c>
      <c r="C738" s="53" t="s">
        <v>1564</v>
      </c>
      <c r="D738" s="54">
        <v>13.711893999999999</v>
      </c>
      <c r="E738" s="54">
        <v>1.0144052100000001</v>
      </c>
      <c r="F738" s="54">
        <f t="shared" si="235"/>
        <v>12.69748879</v>
      </c>
      <c r="G738" s="54">
        <f t="shared" si="236"/>
        <v>12.697488789999998</v>
      </c>
      <c r="H738" s="54">
        <f t="shared" si="232"/>
        <v>12.381014789999998</v>
      </c>
      <c r="I738" s="54">
        <v>9.4984164799999995</v>
      </c>
      <c r="J738" s="54">
        <v>9.4984164799999995</v>
      </c>
      <c r="K738" s="54">
        <v>0.81007560000000001</v>
      </c>
      <c r="L738" s="54">
        <v>2.2659734399999998</v>
      </c>
      <c r="M738" s="54">
        <v>2.3889967099999998</v>
      </c>
      <c r="N738" s="54">
        <v>5.8219000000000001E-4</v>
      </c>
      <c r="O738" s="54">
        <v>0</v>
      </c>
      <c r="P738" s="54">
        <v>0.61604268000000006</v>
      </c>
      <c r="Q738" s="54">
        <f t="shared" si="228"/>
        <v>0.31647400000000125</v>
      </c>
      <c r="R738" s="54">
        <f t="shared" si="229"/>
        <v>-0.31647399999999948</v>
      </c>
      <c r="S738" s="48">
        <f t="shared" si="230"/>
        <v>-2.4924140925349031E-2</v>
      </c>
      <c r="T738" s="49" t="s">
        <v>31</v>
      </c>
      <c r="U738" s="7"/>
      <c r="V738" s="7"/>
      <c r="W738" s="7"/>
      <c r="X738" s="7"/>
      <c r="Y738" s="7"/>
      <c r="Z738" s="7"/>
      <c r="AA738" s="7"/>
      <c r="AB738" s="9"/>
      <c r="AC738" s="35"/>
      <c r="AD738" s="36"/>
      <c r="AF738" s="37"/>
      <c r="AH738" s="8"/>
      <c r="AI738" s="8"/>
      <c r="AJ738" s="8"/>
    </row>
    <row r="739" spans="1:39" s="1" customFormat="1" ht="31.5" x14ac:dyDescent="0.25">
      <c r="A739" s="51" t="s">
        <v>1551</v>
      </c>
      <c r="B739" s="52" t="s">
        <v>1565</v>
      </c>
      <c r="C739" s="53" t="s">
        <v>1566</v>
      </c>
      <c r="D739" s="54">
        <v>34.713320399999994</v>
      </c>
      <c r="E739" s="54">
        <v>0</v>
      </c>
      <c r="F739" s="54">
        <f t="shared" si="235"/>
        <v>34.713320399999994</v>
      </c>
      <c r="G739" s="54">
        <f t="shared" si="236"/>
        <v>34.713320400000001</v>
      </c>
      <c r="H739" s="54">
        <f t="shared" si="232"/>
        <v>32.883351849999997</v>
      </c>
      <c r="I739" s="54">
        <v>9.2968983599999984</v>
      </c>
      <c r="J739" s="54">
        <v>9.2968983599999984</v>
      </c>
      <c r="K739" s="54">
        <v>0</v>
      </c>
      <c r="L739" s="54">
        <v>8.4697502499999988</v>
      </c>
      <c r="M739" s="54">
        <v>7.5351067999999994</v>
      </c>
      <c r="N739" s="54">
        <v>0</v>
      </c>
      <c r="O739" s="54">
        <v>17.881315239999999</v>
      </c>
      <c r="P739" s="54">
        <v>15.116703240000001</v>
      </c>
      <c r="Q739" s="54">
        <f t="shared" si="228"/>
        <v>1.8299685499999967</v>
      </c>
      <c r="R739" s="54">
        <f t="shared" si="229"/>
        <v>-1.8299685500000038</v>
      </c>
      <c r="S739" s="48">
        <f t="shared" si="230"/>
        <v>-5.2716609327870687E-2</v>
      </c>
      <c r="T739" s="49" t="s">
        <v>31</v>
      </c>
      <c r="U739" s="7"/>
      <c r="V739" s="7"/>
      <c r="W739" s="7"/>
      <c r="X739" s="7"/>
      <c r="Y739" s="7"/>
      <c r="Z739" s="7"/>
      <c r="AA739" s="7"/>
      <c r="AB739" s="9"/>
      <c r="AC739" s="35"/>
      <c r="AD739" s="36"/>
      <c r="AF739" s="37"/>
      <c r="AH739" s="8"/>
      <c r="AI739" s="8"/>
      <c r="AJ739" s="8"/>
    </row>
    <row r="740" spans="1:39" s="1" customFormat="1" ht="78.75" x14ac:dyDescent="0.25">
      <c r="A740" s="51" t="s">
        <v>1551</v>
      </c>
      <c r="B740" s="52" t="s">
        <v>1567</v>
      </c>
      <c r="C740" s="53" t="s">
        <v>1568</v>
      </c>
      <c r="D740" s="54">
        <v>57.730690799999998</v>
      </c>
      <c r="E740" s="54">
        <v>0</v>
      </c>
      <c r="F740" s="54">
        <f t="shared" si="235"/>
        <v>57.730690799999998</v>
      </c>
      <c r="G740" s="54">
        <f t="shared" si="236"/>
        <v>57.730690799999998</v>
      </c>
      <c r="H740" s="54">
        <f t="shared" si="232"/>
        <v>0.22500000000000001</v>
      </c>
      <c r="I740" s="54">
        <v>0</v>
      </c>
      <c r="J740" s="54">
        <v>0</v>
      </c>
      <c r="K740" s="54">
        <v>0</v>
      </c>
      <c r="L740" s="54">
        <v>0</v>
      </c>
      <c r="M740" s="54">
        <v>24.973069080000002</v>
      </c>
      <c r="N740" s="54">
        <v>0</v>
      </c>
      <c r="O740" s="54">
        <v>32.757621719999996</v>
      </c>
      <c r="P740" s="54">
        <v>0.22500000000000001</v>
      </c>
      <c r="Q740" s="54">
        <f t="shared" si="228"/>
        <v>57.505690799999996</v>
      </c>
      <c r="R740" s="54">
        <f t="shared" si="229"/>
        <v>-57.505690799999996</v>
      </c>
      <c r="S740" s="48">
        <f t="shared" si="230"/>
        <v>-0.99610259297295645</v>
      </c>
      <c r="T740" s="49" t="s">
        <v>1569</v>
      </c>
      <c r="U740" s="7"/>
      <c r="V740" s="7"/>
      <c r="W740" s="7"/>
      <c r="X740" s="7"/>
      <c r="Y740" s="7"/>
      <c r="Z740" s="7"/>
      <c r="AA740" s="7"/>
      <c r="AB740" s="9"/>
      <c r="AC740" s="35"/>
      <c r="AD740" s="36"/>
      <c r="AF740" s="37"/>
      <c r="AH740" s="8"/>
      <c r="AI740" s="8"/>
      <c r="AJ740" s="8"/>
    </row>
    <row r="741" spans="1:39" s="1" customFormat="1" ht="31.5" x14ac:dyDescent="0.25">
      <c r="A741" s="51" t="s">
        <v>1551</v>
      </c>
      <c r="B741" s="52" t="s">
        <v>1570</v>
      </c>
      <c r="C741" s="53" t="s">
        <v>1571</v>
      </c>
      <c r="D741" s="54">
        <v>1.032313464</v>
      </c>
      <c r="E741" s="54">
        <v>0</v>
      </c>
      <c r="F741" s="54">
        <f t="shared" si="235"/>
        <v>1.032313464</v>
      </c>
      <c r="G741" s="54">
        <f t="shared" si="236"/>
        <v>1.032313464</v>
      </c>
      <c r="H741" s="54">
        <f t="shared" si="232"/>
        <v>0.98012369999999993</v>
      </c>
      <c r="I741" s="54">
        <v>0</v>
      </c>
      <c r="J741" s="54">
        <v>0</v>
      </c>
      <c r="K741" s="54">
        <v>0</v>
      </c>
      <c r="L741" s="54">
        <v>0</v>
      </c>
      <c r="M741" s="54">
        <v>0</v>
      </c>
      <c r="N741" s="54">
        <v>0</v>
      </c>
      <c r="O741" s="54">
        <v>1.032313464</v>
      </c>
      <c r="P741" s="54">
        <v>0.98012369999999993</v>
      </c>
      <c r="Q741" s="54">
        <f t="shared" si="228"/>
        <v>5.2189764000000083E-2</v>
      </c>
      <c r="R741" s="54">
        <f t="shared" si="229"/>
        <v>-5.2189764000000083E-2</v>
      </c>
      <c r="S741" s="48">
        <f t="shared" si="230"/>
        <v>-5.0556120616479801E-2</v>
      </c>
      <c r="T741" s="49" t="s">
        <v>31</v>
      </c>
      <c r="U741" s="7"/>
      <c r="V741" s="7"/>
      <c r="W741" s="7"/>
      <c r="X741" s="7"/>
      <c r="Y741" s="7"/>
      <c r="Z741" s="7"/>
      <c r="AA741" s="7"/>
      <c r="AB741" s="9"/>
      <c r="AC741" s="35"/>
      <c r="AD741" s="36"/>
      <c r="AF741" s="37"/>
      <c r="AH741" s="8"/>
      <c r="AI741" s="8"/>
      <c r="AJ741" s="8"/>
    </row>
    <row r="742" spans="1:39" s="1" customFormat="1" ht="31.5" x14ac:dyDescent="0.25">
      <c r="A742" s="51" t="s">
        <v>1551</v>
      </c>
      <c r="B742" s="52" t="s">
        <v>1572</v>
      </c>
      <c r="C742" s="53" t="s">
        <v>1573</v>
      </c>
      <c r="D742" s="54">
        <v>0.95247479999999995</v>
      </c>
      <c r="E742" s="54">
        <v>0</v>
      </c>
      <c r="F742" s="54">
        <f t="shared" si="235"/>
        <v>0.95247479999999995</v>
      </c>
      <c r="G742" s="54">
        <f t="shared" si="236"/>
        <v>0.95247479999999995</v>
      </c>
      <c r="H742" s="54">
        <f t="shared" si="232"/>
        <v>0.92473319999999992</v>
      </c>
      <c r="I742" s="54">
        <v>0</v>
      </c>
      <c r="J742" s="54">
        <v>0</v>
      </c>
      <c r="K742" s="54">
        <v>0</v>
      </c>
      <c r="L742" s="54">
        <v>0</v>
      </c>
      <c r="M742" s="54">
        <v>0</v>
      </c>
      <c r="N742" s="54">
        <v>0.92473319999999992</v>
      </c>
      <c r="O742" s="54">
        <v>0.95247479999999995</v>
      </c>
      <c r="P742" s="54">
        <v>0</v>
      </c>
      <c r="Q742" s="54">
        <f t="shared" si="228"/>
        <v>2.7741600000000033E-2</v>
      </c>
      <c r="R742" s="54">
        <f t="shared" si="229"/>
        <v>-2.7741600000000033E-2</v>
      </c>
      <c r="S742" s="48">
        <f t="shared" si="230"/>
        <v>-2.9125809942688284E-2</v>
      </c>
      <c r="T742" s="49" t="s">
        <v>31</v>
      </c>
      <c r="U742" s="7"/>
      <c r="V742" s="7"/>
      <c r="W742" s="7"/>
      <c r="X742" s="7"/>
      <c r="Y742" s="7"/>
      <c r="Z742" s="7"/>
      <c r="AA742" s="7"/>
      <c r="AB742" s="9"/>
      <c r="AC742" s="35"/>
      <c r="AD742" s="36"/>
      <c r="AF742" s="37"/>
      <c r="AH742" s="8"/>
      <c r="AI742" s="8"/>
      <c r="AJ742" s="8"/>
    </row>
    <row r="743" spans="1:39" s="1" customFormat="1" ht="47.25" x14ac:dyDescent="0.25">
      <c r="A743" s="51" t="s">
        <v>1551</v>
      </c>
      <c r="B743" s="52" t="s">
        <v>1574</v>
      </c>
      <c r="C743" s="53" t="s">
        <v>1575</v>
      </c>
      <c r="D743" s="54">
        <v>11.663103600000001</v>
      </c>
      <c r="E743" s="54">
        <v>0</v>
      </c>
      <c r="F743" s="54">
        <f t="shared" si="235"/>
        <v>11.663103600000001</v>
      </c>
      <c r="G743" s="54">
        <f t="shared" si="236"/>
        <v>11.663103600000001</v>
      </c>
      <c r="H743" s="54">
        <f t="shared" si="232"/>
        <v>6.1971499999999999E-2</v>
      </c>
      <c r="I743" s="54">
        <v>0</v>
      </c>
      <c r="J743" s="54">
        <v>0</v>
      </c>
      <c r="K743" s="54">
        <v>0</v>
      </c>
      <c r="L743" s="54">
        <v>6.1971499999999999E-2</v>
      </c>
      <c r="M743" s="54">
        <v>0</v>
      </c>
      <c r="N743" s="54">
        <v>0</v>
      </c>
      <c r="O743" s="54">
        <v>11.663103600000001</v>
      </c>
      <c r="P743" s="54">
        <v>0</v>
      </c>
      <c r="Q743" s="54">
        <f t="shared" si="228"/>
        <v>11.601132100000001</v>
      </c>
      <c r="R743" s="54">
        <f t="shared" si="229"/>
        <v>-11.601132100000001</v>
      </c>
      <c r="S743" s="48">
        <f t="shared" si="230"/>
        <v>-0.99468653438009413</v>
      </c>
      <c r="T743" s="49" t="s">
        <v>1576</v>
      </c>
      <c r="U743" s="7"/>
      <c r="V743" s="7"/>
      <c r="W743" s="7"/>
      <c r="X743" s="7"/>
      <c r="Y743" s="7"/>
      <c r="Z743" s="7"/>
      <c r="AA743" s="7"/>
      <c r="AB743" s="9"/>
      <c r="AC743" s="35"/>
      <c r="AD743" s="36"/>
      <c r="AF743" s="37"/>
      <c r="AH743" s="8"/>
      <c r="AI743" s="8"/>
      <c r="AJ743" s="8"/>
    </row>
    <row r="744" spans="1:39" s="1" customFormat="1" ht="78.75" x14ac:dyDescent="0.25">
      <c r="A744" s="51" t="s">
        <v>1551</v>
      </c>
      <c r="B744" s="52" t="s">
        <v>1577</v>
      </c>
      <c r="C744" s="53" t="s">
        <v>1578</v>
      </c>
      <c r="D744" s="54" t="s">
        <v>31</v>
      </c>
      <c r="E744" s="54" t="s">
        <v>31</v>
      </c>
      <c r="F744" s="54" t="s">
        <v>31</v>
      </c>
      <c r="G744" s="54" t="s">
        <v>31</v>
      </c>
      <c r="H744" s="54">
        <f t="shared" si="232"/>
        <v>1.9218010300000001</v>
      </c>
      <c r="I744" s="54" t="s">
        <v>31</v>
      </c>
      <c r="J744" s="54">
        <v>0</v>
      </c>
      <c r="K744" s="54" t="s">
        <v>31</v>
      </c>
      <c r="L744" s="54">
        <v>0</v>
      </c>
      <c r="M744" s="54" t="s">
        <v>31</v>
      </c>
      <c r="N744" s="54">
        <v>1.9218010300000001</v>
      </c>
      <c r="O744" s="54" t="s">
        <v>31</v>
      </c>
      <c r="P744" s="54">
        <v>0</v>
      </c>
      <c r="Q744" s="54" t="s">
        <v>31</v>
      </c>
      <c r="R744" s="54" t="s">
        <v>31</v>
      </c>
      <c r="S744" s="48" t="s">
        <v>31</v>
      </c>
      <c r="T744" s="70" t="s">
        <v>1579</v>
      </c>
      <c r="U744" s="7"/>
      <c r="V744" s="7"/>
      <c r="W744" s="7"/>
      <c r="X744" s="7"/>
      <c r="Y744" s="7"/>
      <c r="Z744" s="7"/>
      <c r="AA744" s="7"/>
      <c r="AB744" s="9"/>
      <c r="AC744" s="35"/>
      <c r="AD744" s="36"/>
      <c r="AF744" s="37"/>
      <c r="AH744" s="8"/>
      <c r="AI744" s="8"/>
      <c r="AJ744" s="8"/>
      <c r="AM744" s="63"/>
    </row>
    <row r="745" spans="1:39" s="1" customFormat="1" ht="63" x14ac:dyDescent="0.25">
      <c r="A745" s="51" t="s">
        <v>1551</v>
      </c>
      <c r="B745" s="52" t="s">
        <v>1580</v>
      </c>
      <c r="C745" s="68" t="s">
        <v>1581</v>
      </c>
      <c r="D745" s="54" t="s">
        <v>31</v>
      </c>
      <c r="E745" s="54" t="s">
        <v>31</v>
      </c>
      <c r="F745" s="54" t="s">
        <v>31</v>
      </c>
      <c r="G745" s="54" t="s">
        <v>31</v>
      </c>
      <c r="H745" s="54">
        <f t="shared" si="232"/>
        <v>0.43767464</v>
      </c>
      <c r="I745" s="54" t="s">
        <v>31</v>
      </c>
      <c r="J745" s="54">
        <v>0</v>
      </c>
      <c r="K745" s="54" t="s">
        <v>31</v>
      </c>
      <c r="L745" s="54">
        <v>0</v>
      </c>
      <c r="M745" s="54" t="s">
        <v>31</v>
      </c>
      <c r="N745" s="54">
        <v>0</v>
      </c>
      <c r="O745" s="54" t="s">
        <v>31</v>
      </c>
      <c r="P745" s="54">
        <v>0.43767464</v>
      </c>
      <c r="Q745" s="54" t="s">
        <v>31</v>
      </c>
      <c r="R745" s="54" t="s">
        <v>31</v>
      </c>
      <c r="S745" s="48" t="s">
        <v>31</v>
      </c>
      <c r="T745" s="49" t="s">
        <v>1582</v>
      </c>
      <c r="U745" s="7"/>
      <c r="V745" s="7"/>
      <c r="W745" s="7"/>
      <c r="X745" s="7"/>
      <c r="Y745" s="7"/>
      <c r="Z745" s="7"/>
      <c r="AA745" s="7"/>
      <c r="AB745" s="9"/>
      <c r="AC745" s="35"/>
      <c r="AD745" s="36"/>
      <c r="AF745" s="37"/>
      <c r="AH745" s="8"/>
      <c r="AI745" s="8"/>
      <c r="AJ745" s="8"/>
      <c r="AM745" s="63"/>
    </row>
    <row r="746" spans="1:39" s="1" customFormat="1" ht="47.25" x14ac:dyDescent="0.25">
      <c r="A746" s="51" t="s">
        <v>1551</v>
      </c>
      <c r="B746" s="52" t="s">
        <v>1583</v>
      </c>
      <c r="C746" s="68" t="s">
        <v>1584</v>
      </c>
      <c r="D746" s="54" t="s">
        <v>31</v>
      </c>
      <c r="E746" s="54" t="s">
        <v>31</v>
      </c>
      <c r="F746" s="54" t="s">
        <v>31</v>
      </c>
      <c r="G746" s="54" t="s">
        <v>31</v>
      </c>
      <c r="H746" s="54">
        <f t="shared" si="232"/>
        <v>81.40056912</v>
      </c>
      <c r="I746" s="54" t="s">
        <v>31</v>
      </c>
      <c r="J746" s="54">
        <v>0</v>
      </c>
      <c r="K746" s="54" t="s">
        <v>31</v>
      </c>
      <c r="L746" s="54">
        <v>0</v>
      </c>
      <c r="M746" s="54" t="s">
        <v>31</v>
      </c>
      <c r="N746" s="54">
        <v>0</v>
      </c>
      <c r="O746" s="54" t="s">
        <v>31</v>
      </c>
      <c r="P746" s="54">
        <v>81.40056912</v>
      </c>
      <c r="Q746" s="54" t="s">
        <v>31</v>
      </c>
      <c r="R746" s="54" t="s">
        <v>31</v>
      </c>
      <c r="S746" s="48" t="s">
        <v>31</v>
      </c>
      <c r="T746" s="49" t="s">
        <v>1582</v>
      </c>
      <c r="U746" s="7"/>
      <c r="V746" s="7"/>
      <c r="W746" s="7"/>
      <c r="X746" s="7"/>
      <c r="Y746" s="7"/>
      <c r="Z746" s="7"/>
      <c r="AA746" s="7"/>
      <c r="AB746" s="9"/>
      <c r="AC746" s="35"/>
      <c r="AD746" s="36"/>
      <c r="AF746" s="37"/>
      <c r="AH746" s="8"/>
      <c r="AI746" s="8"/>
      <c r="AJ746" s="8"/>
      <c r="AM746" s="63"/>
    </row>
    <row r="747" spans="1:39" s="1" customFormat="1" ht="31.5" x14ac:dyDescent="0.25">
      <c r="A747" s="44" t="s">
        <v>1585</v>
      </c>
      <c r="B747" s="45" t="s">
        <v>104</v>
      </c>
      <c r="C747" s="45" t="s">
        <v>30</v>
      </c>
      <c r="D747" s="46">
        <v>0</v>
      </c>
      <c r="E747" s="46">
        <v>0</v>
      </c>
      <c r="F747" s="46">
        <v>0</v>
      </c>
      <c r="G747" s="46">
        <v>0</v>
      </c>
      <c r="H747" s="46">
        <f t="shared" si="232"/>
        <v>0</v>
      </c>
      <c r="I747" s="46">
        <v>0</v>
      </c>
      <c r="J747" s="47">
        <v>0</v>
      </c>
      <c r="K747" s="46">
        <v>0</v>
      </c>
      <c r="L747" s="47">
        <v>0</v>
      </c>
      <c r="M747" s="46">
        <v>0</v>
      </c>
      <c r="N747" s="46">
        <v>0</v>
      </c>
      <c r="O747" s="46">
        <v>0</v>
      </c>
      <c r="P747" s="46">
        <v>0</v>
      </c>
      <c r="Q747" s="46" t="s">
        <v>31</v>
      </c>
      <c r="R747" s="46" t="s">
        <v>31</v>
      </c>
      <c r="S747" s="50" t="s">
        <v>31</v>
      </c>
      <c r="T747" s="40" t="s">
        <v>31</v>
      </c>
      <c r="U747" s="7"/>
      <c r="V747" s="7"/>
      <c r="W747" s="7"/>
      <c r="X747" s="7"/>
      <c r="Y747" s="7"/>
      <c r="Z747" s="7"/>
      <c r="AA747" s="7"/>
      <c r="AB747" s="9"/>
      <c r="AC747" s="35"/>
      <c r="AD747" s="36"/>
      <c r="AF747" s="37"/>
      <c r="AH747" s="8"/>
      <c r="AI747" s="8"/>
      <c r="AJ747" s="8"/>
    </row>
    <row r="748" spans="1:39" s="1" customFormat="1" ht="47.25" x14ac:dyDescent="0.25">
      <c r="A748" s="44" t="s">
        <v>1586</v>
      </c>
      <c r="B748" s="45" t="s">
        <v>106</v>
      </c>
      <c r="C748" s="45" t="s">
        <v>30</v>
      </c>
      <c r="D748" s="46">
        <f>D749+D754+D752+D753</f>
        <v>791.20317899399993</v>
      </c>
      <c r="E748" s="46">
        <f>E749+E754+E752+E753</f>
        <v>236.81264986999997</v>
      </c>
      <c r="F748" s="46">
        <f>F749+F754+F752+F753</f>
        <v>554.39052912399995</v>
      </c>
      <c r="G748" s="46">
        <f>G749+G754+G752+G753</f>
        <v>389.02112145400002</v>
      </c>
      <c r="H748" s="46">
        <f t="shared" si="232"/>
        <v>252.01261497000002</v>
      </c>
      <c r="I748" s="46">
        <f t="shared" ref="I748:P748" si="237">I749+I754+I752+I753</f>
        <v>23.218736700000001</v>
      </c>
      <c r="J748" s="47">
        <f t="shared" si="237"/>
        <v>24.344156389999998</v>
      </c>
      <c r="K748" s="46">
        <f t="shared" si="237"/>
        <v>70.722868724400001</v>
      </c>
      <c r="L748" s="47">
        <f t="shared" si="237"/>
        <v>17.602439710000002</v>
      </c>
      <c r="M748" s="46">
        <f t="shared" si="237"/>
        <v>152.28555335959999</v>
      </c>
      <c r="N748" s="46">
        <f t="shared" si="237"/>
        <v>32.69004795</v>
      </c>
      <c r="O748" s="46">
        <f t="shared" si="237"/>
        <v>142.79396266999998</v>
      </c>
      <c r="P748" s="46">
        <f t="shared" si="237"/>
        <v>177.37597092000001</v>
      </c>
      <c r="Q748" s="46" t="s">
        <v>31</v>
      </c>
      <c r="R748" s="46" t="s">
        <v>31</v>
      </c>
      <c r="S748" s="50" t="s">
        <v>31</v>
      </c>
      <c r="T748" s="40" t="s">
        <v>31</v>
      </c>
      <c r="U748" s="7"/>
      <c r="V748" s="7"/>
      <c r="W748" s="7"/>
      <c r="X748" s="7"/>
      <c r="Y748" s="7"/>
      <c r="Z748" s="7"/>
      <c r="AA748" s="7"/>
      <c r="AB748" s="9"/>
      <c r="AC748" s="35"/>
      <c r="AD748" s="36"/>
      <c r="AF748" s="37"/>
      <c r="AH748" s="8"/>
      <c r="AI748" s="8"/>
      <c r="AJ748" s="8"/>
    </row>
    <row r="749" spans="1:39" s="1" customFormat="1" ht="31.5" x14ac:dyDescent="0.25">
      <c r="A749" s="44" t="s">
        <v>1587</v>
      </c>
      <c r="B749" s="45" t="s">
        <v>108</v>
      </c>
      <c r="C749" s="45" t="s">
        <v>30</v>
      </c>
      <c r="D749" s="46">
        <f t="shared" ref="D749:P749" si="238">SUM(D750:D750)</f>
        <v>45.352799833999995</v>
      </c>
      <c r="E749" s="46">
        <f t="shared" si="238"/>
        <v>0</v>
      </c>
      <c r="F749" s="46">
        <f t="shared" si="238"/>
        <v>45.352799833999995</v>
      </c>
      <c r="G749" s="46">
        <f t="shared" si="238"/>
        <v>14.109048524000002</v>
      </c>
      <c r="H749" s="46">
        <f t="shared" si="232"/>
        <v>0</v>
      </c>
      <c r="I749" s="46">
        <f t="shared" si="238"/>
        <v>0</v>
      </c>
      <c r="J749" s="47">
        <f>SUM(J750:J751)</f>
        <v>2.6922000000000003E-4</v>
      </c>
      <c r="K749" s="46">
        <f t="shared" si="238"/>
        <v>1.3922050044000001</v>
      </c>
      <c r="L749" s="47">
        <f>SUM(L750:L751)</f>
        <v>-2.6922000000000003E-4</v>
      </c>
      <c r="M749" s="46">
        <f t="shared" si="238"/>
        <v>12.529845039600001</v>
      </c>
      <c r="N749" s="46">
        <f t="shared" si="238"/>
        <v>0</v>
      </c>
      <c r="O749" s="46">
        <f t="shared" si="238"/>
        <v>0.18699847999999999</v>
      </c>
      <c r="P749" s="46">
        <f t="shared" si="238"/>
        <v>0</v>
      </c>
      <c r="Q749" s="46" t="s">
        <v>31</v>
      </c>
      <c r="R749" s="46" t="s">
        <v>31</v>
      </c>
      <c r="S749" s="50" t="s">
        <v>31</v>
      </c>
      <c r="T749" s="40" t="s">
        <v>31</v>
      </c>
      <c r="U749" s="7"/>
      <c r="V749" s="7"/>
      <c r="W749" s="7"/>
      <c r="X749" s="7"/>
      <c r="Y749" s="7"/>
      <c r="Z749" s="7"/>
      <c r="AA749" s="7"/>
      <c r="AB749" s="9"/>
      <c r="AC749" s="35"/>
      <c r="AD749" s="36"/>
      <c r="AF749" s="37"/>
      <c r="AH749" s="8"/>
      <c r="AI749" s="8"/>
      <c r="AJ749" s="8"/>
    </row>
    <row r="750" spans="1:39" s="1" customFormat="1" ht="31.5" x14ac:dyDescent="0.25">
      <c r="A750" s="51" t="s">
        <v>1587</v>
      </c>
      <c r="B750" s="52" t="s">
        <v>1588</v>
      </c>
      <c r="C750" s="53" t="s">
        <v>1589</v>
      </c>
      <c r="D750" s="54">
        <v>45.352799833999995</v>
      </c>
      <c r="E750" s="54">
        <v>0</v>
      </c>
      <c r="F750" s="54">
        <f t="shared" ref="F750" si="239">D750-E750</f>
        <v>45.352799833999995</v>
      </c>
      <c r="G750" s="54">
        <f>I750+K750+M750+O750</f>
        <v>14.109048524000002</v>
      </c>
      <c r="H750" s="54">
        <f t="shared" si="232"/>
        <v>0</v>
      </c>
      <c r="I750" s="67">
        <v>0</v>
      </c>
      <c r="J750" s="54">
        <v>0</v>
      </c>
      <c r="K750" s="67">
        <v>1.3922050044000001</v>
      </c>
      <c r="L750" s="54">
        <v>0</v>
      </c>
      <c r="M750" s="67">
        <v>12.529845039600001</v>
      </c>
      <c r="N750" s="54">
        <v>0</v>
      </c>
      <c r="O750" s="67">
        <v>0.18699847999999999</v>
      </c>
      <c r="P750" s="54">
        <v>0</v>
      </c>
      <c r="Q750" s="54">
        <f>F750-H750</f>
        <v>45.352799833999995</v>
      </c>
      <c r="R750" s="54">
        <f>H750-G750</f>
        <v>-14.109048524000002</v>
      </c>
      <c r="S750" s="48">
        <f>R750/G750</f>
        <v>-1</v>
      </c>
      <c r="T750" s="49" t="s">
        <v>1590</v>
      </c>
      <c r="U750" s="7"/>
      <c r="V750" s="7"/>
      <c r="W750" s="7"/>
      <c r="X750" s="7"/>
      <c r="Y750" s="7"/>
      <c r="Z750" s="7"/>
      <c r="AA750" s="7"/>
      <c r="AB750" s="9"/>
      <c r="AC750" s="35"/>
      <c r="AD750" s="36"/>
      <c r="AF750" s="37"/>
      <c r="AH750" s="8"/>
      <c r="AI750" s="8"/>
      <c r="AJ750" s="8"/>
    </row>
    <row r="751" spans="1:39" s="1" customFormat="1" ht="31.5" x14ac:dyDescent="0.25">
      <c r="A751" s="51" t="s">
        <v>1587</v>
      </c>
      <c r="B751" s="52" t="s">
        <v>1591</v>
      </c>
      <c r="C751" s="53" t="s">
        <v>1592</v>
      </c>
      <c r="D751" s="54">
        <v>0</v>
      </c>
      <c r="E751" s="54">
        <v>0</v>
      </c>
      <c r="F751" s="54">
        <f>D751-E751</f>
        <v>0</v>
      </c>
      <c r="G751" s="54" t="s">
        <v>31</v>
      </c>
      <c r="H751" s="54">
        <f t="shared" si="232"/>
        <v>0</v>
      </c>
      <c r="I751" s="67" t="s">
        <v>31</v>
      </c>
      <c r="J751" s="54">
        <v>2.6922000000000003E-4</v>
      </c>
      <c r="K751" s="67" t="s">
        <v>31</v>
      </c>
      <c r="L751" s="54">
        <v>-2.6922000000000003E-4</v>
      </c>
      <c r="M751" s="67" t="s">
        <v>31</v>
      </c>
      <c r="N751" s="54">
        <v>0</v>
      </c>
      <c r="O751" s="67" t="s">
        <v>31</v>
      </c>
      <c r="P751" s="54">
        <v>0</v>
      </c>
      <c r="Q751" s="54">
        <f>F751-H751</f>
        <v>0</v>
      </c>
      <c r="R751" s="54" t="s">
        <v>31</v>
      </c>
      <c r="S751" s="48" t="s">
        <v>31</v>
      </c>
      <c r="T751" s="49" t="s">
        <v>31</v>
      </c>
      <c r="U751" s="7"/>
      <c r="V751" s="7"/>
      <c r="W751" s="7"/>
      <c r="X751" s="7"/>
      <c r="Y751" s="7"/>
      <c r="Z751" s="7"/>
      <c r="AA751" s="7"/>
      <c r="AB751" s="9"/>
      <c r="AC751" s="35"/>
      <c r="AD751" s="36"/>
      <c r="AF751" s="37"/>
      <c r="AH751" s="8"/>
      <c r="AI751" s="8"/>
      <c r="AJ751" s="8"/>
    </row>
    <row r="752" spans="1:39" s="1" customFormat="1" x14ac:dyDescent="0.25">
      <c r="A752" s="44" t="s">
        <v>1593</v>
      </c>
      <c r="B752" s="45" t="s">
        <v>123</v>
      </c>
      <c r="C752" s="45" t="s">
        <v>30</v>
      </c>
      <c r="D752" s="46">
        <v>0</v>
      </c>
      <c r="E752" s="46">
        <v>0</v>
      </c>
      <c r="F752" s="46">
        <v>0</v>
      </c>
      <c r="G752" s="46">
        <v>0</v>
      </c>
      <c r="H752" s="46">
        <f t="shared" si="232"/>
        <v>0</v>
      </c>
      <c r="I752" s="46">
        <v>0</v>
      </c>
      <c r="J752" s="47">
        <v>0</v>
      </c>
      <c r="K752" s="46">
        <v>0</v>
      </c>
      <c r="L752" s="47">
        <v>0</v>
      </c>
      <c r="M752" s="46">
        <v>0</v>
      </c>
      <c r="N752" s="46">
        <v>0</v>
      </c>
      <c r="O752" s="46">
        <v>0</v>
      </c>
      <c r="P752" s="46">
        <v>0</v>
      </c>
      <c r="Q752" s="46">
        <f t="shared" ref="Q752:Q782" si="240">F752-H752</f>
        <v>0</v>
      </c>
      <c r="R752" s="46">
        <f t="shared" ref="R752:R782" si="241">H752-G752</f>
        <v>0</v>
      </c>
      <c r="S752" s="50">
        <v>0</v>
      </c>
      <c r="T752" s="40" t="s">
        <v>31</v>
      </c>
      <c r="U752" s="7"/>
      <c r="V752" s="7"/>
      <c r="W752" s="7"/>
      <c r="X752" s="7"/>
      <c r="Y752" s="7"/>
      <c r="Z752" s="7"/>
      <c r="AA752" s="7"/>
      <c r="AB752" s="9"/>
      <c r="AC752" s="35"/>
      <c r="AD752" s="36"/>
      <c r="AF752" s="37"/>
      <c r="AH752" s="8"/>
      <c r="AI752" s="8"/>
      <c r="AJ752" s="8"/>
    </row>
    <row r="753" spans="1:36" s="1" customFormat="1" x14ac:dyDescent="0.25">
      <c r="A753" s="44" t="s">
        <v>1594</v>
      </c>
      <c r="B753" s="45" t="s">
        <v>132</v>
      </c>
      <c r="C753" s="45" t="s">
        <v>30</v>
      </c>
      <c r="D753" s="46">
        <v>0</v>
      </c>
      <c r="E753" s="46">
        <v>0</v>
      </c>
      <c r="F753" s="46">
        <v>0</v>
      </c>
      <c r="G753" s="46">
        <v>0</v>
      </c>
      <c r="H753" s="46">
        <f t="shared" si="232"/>
        <v>0</v>
      </c>
      <c r="I753" s="46">
        <v>0</v>
      </c>
      <c r="J753" s="47">
        <v>0</v>
      </c>
      <c r="K753" s="46">
        <v>0</v>
      </c>
      <c r="L753" s="47">
        <v>0</v>
      </c>
      <c r="M753" s="46">
        <v>0</v>
      </c>
      <c r="N753" s="46">
        <v>0</v>
      </c>
      <c r="O753" s="46">
        <v>0</v>
      </c>
      <c r="P753" s="46">
        <v>0</v>
      </c>
      <c r="Q753" s="46">
        <f t="shared" si="240"/>
        <v>0</v>
      </c>
      <c r="R753" s="46">
        <f t="shared" si="241"/>
        <v>0</v>
      </c>
      <c r="S753" s="50">
        <v>0</v>
      </c>
      <c r="T753" s="40" t="s">
        <v>31</v>
      </c>
      <c r="U753" s="7"/>
      <c r="V753" s="7"/>
      <c r="W753" s="7"/>
      <c r="X753" s="7"/>
      <c r="Y753" s="7"/>
      <c r="Z753" s="7"/>
      <c r="AA753" s="7"/>
      <c r="AB753" s="9"/>
      <c r="AC753" s="35"/>
      <c r="AD753" s="36"/>
      <c r="AF753" s="37"/>
      <c r="AH753" s="8"/>
      <c r="AI753" s="8"/>
      <c r="AJ753" s="8"/>
    </row>
    <row r="754" spans="1:36" s="1" customFormat="1" ht="31.5" x14ac:dyDescent="0.25">
      <c r="A754" s="44" t="s">
        <v>1595</v>
      </c>
      <c r="B754" s="45" t="s">
        <v>139</v>
      </c>
      <c r="C754" s="45" t="s">
        <v>30</v>
      </c>
      <c r="D754" s="46">
        <f t="shared" ref="D754:G754" si="242">SUM(D755:D757)</f>
        <v>745.85037915999999</v>
      </c>
      <c r="E754" s="46">
        <f t="shared" si="242"/>
        <v>236.81264986999997</v>
      </c>
      <c r="F754" s="46">
        <f t="shared" si="242"/>
        <v>509.03772928999996</v>
      </c>
      <c r="G754" s="46">
        <f t="shared" si="242"/>
        <v>374.91207293000002</v>
      </c>
      <c r="H754" s="46">
        <f t="shared" si="232"/>
        <v>252.01261497000002</v>
      </c>
      <c r="I754" s="46">
        <f t="shared" ref="I754:P754" si="243">SUM(I755:I757)</f>
        <v>23.218736700000001</v>
      </c>
      <c r="J754" s="47">
        <f t="shared" si="243"/>
        <v>24.343887169999999</v>
      </c>
      <c r="K754" s="46">
        <f t="shared" si="243"/>
        <v>69.330663720000004</v>
      </c>
      <c r="L754" s="47">
        <f t="shared" si="243"/>
        <v>17.602708930000002</v>
      </c>
      <c r="M754" s="46">
        <f t="shared" si="243"/>
        <v>139.75570832</v>
      </c>
      <c r="N754" s="46">
        <f t="shared" si="243"/>
        <v>32.69004795</v>
      </c>
      <c r="O754" s="46">
        <f t="shared" si="243"/>
        <v>142.60696418999999</v>
      </c>
      <c r="P754" s="46">
        <f t="shared" si="243"/>
        <v>177.37597092000001</v>
      </c>
      <c r="Q754" s="46">
        <f t="shared" si="240"/>
        <v>257.02511431999994</v>
      </c>
      <c r="R754" s="46">
        <f t="shared" si="241"/>
        <v>-122.89945796000001</v>
      </c>
      <c r="S754" s="50">
        <f t="shared" ref="S754:S782" si="244">R754/G754</f>
        <v>-0.32780874992773734</v>
      </c>
      <c r="T754" s="40" t="s">
        <v>31</v>
      </c>
      <c r="U754" s="7"/>
      <c r="V754" s="7"/>
      <c r="W754" s="7"/>
      <c r="X754" s="7"/>
      <c r="Y754" s="7"/>
      <c r="Z754" s="7"/>
      <c r="AA754" s="7"/>
      <c r="AB754" s="9"/>
      <c r="AC754" s="35"/>
      <c r="AD754" s="36"/>
      <c r="AF754" s="37"/>
      <c r="AH754" s="8"/>
      <c r="AI754" s="8"/>
      <c r="AJ754" s="8"/>
    </row>
    <row r="755" spans="1:36" s="1" customFormat="1" ht="31.5" x14ac:dyDescent="0.25">
      <c r="A755" s="51" t="s">
        <v>1595</v>
      </c>
      <c r="B755" s="52" t="s">
        <v>1596</v>
      </c>
      <c r="C755" s="53" t="s">
        <v>1597</v>
      </c>
      <c r="D755" s="54">
        <v>417.04665258999995</v>
      </c>
      <c r="E755" s="54">
        <v>211.32099742999998</v>
      </c>
      <c r="F755" s="54">
        <f t="shared" ref="F755:F757" si="245">D755-E755</f>
        <v>205.72565515999997</v>
      </c>
      <c r="G755" s="54">
        <f t="shared" ref="G755:G757" si="246">I755+K755+M755+O755</f>
        <v>201.59999880000001</v>
      </c>
      <c r="H755" s="54">
        <f t="shared" si="232"/>
        <v>210.84334011000001</v>
      </c>
      <c r="I755" s="67">
        <v>20.159999880000001</v>
      </c>
      <c r="J755" s="54">
        <v>21.700719769999999</v>
      </c>
      <c r="K755" s="67">
        <v>63.131463719999999</v>
      </c>
      <c r="L755" s="54">
        <v>11.877654490000001</v>
      </c>
      <c r="M755" s="67">
        <v>96.52897548</v>
      </c>
      <c r="N755" s="54">
        <v>32.69004795</v>
      </c>
      <c r="O755" s="67">
        <v>21.779559720000002</v>
      </c>
      <c r="P755" s="54">
        <v>144.5749179</v>
      </c>
      <c r="Q755" s="54">
        <f t="shared" si="240"/>
        <v>-5.1176849500000401</v>
      </c>
      <c r="R755" s="54">
        <f t="shared" si="241"/>
        <v>9.2433413100000053</v>
      </c>
      <c r="S755" s="48">
        <f t="shared" si="244"/>
        <v>4.5849907564582806E-2</v>
      </c>
      <c r="T755" s="49" t="s">
        <v>31</v>
      </c>
      <c r="U755" s="7"/>
      <c r="V755" s="7"/>
      <c r="W755" s="7"/>
      <c r="X755" s="7"/>
      <c r="Y755" s="7"/>
      <c r="Z755" s="7"/>
      <c r="AA755" s="7"/>
      <c r="AB755" s="9"/>
      <c r="AC755" s="35"/>
      <c r="AD755" s="36"/>
      <c r="AF755" s="37"/>
      <c r="AH755" s="8"/>
      <c r="AI755" s="8"/>
      <c r="AJ755" s="8"/>
    </row>
    <row r="756" spans="1:36" s="1" customFormat="1" ht="132.75" customHeight="1" x14ac:dyDescent="0.25">
      <c r="A756" s="51" t="s">
        <v>1595</v>
      </c>
      <c r="B756" s="52" t="s">
        <v>1598</v>
      </c>
      <c r="C756" s="53" t="s">
        <v>1599</v>
      </c>
      <c r="D756" s="54">
        <v>285.74076062</v>
      </c>
      <c r="E756" s="54">
        <v>4.5568325999999999</v>
      </c>
      <c r="F756" s="54">
        <f t="shared" si="245"/>
        <v>281.18392802</v>
      </c>
      <c r="G756" s="54">
        <f t="shared" si="246"/>
        <v>151.18392802</v>
      </c>
      <c r="H756" s="54">
        <f t="shared" si="232"/>
        <v>20.96218842</v>
      </c>
      <c r="I756" s="67">
        <v>3.0587368199999996</v>
      </c>
      <c r="J756" s="54">
        <v>2.6431673999999998</v>
      </c>
      <c r="K756" s="67">
        <v>0</v>
      </c>
      <c r="L756" s="54">
        <v>0</v>
      </c>
      <c r="M756" s="67">
        <v>28.013987840000002</v>
      </c>
      <c r="N756" s="54">
        <v>0</v>
      </c>
      <c r="O756" s="67">
        <v>120.11120335999999</v>
      </c>
      <c r="P756" s="54">
        <v>18.319021020000001</v>
      </c>
      <c r="Q756" s="54">
        <f t="shared" si="240"/>
        <v>260.22173959999998</v>
      </c>
      <c r="R756" s="54">
        <f t="shared" si="241"/>
        <v>-130.22173960000001</v>
      </c>
      <c r="S756" s="48">
        <f t="shared" si="244"/>
        <v>-0.86134644935785154</v>
      </c>
      <c r="T756" s="49" t="s">
        <v>1600</v>
      </c>
      <c r="U756" s="7"/>
      <c r="V756" s="7"/>
      <c r="W756" s="7"/>
      <c r="X756" s="7"/>
      <c r="Y756" s="7"/>
      <c r="Z756" s="7"/>
      <c r="AA756" s="7"/>
      <c r="AB756" s="9"/>
      <c r="AC756" s="35"/>
      <c r="AD756" s="36"/>
      <c r="AF756" s="37"/>
      <c r="AH756" s="8"/>
      <c r="AI756" s="8"/>
      <c r="AJ756" s="8"/>
    </row>
    <row r="757" spans="1:36" s="1" customFormat="1" ht="47.25" x14ac:dyDescent="0.25">
      <c r="A757" s="51" t="s">
        <v>1595</v>
      </c>
      <c r="B757" s="52" t="s">
        <v>1601</v>
      </c>
      <c r="C757" s="53" t="s">
        <v>1602</v>
      </c>
      <c r="D757" s="54">
        <v>43.062965950000006</v>
      </c>
      <c r="E757" s="54">
        <v>20.934819839999999</v>
      </c>
      <c r="F757" s="54">
        <f t="shared" si="245"/>
        <v>22.128146110000007</v>
      </c>
      <c r="G757" s="54">
        <f t="shared" si="246"/>
        <v>22.128146109999996</v>
      </c>
      <c r="H757" s="54">
        <f t="shared" si="232"/>
        <v>20.207086439999998</v>
      </c>
      <c r="I757" s="67">
        <v>0</v>
      </c>
      <c r="J757" s="54">
        <v>0</v>
      </c>
      <c r="K757" s="67">
        <v>6.1991999999999994</v>
      </c>
      <c r="L757" s="54">
        <v>5.7250544400000001</v>
      </c>
      <c r="M757" s="67">
        <v>15.212744999999998</v>
      </c>
      <c r="N757" s="54">
        <v>0</v>
      </c>
      <c r="O757" s="67">
        <v>0.71620110999999997</v>
      </c>
      <c r="P757" s="54">
        <v>14.482031999999998</v>
      </c>
      <c r="Q757" s="54">
        <f t="shared" si="240"/>
        <v>1.9210596700000089</v>
      </c>
      <c r="R757" s="54">
        <f t="shared" si="241"/>
        <v>-1.9210596699999982</v>
      </c>
      <c r="S757" s="48">
        <f t="shared" si="244"/>
        <v>-8.6815210838283752E-2</v>
      </c>
      <c r="T757" s="49" t="s">
        <v>31</v>
      </c>
      <c r="U757" s="7"/>
      <c r="V757" s="7"/>
      <c r="W757" s="7"/>
      <c r="X757" s="7"/>
      <c r="Y757" s="7"/>
      <c r="Z757" s="7"/>
      <c r="AA757" s="7"/>
      <c r="AB757" s="9"/>
      <c r="AC757" s="35"/>
      <c r="AD757" s="36"/>
      <c r="AF757" s="37"/>
      <c r="AH757" s="8"/>
      <c r="AI757" s="8"/>
      <c r="AJ757" s="8"/>
    </row>
    <row r="758" spans="1:36" s="1" customFormat="1" ht="31.5" x14ac:dyDescent="0.25">
      <c r="A758" s="44" t="s">
        <v>1603</v>
      </c>
      <c r="B758" s="45" t="s">
        <v>160</v>
      </c>
      <c r="C758" s="45" t="s">
        <v>30</v>
      </c>
      <c r="D758" s="46">
        <f t="shared" ref="D758:P758" si="247">D759+D768+D771+D805</f>
        <v>5172.3604921816004</v>
      </c>
      <c r="E758" s="46">
        <f t="shared" si="247"/>
        <v>1552.6104726199997</v>
      </c>
      <c r="F758" s="46">
        <f t="shared" si="247"/>
        <v>3619.7500195616003</v>
      </c>
      <c r="G758" s="46">
        <f t="shared" si="247"/>
        <v>1451.2910295511997</v>
      </c>
      <c r="H758" s="46">
        <f t="shared" si="232"/>
        <v>1349.145029</v>
      </c>
      <c r="I758" s="46">
        <f t="shared" si="247"/>
        <v>120.48786897000002</v>
      </c>
      <c r="J758" s="47">
        <f t="shared" si="247"/>
        <v>183.71383700999996</v>
      </c>
      <c r="K758" s="46">
        <f t="shared" si="247"/>
        <v>439.89585505759999</v>
      </c>
      <c r="L758" s="47">
        <f t="shared" si="247"/>
        <v>154.482857</v>
      </c>
      <c r="M758" s="46">
        <f t="shared" si="247"/>
        <v>412.43879688160001</v>
      </c>
      <c r="N758" s="46">
        <f t="shared" si="247"/>
        <v>351.46966020000002</v>
      </c>
      <c r="O758" s="46">
        <f t="shared" si="247"/>
        <v>478.46850864199996</v>
      </c>
      <c r="P758" s="46">
        <f t="shared" si="247"/>
        <v>659.47867479000001</v>
      </c>
      <c r="Q758" s="46">
        <f t="shared" si="240"/>
        <v>2270.6049905616001</v>
      </c>
      <c r="R758" s="46">
        <f t="shared" si="241"/>
        <v>-102.14600055119968</v>
      </c>
      <c r="S758" s="50">
        <f t="shared" si="244"/>
        <v>-7.0382851179606284E-2</v>
      </c>
      <c r="T758" s="40" t="s">
        <v>31</v>
      </c>
      <c r="U758" s="7"/>
      <c r="V758" s="7"/>
      <c r="W758" s="7"/>
      <c r="X758" s="7"/>
      <c r="Y758" s="7"/>
      <c r="Z758" s="7"/>
      <c r="AA758" s="7"/>
      <c r="AB758" s="9"/>
      <c r="AC758" s="35"/>
      <c r="AD758" s="36"/>
      <c r="AF758" s="37"/>
      <c r="AH758" s="8"/>
      <c r="AI758" s="8"/>
      <c r="AJ758" s="8"/>
    </row>
    <row r="759" spans="1:36" s="1" customFormat="1" ht="47.25" x14ac:dyDescent="0.25">
      <c r="A759" s="44" t="s">
        <v>1604</v>
      </c>
      <c r="B759" s="45" t="s">
        <v>162</v>
      </c>
      <c r="C759" s="45" t="s">
        <v>30</v>
      </c>
      <c r="D759" s="46">
        <f t="shared" ref="D759:G759" si="248">SUM(D760:D767)</f>
        <v>1746.5476798696002</v>
      </c>
      <c r="E759" s="46">
        <f t="shared" si="248"/>
        <v>418.57111721999996</v>
      </c>
      <c r="F759" s="46">
        <f t="shared" si="248"/>
        <v>1327.9765626496001</v>
      </c>
      <c r="G759" s="46">
        <f t="shared" si="248"/>
        <v>448.80232011319998</v>
      </c>
      <c r="H759" s="46">
        <f t="shared" si="232"/>
        <v>407.63062536999996</v>
      </c>
      <c r="I759" s="46">
        <f t="shared" ref="I759" si="249">SUM(I760:I767)</f>
        <v>-3.2149243400000014</v>
      </c>
      <c r="J759" s="47">
        <f>SUM(J760:J767)</f>
        <v>59.143216209999991</v>
      </c>
      <c r="K759" s="46">
        <f t="shared" ref="K759:P759" si="250">SUM(K760:K767)</f>
        <v>208.41794217159998</v>
      </c>
      <c r="L759" s="47">
        <f t="shared" si="250"/>
        <v>2.6467165399999928</v>
      </c>
      <c r="M759" s="46">
        <f t="shared" si="250"/>
        <v>151.14498984960002</v>
      </c>
      <c r="N759" s="46">
        <f t="shared" si="250"/>
        <v>130.34797921000001</v>
      </c>
      <c r="O759" s="46">
        <f t="shared" si="250"/>
        <v>92.454312431999995</v>
      </c>
      <c r="P759" s="46">
        <f t="shared" si="250"/>
        <v>215.49271340999999</v>
      </c>
      <c r="Q759" s="46">
        <f t="shared" si="240"/>
        <v>920.34593727960009</v>
      </c>
      <c r="R759" s="46">
        <f t="shared" si="241"/>
        <v>-41.171694743200021</v>
      </c>
      <c r="S759" s="50">
        <f t="shared" si="244"/>
        <v>-9.1736813510267537E-2</v>
      </c>
      <c r="T759" s="40" t="s">
        <v>31</v>
      </c>
      <c r="U759" s="7"/>
      <c r="V759" s="7"/>
      <c r="W759" s="7"/>
      <c r="X759" s="7"/>
      <c r="Y759" s="7"/>
      <c r="Z759" s="7"/>
      <c r="AA759" s="7"/>
      <c r="AB759" s="9"/>
      <c r="AC759" s="35"/>
      <c r="AD759" s="36"/>
      <c r="AF759" s="37"/>
      <c r="AH759" s="8"/>
      <c r="AI759" s="8"/>
      <c r="AJ759" s="8"/>
    </row>
    <row r="760" spans="1:36" s="1" customFormat="1" ht="31.5" x14ac:dyDescent="0.25">
      <c r="A760" s="51" t="s">
        <v>1604</v>
      </c>
      <c r="B760" s="52" t="s">
        <v>1605</v>
      </c>
      <c r="C760" s="53" t="s">
        <v>1606</v>
      </c>
      <c r="D760" s="54">
        <v>12.49740487</v>
      </c>
      <c r="E760" s="54">
        <v>10.99436828</v>
      </c>
      <c r="F760" s="54">
        <f t="shared" ref="F760:F767" si="251">D760-E760</f>
        <v>1.5030365900000007</v>
      </c>
      <c r="G760" s="54">
        <f t="shared" ref="G760:G767" si="252">I760+K760+M760+O760</f>
        <v>1.50303659</v>
      </c>
      <c r="H760" s="54">
        <f t="shared" si="232"/>
        <v>0.84501800999999999</v>
      </c>
      <c r="I760" s="67">
        <v>3.90975E-3</v>
      </c>
      <c r="J760" s="54">
        <v>0</v>
      </c>
      <c r="K760" s="67">
        <v>5.4097499999999996E-3</v>
      </c>
      <c r="L760" s="54">
        <v>0</v>
      </c>
      <c r="M760" s="67">
        <v>6.4097499999999996E-3</v>
      </c>
      <c r="N760" s="54">
        <v>0</v>
      </c>
      <c r="O760" s="67">
        <v>1.4873073400000001</v>
      </c>
      <c r="P760" s="54">
        <v>0.84501800999999999</v>
      </c>
      <c r="Q760" s="54">
        <f t="shared" si="240"/>
        <v>0.65801858000000069</v>
      </c>
      <c r="R760" s="54">
        <f t="shared" si="241"/>
        <v>-0.65801858000000002</v>
      </c>
      <c r="S760" s="48">
        <f t="shared" si="244"/>
        <v>-0.43779278853085007</v>
      </c>
      <c r="T760" s="49" t="s">
        <v>1230</v>
      </c>
      <c r="U760" s="7"/>
      <c r="V760" s="7"/>
      <c r="W760" s="7"/>
      <c r="X760" s="7"/>
      <c r="Y760" s="7"/>
      <c r="Z760" s="7"/>
      <c r="AA760" s="7"/>
      <c r="AB760" s="9"/>
      <c r="AC760" s="35"/>
      <c r="AD760" s="36"/>
      <c r="AF760" s="37"/>
      <c r="AH760" s="8"/>
      <c r="AI760" s="8"/>
      <c r="AJ760" s="8"/>
    </row>
    <row r="761" spans="1:36" s="1" customFormat="1" ht="47.25" x14ac:dyDescent="0.25">
      <c r="A761" s="51" t="s">
        <v>1604</v>
      </c>
      <c r="B761" s="52" t="s">
        <v>1607</v>
      </c>
      <c r="C761" s="53" t="s">
        <v>1608</v>
      </c>
      <c r="D761" s="54">
        <v>281.54909403200003</v>
      </c>
      <c r="E761" s="54">
        <v>9.26788144</v>
      </c>
      <c r="F761" s="54">
        <f t="shared" si="251"/>
        <v>272.28121259200003</v>
      </c>
      <c r="G761" s="54">
        <f t="shared" si="252"/>
        <v>67.068414606000005</v>
      </c>
      <c r="H761" s="54">
        <f t="shared" si="232"/>
        <v>35.486676199999998</v>
      </c>
      <c r="I761" s="67">
        <v>0.44877262000000001</v>
      </c>
      <c r="J761" s="54">
        <v>16.729702669999998</v>
      </c>
      <c r="K761" s="67">
        <v>37.108831146000007</v>
      </c>
      <c r="L761" s="54">
        <v>0.85773558999999999</v>
      </c>
      <c r="M761" s="67">
        <v>18.503515619999998</v>
      </c>
      <c r="N761" s="54">
        <v>0.58109266000000004</v>
      </c>
      <c r="O761" s="67">
        <v>11.007295219999998</v>
      </c>
      <c r="P761" s="54">
        <v>17.31814528</v>
      </c>
      <c r="Q761" s="54">
        <f t="shared" si="240"/>
        <v>236.79453639200003</v>
      </c>
      <c r="R761" s="54">
        <f t="shared" si="241"/>
        <v>-31.581738406000007</v>
      </c>
      <c r="S761" s="48">
        <f t="shared" si="244"/>
        <v>-0.47088839942810684</v>
      </c>
      <c r="T761" s="49" t="s">
        <v>1609</v>
      </c>
      <c r="U761" s="7"/>
      <c r="V761" s="7"/>
      <c r="W761" s="7"/>
      <c r="X761" s="7"/>
      <c r="Y761" s="7"/>
      <c r="Z761" s="7"/>
      <c r="AA761" s="7"/>
      <c r="AB761" s="9"/>
      <c r="AC761" s="35"/>
      <c r="AD761" s="36"/>
      <c r="AF761" s="37"/>
      <c r="AH761" s="8"/>
      <c r="AI761" s="8"/>
      <c r="AJ761" s="8"/>
    </row>
    <row r="762" spans="1:36" s="1" customFormat="1" ht="31.5" x14ac:dyDescent="0.25">
      <c r="A762" s="51" t="s">
        <v>1604</v>
      </c>
      <c r="B762" s="52" t="s">
        <v>1610</v>
      </c>
      <c r="C762" s="53" t="s">
        <v>1611</v>
      </c>
      <c r="D762" s="54">
        <v>442.35372826439999</v>
      </c>
      <c r="E762" s="54">
        <v>76.632733999999985</v>
      </c>
      <c r="F762" s="54">
        <f t="shared" si="251"/>
        <v>365.72099426440002</v>
      </c>
      <c r="G762" s="54">
        <f t="shared" si="252"/>
        <v>88.573787820000007</v>
      </c>
      <c r="H762" s="54">
        <f t="shared" si="232"/>
        <v>95.833290390000002</v>
      </c>
      <c r="I762" s="67">
        <v>-48.182979599999996</v>
      </c>
      <c r="J762" s="54">
        <v>4.0622400000000197E-2</v>
      </c>
      <c r="K762" s="67">
        <v>33.3934321224</v>
      </c>
      <c r="L762" s="54">
        <v>0</v>
      </c>
      <c r="M762" s="67">
        <v>63.111555590400009</v>
      </c>
      <c r="N762" s="54">
        <v>41.936791919999997</v>
      </c>
      <c r="O762" s="67">
        <v>40.251779707199994</v>
      </c>
      <c r="P762" s="54">
        <v>53.855876070000001</v>
      </c>
      <c r="Q762" s="54">
        <f t="shared" si="240"/>
        <v>269.88770387440002</v>
      </c>
      <c r="R762" s="54">
        <f t="shared" si="241"/>
        <v>7.2595025699999951</v>
      </c>
      <c r="S762" s="48">
        <f t="shared" si="244"/>
        <v>8.1959942649768844E-2</v>
      </c>
      <c r="T762" s="49" t="s">
        <v>31</v>
      </c>
      <c r="U762" s="7"/>
      <c r="V762" s="7"/>
      <c r="W762" s="7"/>
      <c r="X762" s="7"/>
      <c r="Y762" s="7"/>
      <c r="Z762" s="7"/>
      <c r="AA762" s="7"/>
      <c r="AB762" s="9"/>
      <c r="AC762" s="35"/>
      <c r="AD762" s="36"/>
      <c r="AF762" s="37"/>
      <c r="AH762" s="8"/>
      <c r="AI762" s="8"/>
      <c r="AJ762" s="8"/>
    </row>
    <row r="763" spans="1:36" s="1" customFormat="1" ht="47.25" x14ac:dyDescent="0.25">
      <c r="A763" s="51" t="s">
        <v>1604</v>
      </c>
      <c r="B763" s="52" t="s">
        <v>1612</v>
      </c>
      <c r="C763" s="53" t="s">
        <v>1613</v>
      </c>
      <c r="D763" s="54">
        <v>83.57564477199999</v>
      </c>
      <c r="E763" s="54">
        <v>0</v>
      </c>
      <c r="F763" s="54">
        <f t="shared" si="251"/>
        <v>83.57564477199999</v>
      </c>
      <c r="G763" s="54">
        <f t="shared" si="252"/>
        <v>64.112922794799999</v>
      </c>
      <c r="H763" s="54">
        <f t="shared" si="232"/>
        <v>70.035703040000001</v>
      </c>
      <c r="I763" s="67">
        <v>6.7687749999999991E-2</v>
      </c>
      <c r="J763" s="54">
        <v>0</v>
      </c>
      <c r="K763" s="67">
        <v>8.0687749999999989E-2</v>
      </c>
      <c r="L763" s="54">
        <v>0.12881600000000001</v>
      </c>
      <c r="M763" s="67">
        <v>26.073880749999997</v>
      </c>
      <c r="N763" s="54">
        <v>25.367749249999999</v>
      </c>
      <c r="O763" s="67">
        <v>37.890666544799998</v>
      </c>
      <c r="P763" s="54">
        <v>44.539137789999998</v>
      </c>
      <c r="Q763" s="54">
        <f t="shared" si="240"/>
        <v>13.539941731999988</v>
      </c>
      <c r="R763" s="54">
        <f t="shared" si="241"/>
        <v>5.922780245200002</v>
      </c>
      <c r="S763" s="48">
        <f t="shared" si="244"/>
        <v>9.2380443552019451E-2</v>
      </c>
      <c r="T763" s="49" t="s">
        <v>31</v>
      </c>
      <c r="U763" s="7"/>
      <c r="V763" s="7"/>
      <c r="W763" s="7"/>
      <c r="X763" s="7"/>
      <c r="Y763" s="7"/>
      <c r="Z763" s="7"/>
      <c r="AA763" s="7"/>
      <c r="AB763" s="9"/>
      <c r="AC763" s="35"/>
      <c r="AD763" s="36"/>
      <c r="AF763" s="37"/>
      <c r="AH763" s="8"/>
      <c r="AI763" s="8"/>
      <c r="AJ763" s="8"/>
    </row>
    <row r="764" spans="1:36" s="1" customFormat="1" ht="47.25" x14ac:dyDescent="0.25">
      <c r="A764" s="51" t="s">
        <v>1604</v>
      </c>
      <c r="B764" s="52" t="s">
        <v>1614</v>
      </c>
      <c r="C764" s="53" t="s">
        <v>1615</v>
      </c>
      <c r="D764" s="54">
        <v>73.993097784</v>
      </c>
      <c r="E764" s="54">
        <v>1.5132060000000001</v>
      </c>
      <c r="F764" s="54">
        <f t="shared" si="251"/>
        <v>72.479891784000003</v>
      </c>
      <c r="G764" s="54">
        <f t="shared" si="252"/>
        <v>2.0747939999999998</v>
      </c>
      <c r="H764" s="54">
        <f t="shared" si="232"/>
        <v>2.0747939999999998</v>
      </c>
      <c r="I764" s="67">
        <v>2.0747939999999998</v>
      </c>
      <c r="J764" s="54">
        <v>0</v>
      </c>
      <c r="K764" s="67">
        <v>0</v>
      </c>
      <c r="L764" s="54">
        <v>0</v>
      </c>
      <c r="M764" s="67">
        <v>0</v>
      </c>
      <c r="N764" s="54">
        <v>0</v>
      </c>
      <c r="O764" s="67">
        <v>0</v>
      </c>
      <c r="P764" s="54">
        <v>2.0747939999999998</v>
      </c>
      <c r="Q764" s="54">
        <f t="shared" si="240"/>
        <v>70.405097784000006</v>
      </c>
      <c r="R764" s="54">
        <f t="shared" si="241"/>
        <v>0</v>
      </c>
      <c r="S764" s="48">
        <f t="shared" si="244"/>
        <v>0</v>
      </c>
      <c r="T764" s="49" t="s">
        <v>31</v>
      </c>
      <c r="U764" s="7"/>
      <c r="V764" s="7"/>
      <c r="W764" s="7"/>
      <c r="X764" s="7"/>
      <c r="Y764" s="7"/>
      <c r="Z764" s="7"/>
      <c r="AA764" s="7"/>
      <c r="AB764" s="9"/>
      <c r="AC764" s="35"/>
      <c r="AD764" s="36"/>
      <c r="AF764" s="37"/>
      <c r="AH764" s="8"/>
      <c r="AI764" s="8"/>
      <c r="AJ764" s="8"/>
    </row>
    <row r="765" spans="1:36" s="1" customFormat="1" ht="78.75" x14ac:dyDescent="0.25">
      <c r="A765" s="51" t="s">
        <v>1604</v>
      </c>
      <c r="B765" s="52" t="s">
        <v>1616</v>
      </c>
      <c r="C765" s="53" t="s">
        <v>1617</v>
      </c>
      <c r="D765" s="54">
        <v>404.98238077320002</v>
      </c>
      <c r="E765" s="54">
        <v>227.92630875999998</v>
      </c>
      <c r="F765" s="54">
        <f t="shared" si="251"/>
        <v>177.05607201320004</v>
      </c>
      <c r="G765" s="54">
        <f t="shared" si="252"/>
        <v>177.05607201320001</v>
      </c>
      <c r="H765" s="54">
        <f t="shared" si="232"/>
        <v>74.969698370000003</v>
      </c>
      <c r="I765" s="67">
        <v>9.5676595300000002</v>
      </c>
      <c r="J765" s="54">
        <v>9.5676595300000002</v>
      </c>
      <c r="K765" s="67">
        <v>137.8295814032</v>
      </c>
      <c r="L765" s="54">
        <v>33.402760260000001</v>
      </c>
      <c r="M765" s="67">
        <v>29.658831079999999</v>
      </c>
      <c r="N765" s="54">
        <v>31.549278579999999</v>
      </c>
      <c r="O765" s="67">
        <v>0</v>
      </c>
      <c r="P765" s="54">
        <v>0.45000000000000201</v>
      </c>
      <c r="Q765" s="54">
        <f t="shared" si="240"/>
        <v>102.08637364320003</v>
      </c>
      <c r="R765" s="54">
        <f t="shared" si="241"/>
        <v>-102.08637364320001</v>
      </c>
      <c r="S765" s="48">
        <f t="shared" si="244"/>
        <v>-0.57657651885324324</v>
      </c>
      <c r="T765" s="49" t="s">
        <v>1618</v>
      </c>
      <c r="U765" s="7"/>
      <c r="V765" s="7"/>
      <c r="W765" s="7"/>
      <c r="X765" s="7"/>
      <c r="Y765" s="7"/>
      <c r="Z765" s="7"/>
      <c r="AA765" s="7"/>
      <c r="AB765" s="9"/>
      <c r="AC765" s="35"/>
      <c r="AD765" s="36"/>
      <c r="AF765" s="37"/>
      <c r="AH765" s="8"/>
      <c r="AI765" s="8"/>
      <c r="AJ765" s="8"/>
    </row>
    <row r="766" spans="1:36" s="1" customFormat="1" ht="47.25" x14ac:dyDescent="0.25">
      <c r="A766" s="51" t="s">
        <v>1604</v>
      </c>
      <c r="B766" s="52" t="s">
        <v>1619</v>
      </c>
      <c r="C766" s="53" t="s">
        <v>1620</v>
      </c>
      <c r="D766" s="54">
        <v>23.699503200000002</v>
      </c>
      <c r="E766" s="54">
        <v>4.2059503200000004</v>
      </c>
      <c r="F766" s="54">
        <f t="shared" si="251"/>
        <v>19.493552880000003</v>
      </c>
      <c r="G766" s="54">
        <f t="shared" si="252"/>
        <v>19.493552880000003</v>
      </c>
      <c r="H766" s="54">
        <f t="shared" si="232"/>
        <v>19.493552879999996</v>
      </c>
      <c r="I766" s="67">
        <v>19.493552880000003</v>
      </c>
      <c r="J766" s="54">
        <v>19.493552879999996</v>
      </c>
      <c r="K766" s="67">
        <v>0</v>
      </c>
      <c r="L766" s="54">
        <v>0</v>
      </c>
      <c r="M766" s="67">
        <v>0</v>
      </c>
      <c r="N766" s="54">
        <v>0</v>
      </c>
      <c r="O766" s="67">
        <v>0</v>
      </c>
      <c r="P766" s="54">
        <v>0</v>
      </c>
      <c r="Q766" s="54">
        <f t="shared" si="240"/>
        <v>0</v>
      </c>
      <c r="R766" s="54">
        <f t="shared" si="241"/>
        <v>0</v>
      </c>
      <c r="S766" s="48">
        <f t="shared" si="244"/>
        <v>0</v>
      </c>
      <c r="T766" s="49" t="s">
        <v>31</v>
      </c>
      <c r="U766" s="7"/>
      <c r="V766" s="7"/>
      <c r="W766" s="7"/>
      <c r="X766" s="7"/>
      <c r="Y766" s="7"/>
      <c r="Z766" s="7"/>
      <c r="AA766" s="7"/>
      <c r="AB766" s="9"/>
      <c r="AC766" s="35"/>
      <c r="AD766" s="36"/>
      <c r="AF766" s="37"/>
      <c r="AH766" s="8"/>
      <c r="AI766" s="8"/>
      <c r="AJ766" s="8"/>
    </row>
    <row r="767" spans="1:36" s="1" customFormat="1" ht="123" customHeight="1" x14ac:dyDescent="0.25">
      <c r="A767" s="51" t="s">
        <v>1604</v>
      </c>
      <c r="B767" s="52" t="s">
        <v>1621</v>
      </c>
      <c r="C767" s="53" t="s">
        <v>1622</v>
      </c>
      <c r="D767" s="54">
        <v>423.89682617399995</v>
      </c>
      <c r="E767" s="54">
        <v>88.030668419999998</v>
      </c>
      <c r="F767" s="54">
        <f t="shared" si="251"/>
        <v>335.86615775399997</v>
      </c>
      <c r="G767" s="54">
        <f t="shared" si="252"/>
        <v>28.919739409199998</v>
      </c>
      <c r="H767" s="54">
        <f t="shared" si="232"/>
        <v>108.89189248</v>
      </c>
      <c r="I767" s="67">
        <v>13.311678729999999</v>
      </c>
      <c r="J767" s="54">
        <v>13.311678729999999</v>
      </c>
      <c r="K767" s="67">
        <v>0</v>
      </c>
      <c r="L767" s="54">
        <v>-31.742595310000006</v>
      </c>
      <c r="M767" s="67">
        <v>13.790797059200001</v>
      </c>
      <c r="N767" s="54">
        <v>30.913066799999999</v>
      </c>
      <c r="O767" s="67">
        <v>1.8172636199999999</v>
      </c>
      <c r="P767" s="54">
        <v>96.409742260000002</v>
      </c>
      <c r="Q767" s="54">
        <f t="shared" si="240"/>
        <v>226.97426527399998</v>
      </c>
      <c r="R767" s="54">
        <f t="shared" si="241"/>
        <v>79.972153070800005</v>
      </c>
      <c r="S767" s="48">
        <f t="shared" si="244"/>
        <v>2.7653137512490558</v>
      </c>
      <c r="T767" s="71" t="s">
        <v>1623</v>
      </c>
      <c r="U767" s="7"/>
      <c r="V767" s="7"/>
      <c r="W767" s="7"/>
      <c r="X767" s="7"/>
      <c r="Y767" s="7"/>
      <c r="Z767" s="7"/>
      <c r="AA767" s="7"/>
      <c r="AB767" s="9"/>
      <c r="AC767" s="35"/>
      <c r="AD767" s="36"/>
      <c r="AF767" s="37"/>
      <c r="AH767" s="8"/>
      <c r="AI767" s="8"/>
      <c r="AJ767" s="8"/>
    </row>
    <row r="768" spans="1:36" s="1" customFormat="1" ht="31.5" x14ac:dyDescent="0.25">
      <c r="A768" s="44" t="s">
        <v>1624</v>
      </c>
      <c r="B768" s="45" t="s">
        <v>189</v>
      </c>
      <c r="C768" s="45" t="s">
        <v>30</v>
      </c>
      <c r="D768" s="46">
        <f t="shared" ref="D768:P768" si="253">SUM(D769:D770)</f>
        <v>33.811525947999996</v>
      </c>
      <c r="E768" s="46">
        <f t="shared" si="253"/>
        <v>18.36154866</v>
      </c>
      <c r="F768" s="46">
        <f t="shared" si="253"/>
        <v>15.449977287999998</v>
      </c>
      <c r="G768" s="46">
        <f t="shared" si="253"/>
        <v>15.449977287999999</v>
      </c>
      <c r="H768" s="46">
        <f t="shared" si="232"/>
        <v>1.8586766699999999</v>
      </c>
      <c r="I768" s="46">
        <f t="shared" si="253"/>
        <v>0</v>
      </c>
      <c r="J768" s="47">
        <f t="shared" si="253"/>
        <v>1.6825709999999997E-2</v>
      </c>
      <c r="K768" s="46">
        <f t="shared" si="253"/>
        <v>6.9185534080000002</v>
      </c>
      <c r="L768" s="47">
        <f t="shared" si="253"/>
        <v>1.6549110300000001</v>
      </c>
      <c r="M768" s="46">
        <f t="shared" si="253"/>
        <v>7.2753914399999999</v>
      </c>
      <c r="N768" s="46">
        <f t="shared" si="253"/>
        <v>1.5957880000000004E-2</v>
      </c>
      <c r="O768" s="46">
        <f t="shared" si="253"/>
        <v>1.25603244</v>
      </c>
      <c r="P768" s="46">
        <f t="shared" si="253"/>
        <v>0.17098205</v>
      </c>
      <c r="Q768" s="46">
        <f t="shared" si="240"/>
        <v>13.591300617999998</v>
      </c>
      <c r="R768" s="46">
        <f t="shared" si="241"/>
        <v>-13.591300618</v>
      </c>
      <c r="S768" s="50">
        <f t="shared" si="244"/>
        <v>-0.87969712606350337</v>
      </c>
      <c r="T768" s="40" t="s">
        <v>31</v>
      </c>
      <c r="U768" s="7"/>
      <c r="V768" s="7"/>
      <c r="W768" s="7"/>
      <c r="X768" s="7"/>
      <c r="Y768" s="7"/>
      <c r="Z768" s="7"/>
      <c r="AA768" s="7"/>
      <c r="AB768" s="9"/>
      <c r="AC768" s="35"/>
      <c r="AD768" s="36"/>
      <c r="AF768" s="37"/>
      <c r="AH768" s="8"/>
      <c r="AI768" s="8"/>
      <c r="AJ768" s="8"/>
    </row>
    <row r="769" spans="1:39" s="1" customFormat="1" ht="31.5" x14ac:dyDescent="0.25">
      <c r="A769" s="51" t="s">
        <v>1624</v>
      </c>
      <c r="B769" s="52" t="s">
        <v>1625</v>
      </c>
      <c r="C769" s="53" t="s">
        <v>1626</v>
      </c>
      <c r="D769" s="54">
        <v>22.738006347999999</v>
      </c>
      <c r="E769" s="54">
        <v>18.36154866</v>
      </c>
      <c r="F769" s="54">
        <f t="shared" ref="F769:F770" si="254">D769-E769</f>
        <v>4.3764576879999986</v>
      </c>
      <c r="G769" s="54">
        <f t="shared" ref="G769:G770" si="255">I769+K769+M769+O769</f>
        <v>4.3764576880000003</v>
      </c>
      <c r="H769" s="54">
        <f t="shared" si="232"/>
        <v>1.8586766699999999</v>
      </c>
      <c r="I769" s="67">
        <v>0</v>
      </c>
      <c r="J769" s="54">
        <v>1.6541439999999998E-2</v>
      </c>
      <c r="K769" s="67">
        <v>4.3764576880000003</v>
      </c>
      <c r="L769" s="54">
        <v>1.6551953000000001</v>
      </c>
      <c r="M769" s="67">
        <v>0</v>
      </c>
      <c r="N769" s="54">
        <v>1.5957880000000004E-2</v>
      </c>
      <c r="O769" s="67">
        <v>0</v>
      </c>
      <c r="P769" s="54">
        <v>0.17098205</v>
      </c>
      <c r="Q769" s="54">
        <f t="shared" si="240"/>
        <v>2.5177810179999986</v>
      </c>
      <c r="R769" s="54">
        <f t="shared" si="241"/>
        <v>-2.5177810180000004</v>
      </c>
      <c r="S769" s="48">
        <f t="shared" si="244"/>
        <v>-0.5753011219332963</v>
      </c>
      <c r="T769" s="49" t="s">
        <v>1627</v>
      </c>
      <c r="U769" s="7"/>
      <c r="V769" s="7"/>
      <c r="W769" s="7"/>
      <c r="X769" s="7"/>
      <c r="Y769" s="7"/>
      <c r="Z769" s="7"/>
      <c r="AA769" s="7"/>
      <c r="AB769" s="9"/>
      <c r="AC769" s="35"/>
      <c r="AD769" s="36"/>
      <c r="AF769" s="37"/>
      <c r="AH769" s="8"/>
      <c r="AI769" s="8"/>
      <c r="AJ769" s="8"/>
    </row>
    <row r="770" spans="1:39" s="1" customFormat="1" ht="47.25" x14ac:dyDescent="0.25">
      <c r="A770" s="51" t="s">
        <v>1624</v>
      </c>
      <c r="B770" s="52" t="s">
        <v>1628</v>
      </c>
      <c r="C770" s="53" t="s">
        <v>1629</v>
      </c>
      <c r="D770" s="54">
        <v>11.073519599999999</v>
      </c>
      <c r="E770" s="54">
        <v>0</v>
      </c>
      <c r="F770" s="54">
        <f t="shared" si="254"/>
        <v>11.073519599999999</v>
      </c>
      <c r="G770" s="54">
        <f t="shared" si="255"/>
        <v>11.073519599999999</v>
      </c>
      <c r="H770" s="54">
        <f t="shared" si="232"/>
        <v>-5.4210108624275222E-20</v>
      </c>
      <c r="I770" s="67">
        <v>0</v>
      </c>
      <c r="J770" s="54">
        <v>2.8426999999999999E-4</v>
      </c>
      <c r="K770" s="67">
        <v>2.5420957199999998</v>
      </c>
      <c r="L770" s="54">
        <v>-2.8427000000000004E-4</v>
      </c>
      <c r="M770" s="67">
        <v>7.2753914399999999</v>
      </c>
      <c r="N770" s="54">
        <v>0</v>
      </c>
      <c r="O770" s="67">
        <v>1.25603244</v>
      </c>
      <c r="P770" s="54">
        <v>0</v>
      </c>
      <c r="Q770" s="54">
        <f t="shared" si="240"/>
        <v>11.073519599999999</v>
      </c>
      <c r="R770" s="54">
        <f t="shared" si="241"/>
        <v>-11.073519599999999</v>
      </c>
      <c r="S770" s="48">
        <f t="shared" si="244"/>
        <v>-1</v>
      </c>
      <c r="T770" s="49" t="s">
        <v>1630</v>
      </c>
      <c r="U770" s="7"/>
      <c r="V770" s="7"/>
      <c r="W770" s="7"/>
      <c r="X770" s="7"/>
      <c r="Y770" s="7"/>
      <c r="Z770" s="7"/>
      <c r="AA770" s="59"/>
      <c r="AB770" s="60"/>
      <c r="AC770" s="72"/>
      <c r="AD770" s="73"/>
      <c r="AF770" s="37"/>
      <c r="AH770" s="8"/>
      <c r="AI770" s="8"/>
      <c r="AJ770" s="8"/>
    </row>
    <row r="771" spans="1:39" s="1" customFormat="1" ht="31.5" x14ac:dyDescent="0.25">
      <c r="A771" s="44" t="s">
        <v>1631</v>
      </c>
      <c r="B771" s="45" t="s">
        <v>194</v>
      </c>
      <c r="C771" s="45" t="s">
        <v>30</v>
      </c>
      <c r="D771" s="46">
        <f t="shared" ref="D771:P771" si="256">SUM(D772:D804)</f>
        <v>1572.5890893120004</v>
      </c>
      <c r="E771" s="46">
        <f t="shared" si="256"/>
        <v>702.21961553999995</v>
      </c>
      <c r="F771" s="46">
        <f t="shared" si="256"/>
        <v>870.36947377200011</v>
      </c>
      <c r="G771" s="46">
        <f t="shared" si="256"/>
        <v>540.05461328599984</v>
      </c>
      <c r="H771" s="46">
        <f t="shared" si="232"/>
        <v>622.622657</v>
      </c>
      <c r="I771" s="46">
        <f t="shared" si="256"/>
        <v>88.035807540000022</v>
      </c>
      <c r="J771" s="47">
        <f t="shared" si="256"/>
        <v>87.15374125999999</v>
      </c>
      <c r="K771" s="46">
        <f t="shared" si="256"/>
        <v>110.34167004</v>
      </c>
      <c r="L771" s="47">
        <f t="shared" si="256"/>
        <v>108.20245666</v>
      </c>
      <c r="M771" s="46">
        <f t="shared" si="256"/>
        <v>152.7187098</v>
      </c>
      <c r="N771" s="46">
        <f t="shared" si="256"/>
        <v>180.07580649000002</v>
      </c>
      <c r="O771" s="46">
        <f t="shared" si="256"/>
        <v>188.958425906</v>
      </c>
      <c r="P771" s="46">
        <f t="shared" si="256"/>
        <v>247.19065259000001</v>
      </c>
      <c r="Q771" s="46">
        <f t="shared" si="240"/>
        <v>247.7468167720001</v>
      </c>
      <c r="R771" s="46">
        <f t="shared" si="241"/>
        <v>82.568043714000169</v>
      </c>
      <c r="S771" s="50">
        <f t="shared" si="244"/>
        <v>0.15288832218580481</v>
      </c>
      <c r="T771" s="40" t="s">
        <v>31</v>
      </c>
      <c r="U771" s="7"/>
      <c r="V771" s="7"/>
      <c r="W771" s="7"/>
      <c r="X771" s="7"/>
      <c r="Y771" s="7"/>
      <c r="Z771" s="7"/>
      <c r="AA771" s="7"/>
      <c r="AB771" s="9"/>
      <c r="AC771" s="35"/>
      <c r="AD771" s="36"/>
      <c r="AF771" s="37"/>
      <c r="AH771" s="8"/>
      <c r="AI771" s="8"/>
      <c r="AJ771" s="8"/>
    </row>
    <row r="772" spans="1:39" s="1" customFormat="1" ht="31.5" x14ac:dyDescent="0.25">
      <c r="A772" s="51" t="s">
        <v>1631</v>
      </c>
      <c r="B772" s="52" t="s">
        <v>1632</v>
      </c>
      <c r="C772" s="53" t="s">
        <v>1633</v>
      </c>
      <c r="D772" s="54">
        <v>10.142627390000001</v>
      </c>
      <c r="E772" s="54">
        <v>10.131083750000002</v>
      </c>
      <c r="F772" s="54">
        <f t="shared" ref="F772:F804" si="257">D772-E772</f>
        <v>1.15436399999993E-2</v>
      </c>
      <c r="G772" s="54">
        <f t="shared" ref="G772:G782" si="258">I772+K772+M772+O772</f>
        <v>1.1543639999999999E-2</v>
      </c>
      <c r="H772" s="54">
        <f t="shared" si="232"/>
        <v>0</v>
      </c>
      <c r="I772" s="67">
        <v>1.1543639999999999E-2</v>
      </c>
      <c r="J772" s="54">
        <v>0</v>
      </c>
      <c r="K772" s="67">
        <v>0</v>
      </c>
      <c r="L772" s="54">
        <v>0</v>
      </c>
      <c r="M772" s="67">
        <v>0</v>
      </c>
      <c r="N772" s="54">
        <v>0</v>
      </c>
      <c r="O772" s="67">
        <v>0</v>
      </c>
      <c r="P772" s="54">
        <v>0</v>
      </c>
      <c r="Q772" s="54">
        <f t="shared" si="240"/>
        <v>1.15436399999993E-2</v>
      </c>
      <c r="R772" s="54">
        <f t="shared" si="241"/>
        <v>-1.1543639999999999E-2</v>
      </c>
      <c r="S772" s="48">
        <f t="shared" si="244"/>
        <v>-1</v>
      </c>
      <c r="T772" s="49" t="s">
        <v>1634</v>
      </c>
      <c r="U772" s="7"/>
      <c r="V772" s="7"/>
      <c r="W772" s="7"/>
      <c r="X772" s="7"/>
      <c r="Y772" s="7"/>
      <c r="Z772" s="7"/>
      <c r="AA772" s="7"/>
      <c r="AB772" s="9"/>
      <c r="AC772" s="35"/>
      <c r="AD772" s="36"/>
      <c r="AF772" s="37"/>
      <c r="AH772" s="8"/>
      <c r="AI772" s="8"/>
      <c r="AJ772" s="8"/>
    </row>
    <row r="773" spans="1:39" s="1" customFormat="1" ht="47.25" x14ac:dyDescent="0.25">
      <c r="A773" s="51" t="s">
        <v>1631</v>
      </c>
      <c r="B773" s="52" t="s">
        <v>1635</v>
      </c>
      <c r="C773" s="53" t="s">
        <v>1636</v>
      </c>
      <c r="D773" s="54">
        <v>35.817539300000007</v>
      </c>
      <c r="E773" s="54">
        <v>7.0937260799999997</v>
      </c>
      <c r="F773" s="54">
        <f t="shared" si="257"/>
        <v>28.723813220000007</v>
      </c>
      <c r="G773" s="54">
        <f t="shared" si="258"/>
        <v>22.343402900000001</v>
      </c>
      <c r="H773" s="54">
        <f t="shared" si="232"/>
        <v>23.88248127</v>
      </c>
      <c r="I773" s="67">
        <v>0</v>
      </c>
      <c r="J773" s="54">
        <v>0</v>
      </c>
      <c r="K773" s="67">
        <v>3.5851740199999997</v>
      </c>
      <c r="L773" s="54">
        <v>0</v>
      </c>
      <c r="M773" s="67">
        <v>6</v>
      </c>
      <c r="N773" s="54">
        <v>16.59725658</v>
      </c>
      <c r="O773" s="67">
        <v>12.758228880000001</v>
      </c>
      <c r="P773" s="54">
        <v>7.2852246899999997</v>
      </c>
      <c r="Q773" s="54">
        <f t="shared" si="240"/>
        <v>4.8413319500000078</v>
      </c>
      <c r="R773" s="54">
        <f t="shared" si="241"/>
        <v>1.5390783699999986</v>
      </c>
      <c r="S773" s="48">
        <f t="shared" si="244"/>
        <v>6.8882899211381923E-2</v>
      </c>
      <c r="T773" s="49" t="s">
        <v>31</v>
      </c>
      <c r="U773" s="7"/>
      <c r="V773" s="7"/>
      <c r="W773" s="7"/>
      <c r="X773" s="7"/>
      <c r="Y773" s="7"/>
      <c r="Z773" s="7"/>
      <c r="AA773" s="7"/>
      <c r="AB773" s="9"/>
      <c r="AC773" s="35"/>
      <c r="AD773" s="36"/>
      <c r="AF773" s="37"/>
      <c r="AH773" s="8"/>
      <c r="AI773" s="8"/>
      <c r="AJ773" s="8"/>
    </row>
    <row r="774" spans="1:39" s="1" customFormat="1" ht="47.25" x14ac:dyDescent="0.25">
      <c r="A774" s="51" t="s">
        <v>1631</v>
      </c>
      <c r="B774" s="52" t="s">
        <v>1637</v>
      </c>
      <c r="C774" s="53" t="s">
        <v>1638</v>
      </c>
      <c r="D774" s="54">
        <v>38.5210115</v>
      </c>
      <c r="E774" s="54">
        <v>38.504162620000002</v>
      </c>
      <c r="F774" s="54">
        <f t="shared" si="257"/>
        <v>1.6848879999997735E-2</v>
      </c>
      <c r="G774" s="54">
        <f t="shared" si="258"/>
        <v>1.684888E-2</v>
      </c>
      <c r="H774" s="54">
        <f t="shared" si="232"/>
        <v>0</v>
      </c>
      <c r="I774" s="67">
        <v>1.684888E-2</v>
      </c>
      <c r="J774" s="54">
        <v>0</v>
      </c>
      <c r="K774" s="67">
        <v>0</v>
      </c>
      <c r="L774" s="54">
        <v>0</v>
      </c>
      <c r="M774" s="67">
        <v>0</v>
      </c>
      <c r="N774" s="54">
        <v>0</v>
      </c>
      <c r="O774" s="67">
        <v>0</v>
      </c>
      <c r="P774" s="54">
        <v>0</v>
      </c>
      <c r="Q774" s="54">
        <f t="shared" si="240"/>
        <v>1.6848879999997735E-2</v>
      </c>
      <c r="R774" s="54">
        <f t="shared" si="241"/>
        <v>-1.684888E-2</v>
      </c>
      <c r="S774" s="48">
        <f t="shared" si="244"/>
        <v>-1</v>
      </c>
      <c r="T774" s="49" t="s">
        <v>1634</v>
      </c>
      <c r="U774" s="7"/>
      <c r="V774" s="7"/>
      <c r="W774" s="7"/>
      <c r="X774" s="7"/>
      <c r="Y774" s="7"/>
      <c r="Z774" s="7"/>
      <c r="AA774" s="7"/>
      <c r="AB774" s="9"/>
      <c r="AC774" s="35"/>
      <c r="AD774" s="36"/>
      <c r="AF774" s="37"/>
      <c r="AH774" s="8"/>
      <c r="AI774" s="8"/>
      <c r="AJ774" s="8"/>
    </row>
    <row r="775" spans="1:39" s="1" customFormat="1" ht="47.25" x14ac:dyDescent="0.25">
      <c r="A775" s="51" t="s">
        <v>1631</v>
      </c>
      <c r="B775" s="52" t="s">
        <v>1639</v>
      </c>
      <c r="C775" s="53" t="s">
        <v>1640</v>
      </c>
      <c r="D775" s="54">
        <v>25.713019170000003</v>
      </c>
      <c r="E775" s="54">
        <v>25.685062870000003</v>
      </c>
      <c r="F775" s="54">
        <f t="shared" si="257"/>
        <v>2.7956299999999601E-2</v>
      </c>
      <c r="G775" s="54">
        <f t="shared" si="258"/>
        <v>2.79563E-2</v>
      </c>
      <c r="H775" s="54">
        <f t="shared" si="232"/>
        <v>0</v>
      </c>
      <c r="I775" s="67">
        <v>2.79563E-2</v>
      </c>
      <c r="J775" s="54">
        <v>0</v>
      </c>
      <c r="K775" s="67">
        <v>0</v>
      </c>
      <c r="L775" s="54">
        <v>0</v>
      </c>
      <c r="M775" s="67">
        <v>0</v>
      </c>
      <c r="N775" s="54">
        <v>0</v>
      </c>
      <c r="O775" s="67">
        <v>0</v>
      </c>
      <c r="P775" s="54">
        <v>0</v>
      </c>
      <c r="Q775" s="54">
        <f t="shared" si="240"/>
        <v>2.7956299999999601E-2</v>
      </c>
      <c r="R775" s="54">
        <f t="shared" si="241"/>
        <v>-2.79563E-2</v>
      </c>
      <c r="S775" s="48">
        <f t="shared" si="244"/>
        <v>-1</v>
      </c>
      <c r="T775" s="49" t="s">
        <v>1634</v>
      </c>
      <c r="U775" s="7"/>
      <c r="V775" s="7"/>
      <c r="W775" s="7"/>
      <c r="X775" s="7"/>
      <c r="Y775" s="7"/>
      <c r="Z775" s="7"/>
      <c r="AA775" s="7"/>
      <c r="AB775" s="9"/>
      <c r="AC775" s="35"/>
      <c r="AD775" s="36"/>
      <c r="AF775" s="37"/>
      <c r="AH775" s="8"/>
      <c r="AI775" s="8"/>
      <c r="AJ775" s="8"/>
    </row>
    <row r="776" spans="1:39" s="1" customFormat="1" ht="47.25" x14ac:dyDescent="0.25">
      <c r="A776" s="51" t="s">
        <v>1631</v>
      </c>
      <c r="B776" s="52" t="s">
        <v>1641</v>
      </c>
      <c r="C776" s="53" t="s">
        <v>1642</v>
      </c>
      <c r="D776" s="54">
        <v>66.032715019999998</v>
      </c>
      <c r="E776" s="54">
        <v>61.894898760000004</v>
      </c>
      <c r="F776" s="54">
        <f t="shared" si="257"/>
        <v>4.1378162599999939</v>
      </c>
      <c r="G776" s="54">
        <f t="shared" si="258"/>
        <v>4.1378162599999992</v>
      </c>
      <c r="H776" s="54">
        <f t="shared" si="232"/>
        <v>4.0801508399999999</v>
      </c>
      <c r="I776" s="67">
        <v>4.1378162599999992</v>
      </c>
      <c r="J776" s="54">
        <v>4.0801508399999999</v>
      </c>
      <c r="K776" s="67">
        <v>0</v>
      </c>
      <c r="L776" s="54">
        <v>0</v>
      </c>
      <c r="M776" s="67">
        <v>0</v>
      </c>
      <c r="N776" s="54">
        <v>0</v>
      </c>
      <c r="O776" s="67">
        <v>0</v>
      </c>
      <c r="P776" s="54">
        <v>0</v>
      </c>
      <c r="Q776" s="54">
        <f t="shared" si="240"/>
        <v>5.7665419999993972E-2</v>
      </c>
      <c r="R776" s="54">
        <f t="shared" si="241"/>
        <v>-5.7665419999999301E-2</v>
      </c>
      <c r="S776" s="48">
        <f t="shared" si="244"/>
        <v>-1.3936196383934967E-2</v>
      </c>
      <c r="T776" s="49" t="s">
        <v>31</v>
      </c>
      <c r="U776" s="7"/>
      <c r="V776" s="7"/>
      <c r="W776" s="7"/>
      <c r="X776" s="7"/>
      <c r="Y776" s="7"/>
      <c r="Z776" s="7"/>
      <c r="AA776" s="7"/>
      <c r="AB776" s="9"/>
      <c r="AC776" s="35"/>
      <c r="AD776" s="36"/>
      <c r="AF776" s="37"/>
      <c r="AH776" s="8"/>
      <c r="AI776" s="8"/>
      <c r="AJ776" s="8"/>
    </row>
    <row r="777" spans="1:39" s="1" customFormat="1" ht="63" x14ac:dyDescent="0.25">
      <c r="A777" s="51" t="s">
        <v>1631</v>
      </c>
      <c r="B777" s="52" t="s">
        <v>1643</v>
      </c>
      <c r="C777" s="53" t="s">
        <v>1644</v>
      </c>
      <c r="D777" s="54">
        <v>80.358254580000022</v>
      </c>
      <c r="E777" s="54">
        <v>73.299069750000015</v>
      </c>
      <c r="F777" s="54">
        <f t="shared" si="257"/>
        <v>7.0591848300000066</v>
      </c>
      <c r="G777" s="54">
        <f t="shared" si="258"/>
        <v>7.0591848300000102</v>
      </c>
      <c r="H777" s="54">
        <f t="shared" si="232"/>
        <v>15.607406550000002</v>
      </c>
      <c r="I777" s="67">
        <v>7.0591848300000102</v>
      </c>
      <c r="J777" s="54">
        <v>7.0071181500000002</v>
      </c>
      <c r="K777" s="67">
        <v>0</v>
      </c>
      <c r="L777" s="54">
        <v>8.6002884000000019</v>
      </c>
      <c r="M777" s="67">
        <v>0</v>
      </c>
      <c r="N777" s="54">
        <v>0</v>
      </c>
      <c r="O777" s="67">
        <v>0</v>
      </c>
      <c r="P777" s="54">
        <v>0</v>
      </c>
      <c r="Q777" s="54">
        <f t="shared" si="240"/>
        <v>-8.5482217199999955</v>
      </c>
      <c r="R777" s="54">
        <f t="shared" si="241"/>
        <v>8.5482217199999919</v>
      </c>
      <c r="S777" s="48">
        <f t="shared" si="244"/>
        <v>1.210936096144118</v>
      </c>
      <c r="T777" s="74" t="s">
        <v>1645</v>
      </c>
      <c r="U777" s="7"/>
      <c r="V777" s="7"/>
      <c r="W777" s="7"/>
      <c r="X777" s="7"/>
      <c r="Y777" s="7"/>
      <c r="Z777" s="7"/>
      <c r="AA777" s="7"/>
      <c r="AB777" s="9"/>
      <c r="AC777" s="35"/>
      <c r="AD777" s="36"/>
      <c r="AF777" s="37"/>
      <c r="AH777" s="8"/>
      <c r="AI777" s="8"/>
      <c r="AJ777" s="8"/>
    </row>
    <row r="778" spans="1:39" s="1" customFormat="1" ht="78.75" x14ac:dyDescent="0.25">
      <c r="A778" s="51" t="s">
        <v>1631</v>
      </c>
      <c r="B778" s="52" t="s">
        <v>1646</v>
      </c>
      <c r="C778" s="53" t="s">
        <v>1647</v>
      </c>
      <c r="D778" s="54">
        <v>9.0384876199999997</v>
      </c>
      <c r="E778" s="54">
        <v>2.8686900999999998</v>
      </c>
      <c r="F778" s="54">
        <f t="shared" si="257"/>
        <v>6.1697975199999995</v>
      </c>
      <c r="G778" s="54">
        <f t="shared" si="258"/>
        <v>6.1697975200000004</v>
      </c>
      <c r="H778" s="54">
        <f t="shared" si="232"/>
        <v>0.58346039999999999</v>
      </c>
      <c r="I778" s="67">
        <v>0</v>
      </c>
      <c r="J778" s="54">
        <v>0</v>
      </c>
      <c r="K778" s="67">
        <v>0</v>
      </c>
      <c r="L778" s="54">
        <v>0</v>
      </c>
      <c r="M778" s="67">
        <v>6.1697975200000004</v>
      </c>
      <c r="N778" s="54">
        <v>0.58346039999999999</v>
      </c>
      <c r="O778" s="67">
        <v>0</v>
      </c>
      <c r="P778" s="54">
        <v>0</v>
      </c>
      <c r="Q778" s="54">
        <f t="shared" si="240"/>
        <v>5.5863371199999996</v>
      </c>
      <c r="R778" s="54">
        <f t="shared" si="241"/>
        <v>-5.5863371200000005</v>
      </c>
      <c r="S778" s="48">
        <f t="shared" si="244"/>
        <v>-0.90543281232347483</v>
      </c>
      <c r="T778" s="49" t="s">
        <v>1648</v>
      </c>
      <c r="U778" s="7"/>
      <c r="V778" s="7"/>
      <c r="W778" s="7"/>
      <c r="X778" s="7"/>
      <c r="Y778" s="7"/>
      <c r="Z778" s="7"/>
      <c r="AA778" s="7"/>
      <c r="AB778" s="9"/>
      <c r="AC778" s="35"/>
      <c r="AD778" s="36"/>
      <c r="AF778" s="37"/>
      <c r="AH778" s="8"/>
      <c r="AI778" s="8"/>
      <c r="AJ778" s="8"/>
    </row>
    <row r="779" spans="1:39" s="1" customFormat="1" ht="47.25" x14ac:dyDescent="0.25">
      <c r="A779" s="51" t="s">
        <v>1631</v>
      </c>
      <c r="B779" s="52" t="s">
        <v>1649</v>
      </c>
      <c r="C779" s="53" t="s">
        <v>1650</v>
      </c>
      <c r="D779" s="54">
        <v>10.496957999999999</v>
      </c>
      <c r="E779" s="54">
        <v>0</v>
      </c>
      <c r="F779" s="54">
        <f t="shared" si="257"/>
        <v>10.496957999999999</v>
      </c>
      <c r="G779" s="54">
        <f t="shared" si="258"/>
        <v>10.496957999999999</v>
      </c>
      <c r="H779" s="54">
        <f t="shared" si="232"/>
        <v>9.5984440499999995</v>
      </c>
      <c r="I779" s="67">
        <v>0</v>
      </c>
      <c r="J779" s="54">
        <v>0</v>
      </c>
      <c r="K779" s="67">
        <v>0</v>
      </c>
      <c r="L779" s="54">
        <v>6.6292345199999998</v>
      </c>
      <c r="M779" s="67">
        <v>2.9192831999999997</v>
      </c>
      <c r="N779" s="54">
        <v>2.9692095299999997</v>
      </c>
      <c r="O779" s="67">
        <v>7.5776747999999996</v>
      </c>
      <c r="P779" s="54">
        <v>0</v>
      </c>
      <c r="Q779" s="54">
        <f t="shared" si="240"/>
        <v>0.89851394999999989</v>
      </c>
      <c r="R779" s="54">
        <f t="shared" si="241"/>
        <v>-0.89851394999999989</v>
      </c>
      <c r="S779" s="48">
        <f t="shared" si="244"/>
        <v>-8.5597555977646095E-2</v>
      </c>
      <c r="T779" s="49" t="s">
        <v>31</v>
      </c>
      <c r="U779" s="7"/>
      <c r="V779" s="7"/>
      <c r="W779" s="7"/>
      <c r="X779" s="7"/>
      <c r="Y779" s="7"/>
      <c r="Z779" s="7"/>
      <c r="AA779" s="7"/>
      <c r="AB779" s="9"/>
      <c r="AC779" s="35"/>
      <c r="AD779" s="36"/>
      <c r="AF779" s="37"/>
      <c r="AH779" s="8"/>
      <c r="AI779" s="8"/>
      <c r="AJ779" s="8"/>
    </row>
    <row r="780" spans="1:39" s="1" customFormat="1" ht="47.25" x14ac:dyDescent="0.25">
      <c r="A780" s="51" t="s">
        <v>1631</v>
      </c>
      <c r="B780" s="52" t="s">
        <v>1651</v>
      </c>
      <c r="C780" s="53" t="s">
        <v>1652</v>
      </c>
      <c r="D780" s="54">
        <v>41.4188124</v>
      </c>
      <c r="E780" s="54">
        <v>8.3985432299999996</v>
      </c>
      <c r="F780" s="54">
        <f t="shared" si="257"/>
        <v>33.020269169999999</v>
      </c>
      <c r="G780" s="54">
        <f t="shared" si="258"/>
        <v>33.020269169999999</v>
      </c>
      <c r="H780" s="54">
        <f t="shared" si="232"/>
        <v>37.586649780000002</v>
      </c>
      <c r="I780" s="67">
        <v>0</v>
      </c>
      <c r="J780" s="54">
        <v>0</v>
      </c>
      <c r="K780" s="67">
        <v>7.3909535999999996</v>
      </c>
      <c r="L780" s="54">
        <v>9.0572129799999992</v>
      </c>
      <c r="M780" s="67">
        <v>19.249846760000001</v>
      </c>
      <c r="N780" s="54">
        <v>9.5185825899999994</v>
      </c>
      <c r="O780" s="67">
        <v>6.3794688100000005</v>
      </c>
      <c r="P780" s="54">
        <v>19.010854210000002</v>
      </c>
      <c r="Q780" s="54">
        <f t="shared" si="240"/>
        <v>-4.5663806100000031</v>
      </c>
      <c r="R780" s="54">
        <f t="shared" si="241"/>
        <v>4.5663806100000031</v>
      </c>
      <c r="S780" s="48">
        <f t="shared" si="244"/>
        <v>0.13829022975223684</v>
      </c>
      <c r="T780" s="49" t="s">
        <v>1653</v>
      </c>
      <c r="U780" s="7"/>
      <c r="V780" s="7"/>
      <c r="W780" s="7"/>
      <c r="X780" s="7"/>
      <c r="Y780" s="7"/>
      <c r="Z780" s="7"/>
      <c r="AA780" s="7"/>
      <c r="AB780" s="9"/>
      <c r="AC780" s="35"/>
      <c r="AD780" s="36"/>
      <c r="AF780" s="37"/>
      <c r="AH780" s="8"/>
      <c r="AI780" s="8"/>
      <c r="AJ780" s="8"/>
    </row>
    <row r="781" spans="1:39" s="1" customFormat="1" ht="31.5" x14ac:dyDescent="0.25">
      <c r="A781" s="51" t="s">
        <v>1631</v>
      </c>
      <c r="B781" s="52" t="s">
        <v>1654</v>
      </c>
      <c r="C781" s="53" t="s">
        <v>1655</v>
      </c>
      <c r="D781" s="54">
        <v>20.09458197</v>
      </c>
      <c r="E781" s="54">
        <v>19.275509420000002</v>
      </c>
      <c r="F781" s="54">
        <f t="shared" si="257"/>
        <v>0.81907254999999779</v>
      </c>
      <c r="G781" s="54">
        <f t="shared" si="258"/>
        <v>0.81907254999999801</v>
      </c>
      <c r="H781" s="54">
        <f t="shared" si="232"/>
        <v>0.80976947999999993</v>
      </c>
      <c r="I781" s="67">
        <v>0.81907254999999801</v>
      </c>
      <c r="J781" s="54">
        <v>0.80976947999999993</v>
      </c>
      <c r="K781" s="67">
        <v>0</v>
      </c>
      <c r="L781" s="54">
        <v>0</v>
      </c>
      <c r="M781" s="67">
        <v>0</v>
      </c>
      <c r="N781" s="54">
        <v>0</v>
      </c>
      <c r="O781" s="67">
        <v>0</v>
      </c>
      <c r="P781" s="54">
        <v>0</v>
      </c>
      <c r="Q781" s="54">
        <f t="shared" si="240"/>
        <v>9.3030699999978594E-3</v>
      </c>
      <c r="R781" s="54">
        <f t="shared" si="241"/>
        <v>-9.3030699999980815E-3</v>
      </c>
      <c r="S781" s="48">
        <f t="shared" si="244"/>
        <v>-1.1358053691334307E-2</v>
      </c>
      <c r="T781" s="49" t="s">
        <v>31</v>
      </c>
      <c r="U781" s="7"/>
      <c r="V781" s="7"/>
      <c r="W781" s="7"/>
      <c r="X781" s="7"/>
      <c r="Y781" s="7"/>
      <c r="Z781" s="7"/>
      <c r="AA781" s="7"/>
      <c r="AB781" s="9"/>
      <c r="AC781" s="35"/>
      <c r="AD781" s="36"/>
      <c r="AF781" s="37"/>
      <c r="AH781" s="8"/>
      <c r="AI781" s="8"/>
      <c r="AJ781" s="8"/>
    </row>
    <row r="782" spans="1:39" s="1" customFormat="1" ht="31.5" x14ac:dyDescent="0.25">
      <c r="A782" s="51" t="s">
        <v>1631</v>
      </c>
      <c r="B782" s="52" t="s">
        <v>1656</v>
      </c>
      <c r="C782" s="53" t="s">
        <v>1657</v>
      </c>
      <c r="D782" s="54">
        <v>64.598534090000001</v>
      </c>
      <c r="E782" s="54">
        <v>9.4272763699999995</v>
      </c>
      <c r="F782" s="54">
        <f t="shared" si="257"/>
        <v>55.17125772</v>
      </c>
      <c r="G782" s="54">
        <f t="shared" si="258"/>
        <v>44.167919839999996</v>
      </c>
      <c r="H782" s="54">
        <f t="shared" si="232"/>
        <v>45.80441965</v>
      </c>
      <c r="I782" s="67">
        <v>11.53045554</v>
      </c>
      <c r="J782" s="54">
        <v>11.46281121</v>
      </c>
      <c r="K782" s="67">
        <v>5.7098603400000005</v>
      </c>
      <c r="L782" s="54">
        <v>2.5190692900000009</v>
      </c>
      <c r="M782" s="67">
        <v>11.7</v>
      </c>
      <c r="N782" s="54">
        <v>16.844582679999998</v>
      </c>
      <c r="O782" s="67">
        <v>15.22760396</v>
      </c>
      <c r="P782" s="54">
        <v>14.977956469999999</v>
      </c>
      <c r="Q782" s="54">
        <f t="shared" si="240"/>
        <v>9.36683807</v>
      </c>
      <c r="R782" s="54">
        <f t="shared" si="241"/>
        <v>1.6364998100000037</v>
      </c>
      <c r="S782" s="48">
        <f t="shared" si="244"/>
        <v>3.7051774589527596E-2</v>
      </c>
      <c r="T782" s="49" t="s">
        <v>31</v>
      </c>
      <c r="U782" s="7"/>
      <c r="V782" s="7"/>
      <c r="W782" s="7"/>
      <c r="X782" s="7"/>
      <c r="Y782" s="7"/>
      <c r="Z782" s="7"/>
      <c r="AA782" s="7"/>
      <c r="AB782" s="9"/>
      <c r="AC782" s="35"/>
      <c r="AD782" s="36"/>
      <c r="AF782" s="37"/>
      <c r="AH782" s="8"/>
      <c r="AI782" s="8"/>
      <c r="AJ782" s="8"/>
    </row>
    <row r="783" spans="1:39" s="1" customFormat="1" ht="47.25" x14ac:dyDescent="0.25">
      <c r="A783" s="51" t="s">
        <v>1631</v>
      </c>
      <c r="B783" s="52" t="s">
        <v>1658</v>
      </c>
      <c r="C783" s="53" t="s">
        <v>1659</v>
      </c>
      <c r="D783" s="54">
        <v>74.698186263999986</v>
      </c>
      <c r="E783" s="54">
        <v>0</v>
      </c>
      <c r="F783" s="54">
        <f>D783-E783</f>
        <v>74.698186263999986</v>
      </c>
      <c r="G783" s="54" t="s">
        <v>31</v>
      </c>
      <c r="H783" s="54">
        <f t="shared" si="232"/>
        <v>8.1786680399999998</v>
      </c>
      <c r="I783" s="67" t="s">
        <v>31</v>
      </c>
      <c r="J783" s="54">
        <v>0.67383788000000078</v>
      </c>
      <c r="K783" s="67" t="s">
        <v>31</v>
      </c>
      <c r="L783" s="54">
        <v>-0.67383788000000078</v>
      </c>
      <c r="M783" s="67" t="s">
        <v>31</v>
      </c>
      <c r="N783" s="54">
        <v>8.1786680399999998</v>
      </c>
      <c r="O783" s="67" t="s">
        <v>31</v>
      </c>
      <c r="P783" s="54">
        <v>0</v>
      </c>
      <c r="Q783" s="54">
        <f>F783-H783</f>
        <v>66.519518223999981</v>
      </c>
      <c r="R783" s="54" t="s">
        <v>31</v>
      </c>
      <c r="S783" s="48" t="s">
        <v>31</v>
      </c>
      <c r="T783" s="49" t="s">
        <v>1660</v>
      </c>
      <c r="U783" s="7"/>
      <c r="V783" s="7"/>
      <c r="W783" s="7"/>
      <c r="X783" s="7"/>
      <c r="Y783" s="7"/>
      <c r="Z783" s="7"/>
      <c r="AA783" s="7"/>
      <c r="AB783" s="9"/>
      <c r="AC783" s="35"/>
      <c r="AD783" s="36"/>
      <c r="AF783" s="37"/>
      <c r="AH783" s="8"/>
      <c r="AI783" s="8"/>
      <c r="AJ783" s="8"/>
      <c r="AM783" s="63"/>
    </row>
    <row r="784" spans="1:39" s="1" customFormat="1" ht="47.25" x14ac:dyDescent="0.25">
      <c r="A784" s="51" t="s">
        <v>1631</v>
      </c>
      <c r="B784" s="52" t="s">
        <v>1661</v>
      </c>
      <c r="C784" s="53" t="s">
        <v>1662</v>
      </c>
      <c r="D784" s="54">
        <v>68.677896500000003</v>
      </c>
      <c r="E784" s="54">
        <v>68.631290960000001</v>
      </c>
      <c r="F784" s="54">
        <f t="shared" si="257"/>
        <v>4.6605540000001611E-2</v>
      </c>
      <c r="G784" s="54">
        <f t="shared" ref="G784:G791" si="259">I784+K784+M784+O784</f>
        <v>4.6605540000000195E-2</v>
      </c>
      <c r="H784" s="54">
        <f t="shared" si="232"/>
        <v>0</v>
      </c>
      <c r="I784" s="67">
        <v>4.6605540000000195E-2</v>
      </c>
      <c r="J784" s="54">
        <v>0</v>
      </c>
      <c r="K784" s="67">
        <v>0</v>
      </c>
      <c r="L784" s="54">
        <v>0</v>
      </c>
      <c r="M784" s="67">
        <v>0</v>
      </c>
      <c r="N784" s="54">
        <v>0</v>
      </c>
      <c r="O784" s="67">
        <v>0</v>
      </c>
      <c r="P784" s="54">
        <v>0</v>
      </c>
      <c r="Q784" s="54">
        <f t="shared" ref="Q784:Q791" si="260">F784-H784</f>
        <v>4.6605540000001611E-2</v>
      </c>
      <c r="R784" s="54">
        <f t="shared" ref="R784:R791" si="261">H784-G784</f>
        <v>-4.6605540000000195E-2</v>
      </c>
      <c r="S784" s="48">
        <f t="shared" ref="S784:S791" si="262">R784/G784</f>
        <v>-1</v>
      </c>
      <c r="T784" s="49" t="s">
        <v>1634</v>
      </c>
      <c r="U784" s="7"/>
      <c r="V784" s="7"/>
      <c r="W784" s="7"/>
      <c r="X784" s="7"/>
      <c r="Y784" s="7"/>
      <c r="Z784" s="7"/>
      <c r="AA784" s="7"/>
      <c r="AB784" s="9"/>
      <c r="AC784" s="35"/>
      <c r="AD784" s="36"/>
      <c r="AF784" s="37"/>
      <c r="AH784" s="8"/>
      <c r="AI784" s="8"/>
      <c r="AJ784" s="8"/>
    </row>
    <row r="785" spans="1:39" s="1" customFormat="1" ht="31.5" x14ac:dyDescent="0.25">
      <c r="A785" s="51" t="s">
        <v>1631</v>
      </c>
      <c r="B785" s="52" t="s">
        <v>1663</v>
      </c>
      <c r="C785" s="53" t="s">
        <v>1664</v>
      </c>
      <c r="D785" s="54">
        <v>20.444953280000004</v>
      </c>
      <c r="E785" s="54">
        <v>19.685588310000004</v>
      </c>
      <c r="F785" s="54">
        <f t="shared" si="257"/>
        <v>0.75936497000000003</v>
      </c>
      <c r="G785" s="54">
        <f t="shared" si="259"/>
        <v>0.75936497000000103</v>
      </c>
      <c r="H785" s="54">
        <f t="shared" si="232"/>
        <v>0.74813165999999998</v>
      </c>
      <c r="I785" s="67">
        <v>0.75936497000000103</v>
      </c>
      <c r="J785" s="54">
        <v>0.74813165999999998</v>
      </c>
      <c r="K785" s="67">
        <v>0</v>
      </c>
      <c r="L785" s="54">
        <v>0</v>
      </c>
      <c r="M785" s="67">
        <v>0</v>
      </c>
      <c r="N785" s="54">
        <v>0</v>
      </c>
      <c r="O785" s="67">
        <v>0</v>
      </c>
      <c r="P785" s="54">
        <v>0</v>
      </c>
      <c r="Q785" s="54">
        <f t="shared" si="260"/>
        <v>1.1233310000000052E-2</v>
      </c>
      <c r="R785" s="54">
        <f t="shared" si="261"/>
        <v>-1.1233310000001051E-2</v>
      </c>
      <c r="S785" s="48">
        <f t="shared" si="262"/>
        <v>-1.479303160376365E-2</v>
      </c>
      <c r="T785" s="49" t="s">
        <v>31</v>
      </c>
      <c r="U785" s="7"/>
      <c r="V785" s="7"/>
      <c r="W785" s="7"/>
      <c r="X785" s="7"/>
      <c r="Y785" s="7"/>
      <c r="Z785" s="7"/>
      <c r="AA785" s="7"/>
      <c r="AB785" s="9"/>
      <c r="AC785" s="35"/>
      <c r="AD785" s="36"/>
      <c r="AF785" s="37"/>
      <c r="AH785" s="8"/>
      <c r="AI785" s="8"/>
      <c r="AJ785" s="8"/>
    </row>
    <row r="786" spans="1:39" s="1" customFormat="1" ht="31.5" x14ac:dyDescent="0.25">
      <c r="A786" s="51" t="s">
        <v>1631</v>
      </c>
      <c r="B786" s="52" t="s">
        <v>1665</v>
      </c>
      <c r="C786" s="53" t="s">
        <v>1666</v>
      </c>
      <c r="D786" s="54">
        <v>47.944747410000005</v>
      </c>
      <c r="E786" s="54">
        <v>44.591531090000004</v>
      </c>
      <c r="F786" s="54">
        <f t="shared" si="257"/>
        <v>3.3532163200000014</v>
      </c>
      <c r="G786" s="54">
        <f t="shared" si="259"/>
        <v>3.35321632</v>
      </c>
      <c r="H786" s="54">
        <f t="shared" si="232"/>
        <v>3.3321478699999996</v>
      </c>
      <c r="I786" s="67">
        <v>3.35321632</v>
      </c>
      <c r="J786" s="54">
        <v>3.3321478699999996</v>
      </c>
      <c r="K786" s="67">
        <v>0</v>
      </c>
      <c r="L786" s="54">
        <v>0</v>
      </c>
      <c r="M786" s="67">
        <v>0</v>
      </c>
      <c r="N786" s="54">
        <v>0</v>
      </c>
      <c r="O786" s="67">
        <v>0</v>
      </c>
      <c r="P786" s="54">
        <v>0</v>
      </c>
      <c r="Q786" s="54">
        <f t="shared" si="260"/>
        <v>2.1068450000001793E-2</v>
      </c>
      <c r="R786" s="54">
        <f t="shared" si="261"/>
        <v>-2.106845000000046E-2</v>
      </c>
      <c r="S786" s="48">
        <f t="shared" si="262"/>
        <v>-6.2830572171378614E-3</v>
      </c>
      <c r="T786" s="49" t="s">
        <v>31</v>
      </c>
      <c r="U786" s="7"/>
      <c r="V786" s="7"/>
      <c r="W786" s="7"/>
      <c r="X786" s="7"/>
      <c r="Y786" s="7"/>
      <c r="Z786" s="7"/>
      <c r="AA786" s="7"/>
      <c r="AB786" s="9"/>
      <c r="AC786" s="35"/>
      <c r="AD786" s="36"/>
      <c r="AF786" s="37"/>
      <c r="AH786" s="8"/>
      <c r="AI786" s="8"/>
      <c r="AJ786" s="8"/>
    </row>
    <row r="787" spans="1:39" s="1" customFormat="1" ht="47.25" x14ac:dyDescent="0.25">
      <c r="A787" s="51" t="s">
        <v>1631</v>
      </c>
      <c r="B787" s="52" t="s">
        <v>1667</v>
      </c>
      <c r="C787" s="53" t="s">
        <v>1668</v>
      </c>
      <c r="D787" s="54">
        <v>54.439977530000007</v>
      </c>
      <c r="E787" s="54">
        <v>33.030403340000007</v>
      </c>
      <c r="F787" s="54">
        <f t="shared" si="257"/>
        <v>21.409574190000001</v>
      </c>
      <c r="G787" s="54">
        <f t="shared" si="259"/>
        <v>21.409574190000001</v>
      </c>
      <c r="H787" s="54">
        <f t="shared" si="232"/>
        <v>21.355077099999999</v>
      </c>
      <c r="I787" s="67">
        <v>21.409574190000001</v>
      </c>
      <c r="J787" s="54">
        <v>21.355077099999999</v>
      </c>
      <c r="K787" s="67">
        <v>0</v>
      </c>
      <c r="L787" s="54">
        <v>0</v>
      </c>
      <c r="M787" s="67">
        <v>0</v>
      </c>
      <c r="N787" s="54">
        <v>0</v>
      </c>
      <c r="O787" s="67">
        <v>0</v>
      </c>
      <c r="P787" s="54">
        <v>0</v>
      </c>
      <c r="Q787" s="54">
        <f t="shared" si="260"/>
        <v>5.4497090000001691E-2</v>
      </c>
      <c r="R787" s="54">
        <f t="shared" si="261"/>
        <v>-5.4497090000001691E-2</v>
      </c>
      <c r="S787" s="48">
        <f t="shared" si="262"/>
        <v>-2.5454541746774313E-3</v>
      </c>
      <c r="T787" s="49" t="s">
        <v>31</v>
      </c>
      <c r="U787" s="7"/>
      <c r="V787" s="7"/>
      <c r="W787" s="7"/>
      <c r="X787" s="7"/>
      <c r="Y787" s="7"/>
      <c r="Z787" s="7"/>
      <c r="AA787" s="7"/>
      <c r="AB787" s="9"/>
      <c r="AC787" s="35"/>
      <c r="AD787" s="36"/>
      <c r="AF787" s="37"/>
      <c r="AH787" s="8"/>
      <c r="AI787" s="8"/>
      <c r="AJ787" s="8"/>
    </row>
    <row r="788" spans="1:39" s="1" customFormat="1" ht="47.25" x14ac:dyDescent="0.25">
      <c r="A788" s="51" t="s">
        <v>1631</v>
      </c>
      <c r="B788" s="52" t="s">
        <v>1669</v>
      </c>
      <c r="C788" s="53" t="s">
        <v>1670</v>
      </c>
      <c r="D788" s="54">
        <v>19.737919130000002</v>
      </c>
      <c r="E788" s="54">
        <v>19.003590820000003</v>
      </c>
      <c r="F788" s="54">
        <f t="shared" si="257"/>
        <v>0.73432830999999865</v>
      </c>
      <c r="G788" s="54">
        <f t="shared" si="259"/>
        <v>0.73432830999999998</v>
      </c>
      <c r="H788" s="54">
        <f t="shared" si="232"/>
        <v>0.72509454000000007</v>
      </c>
      <c r="I788" s="67">
        <v>0.73432830999999998</v>
      </c>
      <c r="J788" s="54">
        <v>0.72509454000000007</v>
      </c>
      <c r="K788" s="67">
        <v>0</v>
      </c>
      <c r="L788" s="54">
        <v>0</v>
      </c>
      <c r="M788" s="67">
        <v>0</v>
      </c>
      <c r="N788" s="54">
        <v>0</v>
      </c>
      <c r="O788" s="67">
        <v>0</v>
      </c>
      <c r="P788" s="54">
        <v>0</v>
      </c>
      <c r="Q788" s="54">
        <f t="shared" si="260"/>
        <v>9.2337699999985867E-3</v>
      </c>
      <c r="R788" s="54">
        <f t="shared" si="261"/>
        <v>-9.233769999999919E-3</v>
      </c>
      <c r="S788" s="48">
        <f t="shared" si="262"/>
        <v>-1.2574443711696094E-2</v>
      </c>
      <c r="T788" s="49" t="s">
        <v>31</v>
      </c>
      <c r="U788" s="7"/>
      <c r="V788" s="7"/>
      <c r="W788" s="7"/>
      <c r="X788" s="7"/>
      <c r="Y788" s="7"/>
      <c r="Z788" s="7"/>
      <c r="AA788" s="7"/>
      <c r="AB788" s="9"/>
      <c r="AC788" s="35"/>
      <c r="AD788" s="36"/>
      <c r="AF788" s="37"/>
      <c r="AH788" s="8"/>
      <c r="AI788" s="8"/>
      <c r="AJ788" s="8"/>
    </row>
    <row r="789" spans="1:39" s="1" customFormat="1" ht="31.5" x14ac:dyDescent="0.25">
      <c r="A789" s="51" t="s">
        <v>1631</v>
      </c>
      <c r="B789" s="52" t="s">
        <v>1671</v>
      </c>
      <c r="C789" s="53" t="s">
        <v>1672</v>
      </c>
      <c r="D789" s="54">
        <v>35.3065164</v>
      </c>
      <c r="E789" s="54">
        <v>0</v>
      </c>
      <c r="F789" s="54">
        <f t="shared" si="257"/>
        <v>35.3065164</v>
      </c>
      <c r="G789" s="54">
        <f t="shared" si="259"/>
        <v>27.835736799999999</v>
      </c>
      <c r="H789" s="54">
        <f t="shared" si="232"/>
        <v>25.790599329999999</v>
      </c>
      <c r="I789" s="67">
        <v>0.61948415999999995</v>
      </c>
      <c r="J789" s="54">
        <v>0.57757261999999998</v>
      </c>
      <c r="K789" s="67">
        <v>9.4389763200000001</v>
      </c>
      <c r="L789" s="54">
        <v>11.386976050000001</v>
      </c>
      <c r="M789" s="67">
        <v>10.376039520000001</v>
      </c>
      <c r="N789" s="54">
        <v>0.65087939000000028</v>
      </c>
      <c r="O789" s="67">
        <v>7.4012368000000004</v>
      </c>
      <c r="P789" s="54">
        <v>13.17517127</v>
      </c>
      <c r="Q789" s="54">
        <f t="shared" si="260"/>
        <v>9.5159170700000004</v>
      </c>
      <c r="R789" s="54">
        <f t="shared" si="261"/>
        <v>-2.0451374700000002</v>
      </c>
      <c r="S789" s="48">
        <f t="shared" si="262"/>
        <v>-7.3471648503300985E-2</v>
      </c>
      <c r="T789" s="49" t="s">
        <v>31</v>
      </c>
      <c r="U789" s="7"/>
      <c r="V789" s="7"/>
      <c r="W789" s="7"/>
      <c r="X789" s="7"/>
      <c r="Y789" s="7"/>
      <c r="Z789" s="7"/>
      <c r="AA789" s="7"/>
      <c r="AB789" s="9"/>
      <c r="AC789" s="35"/>
      <c r="AD789" s="36"/>
      <c r="AF789" s="37"/>
      <c r="AH789" s="8"/>
      <c r="AI789" s="8"/>
      <c r="AJ789" s="8"/>
    </row>
    <row r="790" spans="1:39" s="1" customFormat="1" ht="31.5" x14ac:dyDescent="0.25">
      <c r="A790" s="51" t="s">
        <v>1631</v>
      </c>
      <c r="B790" s="52" t="s">
        <v>1673</v>
      </c>
      <c r="C790" s="53" t="s">
        <v>1674</v>
      </c>
      <c r="D790" s="54">
        <v>39.681935999999993</v>
      </c>
      <c r="E790" s="54">
        <v>0</v>
      </c>
      <c r="F790" s="54">
        <f t="shared" si="257"/>
        <v>39.681935999999993</v>
      </c>
      <c r="G790" s="54">
        <f t="shared" si="259"/>
        <v>32.692999440000001</v>
      </c>
      <c r="H790" s="54">
        <f t="shared" si="232"/>
        <v>37.068749729999993</v>
      </c>
      <c r="I790" s="67">
        <v>0.75</v>
      </c>
      <c r="J790" s="54">
        <v>0.60281132000000004</v>
      </c>
      <c r="K790" s="67">
        <v>11.93726592</v>
      </c>
      <c r="L790" s="54">
        <v>14.434525559999996</v>
      </c>
      <c r="M790" s="67">
        <v>13.455801839999999</v>
      </c>
      <c r="N790" s="54">
        <v>0.45753959000000033</v>
      </c>
      <c r="O790" s="67">
        <v>6.5499316799999994</v>
      </c>
      <c r="P790" s="54">
        <v>21.573873259999999</v>
      </c>
      <c r="Q790" s="54">
        <f t="shared" si="260"/>
        <v>2.6131862699999999</v>
      </c>
      <c r="R790" s="54">
        <f t="shared" si="261"/>
        <v>4.375750289999992</v>
      </c>
      <c r="S790" s="48">
        <f t="shared" si="262"/>
        <v>0.13384364741542332</v>
      </c>
      <c r="T790" s="49" t="s">
        <v>1675</v>
      </c>
      <c r="U790" s="7"/>
      <c r="V790" s="7"/>
      <c r="W790" s="7"/>
      <c r="X790" s="7"/>
      <c r="Y790" s="7"/>
      <c r="Z790" s="7"/>
      <c r="AA790" s="7"/>
      <c r="AB790" s="9"/>
      <c r="AC790" s="35"/>
      <c r="AD790" s="36"/>
      <c r="AF790" s="37"/>
      <c r="AH790" s="8"/>
      <c r="AI790" s="8"/>
      <c r="AJ790" s="8"/>
    </row>
    <row r="791" spans="1:39" s="1" customFormat="1" ht="63" x14ac:dyDescent="0.25">
      <c r="A791" s="51" t="s">
        <v>1631</v>
      </c>
      <c r="B791" s="52" t="s">
        <v>1676</v>
      </c>
      <c r="C791" s="53" t="s">
        <v>1677</v>
      </c>
      <c r="D791" s="54">
        <v>102.98894353</v>
      </c>
      <c r="E791" s="54">
        <v>97.899657790000006</v>
      </c>
      <c r="F791" s="54">
        <f t="shared" si="257"/>
        <v>5.089285739999994</v>
      </c>
      <c r="G791" s="54">
        <f t="shared" si="259"/>
        <v>5.0892857400000002</v>
      </c>
      <c r="H791" s="54">
        <f t="shared" si="232"/>
        <v>12.498394260000001</v>
      </c>
      <c r="I791" s="67">
        <v>5.0892857400000002</v>
      </c>
      <c r="J791" s="54">
        <v>5.0892857400000002</v>
      </c>
      <c r="K791" s="67">
        <v>0</v>
      </c>
      <c r="L791" s="54">
        <v>0</v>
      </c>
      <c r="M791" s="67">
        <v>0</v>
      </c>
      <c r="N791" s="54">
        <v>7.4091085200000002</v>
      </c>
      <c r="O791" s="67">
        <v>0</v>
      </c>
      <c r="P791" s="54">
        <v>0</v>
      </c>
      <c r="Q791" s="54">
        <f t="shared" si="260"/>
        <v>-7.4091085200000073</v>
      </c>
      <c r="R791" s="54">
        <f t="shared" si="261"/>
        <v>7.4091085200000011</v>
      </c>
      <c r="S791" s="48">
        <f t="shared" si="262"/>
        <v>1.4558248246442536</v>
      </c>
      <c r="T791" s="55" t="s">
        <v>489</v>
      </c>
      <c r="U791" s="7"/>
      <c r="V791" s="7"/>
      <c r="W791" s="7"/>
      <c r="X791" s="7"/>
      <c r="Y791" s="7"/>
      <c r="Z791" s="7"/>
      <c r="AA791" s="7"/>
      <c r="AB791" s="9"/>
      <c r="AC791" s="35"/>
      <c r="AD791" s="36"/>
      <c r="AF791" s="37"/>
      <c r="AH791" s="8"/>
      <c r="AI791" s="8"/>
      <c r="AJ791" s="8"/>
    </row>
    <row r="792" spans="1:39" s="1" customFormat="1" ht="47.25" x14ac:dyDescent="0.25">
      <c r="A792" s="51" t="s">
        <v>1631</v>
      </c>
      <c r="B792" s="52" t="s">
        <v>1678</v>
      </c>
      <c r="C792" s="53" t="s">
        <v>1679</v>
      </c>
      <c r="D792" s="54">
        <v>104.46174289999999</v>
      </c>
      <c r="E792" s="54">
        <v>103.41258089999999</v>
      </c>
      <c r="F792" s="54">
        <f>D792-E792</f>
        <v>1.0491619999999955</v>
      </c>
      <c r="G792" s="54" t="s">
        <v>31</v>
      </c>
      <c r="H792" s="54">
        <f t="shared" si="232"/>
        <v>1.0491619999999999</v>
      </c>
      <c r="I792" s="67" t="s">
        <v>31</v>
      </c>
      <c r="J792" s="54">
        <v>1.0491619999999999</v>
      </c>
      <c r="K792" s="67" t="s">
        <v>31</v>
      </c>
      <c r="L792" s="54">
        <v>0</v>
      </c>
      <c r="M792" s="67" t="s">
        <v>31</v>
      </c>
      <c r="N792" s="54">
        <v>0</v>
      </c>
      <c r="O792" s="67" t="s">
        <v>31</v>
      </c>
      <c r="P792" s="54">
        <v>0</v>
      </c>
      <c r="Q792" s="54">
        <f>F792-H792</f>
        <v>-4.4408920985006262E-15</v>
      </c>
      <c r="R792" s="54" t="s">
        <v>31</v>
      </c>
      <c r="S792" s="48" t="s">
        <v>31</v>
      </c>
      <c r="T792" s="75" t="s">
        <v>1680</v>
      </c>
      <c r="U792" s="7"/>
      <c r="V792" s="7"/>
      <c r="W792" s="7"/>
      <c r="X792" s="7"/>
      <c r="Y792" s="7"/>
      <c r="Z792" s="7"/>
      <c r="AA792" s="7"/>
      <c r="AB792" s="9"/>
      <c r="AC792" s="35"/>
      <c r="AD792" s="36"/>
      <c r="AF792" s="37"/>
      <c r="AH792" s="8"/>
      <c r="AI792" s="8"/>
      <c r="AJ792" s="8"/>
      <c r="AM792" s="63"/>
    </row>
    <row r="793" spans="1:39" s="1" customFormat="1" ht="31.5" x14ac:dyDescent="0.25">
      <c r="A793" s="51" t="s">
        <v>1631</v>
      </c>
      <c r="B793" s="52" t="s">
        <v>1681</v>
      </c>
      <c r="C793" s="53" t="s">
        <v>1682</v>
      </c>
      <c r="D793" s="54">
        <v>23.15727931</v>
      </c>
      <c r="E793" s="54">
        <v>16.855503909999999</v>
      </c>
      <c r="F793" s="54">
        <f t="shared" si="257"/>
        <v>6.3017754000000004</v>
      </c>
      <c r="G793" s="54">
        <f t="shared" ref="G793:H808" si="263">I793+K793+M793+O793</f>
        <v>6.3017754000000004</v>
      </c>
      <c r="H793" s="54">
        <f t="shared" si="232"/>
        <v>6.2825839800000001</v>
      </c>
      <c r="I793" s="67">
        <v>6.3017754000000004</v>
      </c>
      <c r="J793" s="54">
        <v>6.2825839800000001</v>
      </c>
      <c r="K793" s="67">
        <v>0</v>
      </c>
      <c r="L793" s="54">
        <v>0</v>
      </c>
      <c r="M793" s="67">
        <v>0</v>
      </c>
      <c r="N793" s="54">
        <v>0</v>
      </c>
      <c r="O793" s="67">
        <v>0</v>
      </c>
      <c r="P793" s="54">
        <v>0</v>
      </c>
      <c r="Q793" s="54">
        <f t="shared" ref="Q793:Q800" si="264">F793-H793</f>
        <v>1.9191420000000292E-2</v>
      </c>
      <c r="R793" s="54">
        <f t="shared" ref="R793:R800" si="265">H793-G793</f>
        <v>-1.9191420000000292E-2</v>
      </c>
      <c r="S793" s="48">
        <f t="shared" ref="S793:S800" si="266">R793/G793</f>
        <v>-3.0453989204376106E-3</v>
      </c>
      <c r="T793" s="49" t="s">
        <v>31</v>
      </c>
      <c r="U793" s="7"/>
      <c r="V793" s="7"/>
      <c r="W793" s="7"/>
      <c r="X793" s="7"/>
      <c r="Y793" s="7"/>
      <c r="Z793" s="7"/>
      <c r="AA793" s="7"/>
      <c r="AB793" s="9"/>
      <c r="AC793" s="35"/>
      <c r="AD793" s="36"/>
      <c r="AF793" s="37"/>
      <c r="AH793" s="8"/>
      <c r="AI793" s="8"/>
      <c r="AJ793" s="8"/>
    </row>
    <row r="794" spans="1:39" s="1" customFormat="1" ht="31.5" x14ac:dyDescent="0.25">
      <c r="A794" s="51" t="s">
        <v>1631</v>
      </c>
      <c r="B794" s="52" t="s">
        <v>1683</v>
      </c>
      <c r="C794" s="53" t="s">
        <v>1684</v>
      </c>
      <c r="D794" s="54">
        <v>20.986155949999997</v>
      </c>
      <c r="E794" s="54">
        <v>16.009466589999999</v>
      </c>
      <c r="F794" s="54">
        <f t="shared" si="257"/>
        <v>4.9766893599999982</v>
      </c>
      <c r="G794" s="54">
        <f t="shared" si="263"/>
        <v>4.97668936</v>
      </c>
      <c r="H794" s="54">
        <f t="shared" si="232"/>
        <v>4.9550801700000005</v>
      </c>
      <c r="I794" s="67">
        <v>4.97668936</v>
      </c>
      <c r="J794" s="54">
        <v>4.9550801700000005</v>
      </c>
      <c r="K794" s="67">
        <v>0</v>
      </c>
      <c r="L794" s="54">
        <v>0</v>
      </c>
      <c r="M794" s="67">
        <v>0</v>
      </c>
      <c r="N794" s="54">
        <v>0</v>
      </c>
      <c r="O794" s="67">
        <v>0</v>
      </c>
      <c r="P794" s="54">
        <v>0</v>
      </c>
      <c r="Q794" s="54">
        <f t="shared" si="264"/>
        <v>2.1609189999997724E-2</v>
      </c>
      <c r="R794" s="54">
        <f t="shared" si="265"/>
        <v>-2.1609189999999501E-2</v>
      </c>
      <c r="S794" s="48">
        <f t="shared" si="266"/>
        <v>-4.3420813389886768E-3</v>
      </c>
      <c r="T794" s="49" t="s">
        <v>31</v>
      </c>
      <c r="U794" s="7"/>
      <c r="V794" s="7"/>
      <c r="W794" s="7"/>
      <c r="X794" s="7"/>
      <c r="Y794" s="7"/>
      <c r="Z794" s="7"/>
      <c r="AA794" s="7"/>
      <c r="AB794" s="9"/>
      <c r="AC794" s="35"/>
      <c r="AD794" s="36"/>
      <c r="AF794" s="37"/>
      <c r="AH794" s="8"/>
      <c r="AI794" s="8"/>
      <c r="AJ794" s="8"/>
    </row>
    <row r="795" spans="1:39" s="1" customFormat="1" ht="47.25" x14ac:dyDescent="0.25">
      <c r="A795" s="51" t="s">
        <v>1631</v>
      </c>
      <c r="B795" s="52" t="s">
        <v>1685</v>
      </c>
      <c r="C795" s="53" t="s">
        <v>1686</v>
      </c>
      <c r="D795" s="54">
        <v>81.29647691000001</v>
      </c>
      <c r="E795" s="54">
        <v>0</v>
      </c>
      <c r="F795" s="54">
        <f t="shared" si="257"/>
        <v>81.29647691000001</v>
      </c>
      <c r="G795" s="54">
        <f t="shared" si="263"/>
        <v>38.410054510000002</v>
      </c>
      <c r="H795" s="54">
        <f t="shared" si="232"/>
        <v>52.428191059999996</v>
      </c>
      <c r="I795" s="67">
        <v>1.25757195</v>
      </c>
      <c r="J795" s="54">
        <v>0.94943478999999986</v>
      </c>
      <c r="K795" s="67">
        <v>12.924751519999999</v>
      </c>
      <c r="L795" s="54">
        <v>22.794190360000002</v>
      </c>
      <c r="M795" s="67">
        <v>11.385427910000001</v>
      </c>
      <c r="N795" s="54">
        <v>17.416616169999998</v>
      </c>
      <c r="O795" s="67">
        <v>12.842303129999999</v>
      </c>
      <c r="P795" s="54">
        <v>11.267949740000001</v>
      </c>
      <c r="Q795" s="54">
        <f t="shared" si="264"/>
        <v>28.868285850000014</v>
      </c>
      <c r="R795" s="54">
        <f t="shared" si="265"/>
        <v>14.018136549999994</v>
      </c>
      <c r="S795" s="48">
        <f t="shared" si="266"/>
        <v>0.36496007956329229</v>
      </c>
      <c r="T795" s="75" t="s">
        <v>1687</v>
      </c>
      <c r="U795" s="7"/>
      <c r="V795" s="7"/>
      <c r="W795" s="7"/>
      <c r="X795" s="7"/>
      <c r="Y795" s="7"/>
      <c r="Z795" s="7"/>
      <c r="AA795" s="7"/>
      <c r="AB795" s="9"/>
      <c r="AC795" s="35"/>
      <c r="AD795" s="36"/>
      <c r="AF795" s="37"/>
      <c r="AH795" s="8"/>
      <c r="AI795" s="8"/>
      <c r="AJ795" s="8"/>
    </row>
    <row r="796" spans="1:39" s="1" customFormat="1" ht="47.25" x14ac:dyDescent="0.25">
      <c r="A796" s="51" t="s">
        <v>1631</v>
      </c>
      <c r="B796" s="52" t="s">
        <v>1688</v>
      </c>
      <c r="C796" s="53" t="s">
        <v>1689</v>
      </c>
      <c r="D796" s="54">
        <v>43.805164000000005</v>
      </c>
      <c r="E796" s="54">
        <v>0</v>
      </c>
      <c r="F796" s="54">
        <f t="shared" si="257"/>
        <v>43.805164000000005</v>
      </c>
      <c r="G796" s="54">
        <f t="shared" si="263"/>
        <v>43.805163999999998</v>
      </c>
      <c r="H796" s="54">
        <f t="shared" si="232"/>
        <v>43.127273590000001</v>
      </c>
      <c r="I796" s="67">
        <v>0.75</v>
      </c>
      <c r="J796" s="54">
        <v>0.49416154999999995</v>
      </c>
      <c r="K796" s="67">
        <v>15.550327040000001</v>
      </c>
      <c r="L796" s="54">
        <v>16.49474112</v>
      </c>
      <c r="M796" s="67">
        <v>12.20225728</v>
      </c>
      <c r="N796" s="54">
        <v>3.3540474000000002</v>
      </c>
      <c r="O796" s="67">
        <v>15.302579680000001</v>
      </c>
      <c r="P796" s="54">
        <v>22.784323520000001</v>
      </c>
      <c r="Q796" s="54">
        <f t="shared" si="264"/>
        <v>0.67789041000000338</v>
      </c>
      <c r="R796" s="54">
        <f t="shared" si="265"/>
        <v>-0.67789040999999628</v>
      </c>
      <c r="S796" s="48">
        <f t="shared" si="266"/>
        <v>-1.5475125489770938E-2</v>
      </c>
      <c r="T796" s="49" t="s">
        <v>31</v>
      </c>
      <c r="U796" s="7"/>
      <c r="V796" s="7"/>
      <c r="W796" s="7"/>
      <c r="X796" s="7"/>
      <c r="Y796" s="7"/>
      <c r="Z796" s="7"/>
      <c r="AA796" s="7"/>
      <c r="AB796" s="9"/>
      <c r="AC796" s="35"/>
      <c r="AD796" s="36"/>
      <c r="AF796" s="37"/>
      <c r="AH796" s="8"/>
      <c r="AI796" s="8"/>
      <c r="AJ796" s="8"/>
    </row>
    <row r="797" spans="1:39" s="1" customFormat="1" ht="47.25" x14ac:dyDescent="0.25">
      <c r="A797" s="51" t="s">
        <v>1631</v>
      </c>
      <c r="B797" s="52" t="s">
        <v>1690</v>
      </c>
      <c r="C797" s="53" t="s">
        <v>1691</v>
      </c>
      <c r="D797" s="54">
        <v>44.579066399999995</v>
      </c>
      <c r="E797" s="54">
        <v>0</v>
      </c>
      <c r="F797" s="54">
        <f t="shared" si="257"/>
        <v>44.579066399999995</v>
      </c>
      <c r="G797" s="54">
        <f t="shared" si="263"/>
        <v>44.579066400000002</v>
      </c>
      <c r="H797" s="54">
        <f t="shared" si="232"/>
        <v>42.872811519999999</v>
      </c>
      <c r="I797" s="67">
        <v>0.78629024000000003</v>
      </c>
      <c r="J797" s="54">
        <v>0.56466971999999982</v>
      </c>
      <c r="K797" s="67">
        <v>13.592481279999999</v>
      </c>
      <c r="L797" s="54">
        <v>14.42410346</v>
      </c>
      <c r="M797" s="67">
        <v>11.998501560000001</v>
      </c>
      <c r="N797" s="54">
        <v>23.062939060000001</v>
      </c>
      <c r="O797" s="67">
        <v>18.20179332</v>
      </c>
      <c r="P797" s="54">
        <v>4.8210992800000003</v>
      </c>
      <c r="Q797" s="54">
        <f t="shared" si="264"/>
        <v>1.7062548799999959</v>
      </c>
      <c r="R797" s="54">
        <f t="shared" si="265"/>
        <v>-1.706254880000003</v>
      </c>
      <c r="S797" s="48">
        <f t="shared" si="266"/>
        <v>-3.8274800658454414E-2</v>
      </c>
      <c r="T797" s="49" t="s">
        <v>31</v>
      </c>
      <c r="U797" s="7"/>
      <c r="V797" s="7"/>
      <c r="W797" s="7"/>
      <c r="X797" s="7"/>
      <c r="Y797" s="7"/>
      <c r="Z797" s="7"/>
      <c r="AA797" s="7"/>
      <c r="AB797" s="9"/>
      <c r="AC797" s="35"/>
      <c r="AD797" s="36"/>
      <c r="AF797" s="37"/>
      <c r="AH797" s="8"/>
      <c r="AI797" s="8"/>
      <c r="AJ797" s="8"/>
    </row>
    <row r="798" spans="1:39" s="1" customFormat="1" ht="47.25" x14ac:dyDescent="0.25">
      <c r="A798" s="51" t="s">
        <v>1631</v>
      </c>
      <c r="B798" s="52" t="s">
        <v>1692</v>
      </c>
      <c r="C798" s="53" t="s">
        <v>1693</v>
      </c>
      <c r="D798" s="54">
        <v>51.688034399999999</v>
      </c>
      <c r="E798" s="54">
        <v>5.7218046199999995</v>
      </c>
      <c r="F798" s="54">
        <f t="shared" si="257"/>
        <v>45.966229779999999</v>
      </c>
      <c r="G798" s="54">
        <f t="shared" si="263"/>
        <v>45.966229780000006</v>
      </c>
      <c r="H798" s="54">
        <f t="shared" si="263"/>
        <v>48.889837080000007</v>
      </c>
      <c r="I798" s="67">
        <v>11.739840840000001</v>
      </c>
      <c r="J798" s="54">
        <v>11.739840840000001</v>
      </c>
      <c r="K798" s="67">
        <v>9.8526000000000007</v>
      </c>
      <c r="L798" s="54">
        <v>1.3515726000000001</v>
      </c>
      <c r="M798" s="67">
        <v>10.35</v>
      </c>
      <c r="N798" s="54">
        <v>20.813031300000002</v>
      </c>
      <c r="O798" s="67">
        <v>14.023788940000001</v>
      </c>
      <c r="P798" s="54">
        <v>14.985392340000001</v>
      </c>
      <c r="Q798" s="54">
        <f t="shared" si="264"/>
        <v>-2.9236073000000076</v>
      </c>
      <c r="R798" s="54">
        <f t="shared" si="265"/>
        <v>2.9236073000000005</v>
      </c>
      <c r="S798" s="48">
        <f t="shared" si="266"/>
        <v>6.3603373911515965E-2</v>
      </c>
      <c r="T798" s="49" t="s">
        <v>31</v>
      </c>
      <c r="U798" s="7"/>
      <c r="V798" s="7"/>
      <c r="W798" s="7"/>
      <c r="X798" s="7"/>
      <c r="Y798" s="7"/>
      <c r="Z798" s="7"/>
      <c r="AA798" s="7"/>
      <c r="AB798" s="9"/>
      <c r="AC798" s="35"/>
      <c r="AD798" s="36"/>
      <c r="AF798" s="37"/>
      <c r="AH798" s="8"/>
      <c r="AI798" s="8"/>
      <c r="AJ798" s="8"/>
    </row>
    <row r="799" spans="1:39" s="1" customFormat="1" ht="31.5" x14ac:dyDescent="0.25">
      <c r="A799" s="51" t="s">
        <v>1631</v>
      </c>
      <c r="B799" s="52" t="s">
        <v>1694</v>
      </c>
      <c r="C799" s="53" t="s">
        <v>1695</v>
      </c>
      <c r="D799" s="54">
        <v>21.761023940000001</v>
      </c>
      <c r="E799" s="54">
        <v>20.800174259999999</v>
      </c>
      <c r="F799" s="54">
        <f t="shared" si="257"/>
        <v>0.96084968000000259</v>
      </c>
      <c r="G799" s="54">
        <f t="shared" si="263"/>
        <v>0.96084968000000304</v>
      </c>
      <c r="H799" s="54">
        <f t="shared" si="263"/>
        <v>0.95694696000000001</v>
      </c>
      <c r="I799" s="67">
        <v>0.96084968000000304</v>
      </c>
      <c r="J799" s="54">
        <v>0.95694696000000001</v>
      </c>
      <c r="K799" s="67">
        <v>0</v>
      </c>
      <c r="L799" s="54">
        <v>0</v>
      </c>
      <c r="M799" s="67">
        <v>0</v>
      </c>
      <c r="N799" s="54">
        <v>0</v>
      </c>
      <c r="O799" s="67">
        <v>0</v>
      </c>
      <c r="P799" s="54">
        <v>0</v>
      </c>
      <c r="Q799" s="54">
        <f t="shared" si="264"/>
        <v>3.9027200000025797E-3</v>
      </c>
      <c r="R799" s="54">
        <f t="shared" si="265"/>
        <v>-3.9027200000030238E-3</v>
      </c>
      <c r="S799" s="48">
        <f t="shared" si="266"/>
        <v>-4.0617383564128485E-3</v>
      </c>
      <c r="T799" s="49" t="s">
        <v>31</v>
      </c>
      <c r="U799" s="7"/>
      <c r="V799" s="7"/>
      <c r="W799" s="7"/>
      <c r="X799" s="7"/>
      <c r="Y799" s="7"/>
      <c r="Z799" s="7"/>
      <c r="AA799" s="7"/>
      <c r="AB799" s="9"/>
      <c r="AC799" s="35"/>
      <c r="AD799" s="36"/>
      <c r="AF799" s="37"/>
      <c r="AH799" s="8"/>
      <c r="AI799" s="8"/>
      <c r="AJ799" s="8"/>
    </row>
    <row r="800" spans="1:39" s="1" customFormat="1" ht="47.25" x14ac:dyDescent="0.25">
      <c r="A800" s="51" t="s">
        <v>1631</v>
      </c>
      <c r="B800" s="52" t="s">
        <v>1696</v>
      </c>
      <c r="C800" s="53" t="s">
        <v>1697</v>
      </c>
      <c r="D800" s="54">
        <v>61.261199999999995</v>
      </c>
      <c r="E800" s="54">
        <v>0</v>
      </c>
      <c r="F800" s="54">
        <f t="shared" si="257"/>
        <v>61.261199999999995</v>
      </c>
      <c r="G800" s="54">
        <f t="shared" si="263"/>
        <v>61.261199999999995</v>
      </c>
      <c r="H800" s="54">
        <f t="shared" si="263"/>
        <v>59.862353239999997</v>
      </c>
      <c r="I800" s="67">
        <v>0</v>
      </c>
      <c r="J800" s="54">
        <v>0</v>
      </c>
      <c r="K800" s="67">
        <v>15.233639999999999</v>
      </c>
      <c r="L800" s="54">
        <v>0</v>
      </c>
      <c r="M800" s="67">
        <v>11.93844</v>
      </c>
      <c r="N800" s="54">
        <v>11.60596303</v>
      </c>
      <c r="O800" s="67">
        <v>34.089119999999994</v>
      </c>
      <c r="P800" s="54">
        <v>48.256390209999999</v>
      </c>
      <c r="Q800" s="54">
        <f t="shared" si="264"/>
        <v>1.3988467599999979</v>
      </c>
      <c r="R800" s="54">
        <f t="shared" si="265"/>
        <v>-1.3988467599999979</v>
      </c>
      <c r="S800" s="48">
        <f t="shared" si="266"/>
        <v>-2.2834139063550796E-2</v>
      </c>
      <c r="T800" s="49" t="s">
        <v>31</v>
      </c>
      <c r="U800" s="7"/>
      <c r="V800" s="7"/>
      <c r="W800" s="7"/>
      <c r="X800" s="7"/>
      <c r="Y800" s="7"/>
      <c r="Z800" s="7"/>
      <c r="AA800" s="7"/>
      <c r="AB800" s="9"/>
      <c r="AC800" s="35"/>
      <c r="AD800" s="36"/>
      <c r="AF800" s="37"/>
      <c r="AH800" s="8"/>
      <c r="AI800" s="8"/>
      <c r="AJ800" s="8"/>
    </row>
    <row r="801" spans="1:39" s="1" customFormat="1" ht="94.5" x14ac:dyDescent="0.25">
      <c r="A801" s="51" t="s">
        <v>1631</v>
      </c>
      <c r="B801" s="52" t="s">
        <v>1698</v>
      </c>
      <c r="C801" s="53" t="s">
        <v>1699</v>
      </c>
      <c r="D801" s="54">
        <v>92.225225461999997</v>
      </c>
      <c r="E801" s="54">
        <v>0</v>
      </c>
      <c r="F801" s="54">
        <f>D801-E801</f>
        <v>92.225225461999997</v>
      </c>
      <c r="G801" s="54" t="s">
        <v>31</v>
      </c>
      <c r="H801" s="54">
        <f t="shared" si="263"/>
        <v>6.6688461700000001</v>
      </c>
      <c r="I801" s="67" t="s">
        <v>31</v>
      </c>
      <c r="J801" s="54">
        <v>0</v>
      </c>
      <c r="K801" s="67" t="s">
        <v>31</v>
      </c>
      <c r="L801" s="54">
        <v>0</v>
      </c>
      <c r="M801" s="67" t="s">
        <v>31</v>
      </c>
      <c r="N801" s="54">
        <v>6.6688461700000001</v>
      </c>
      <c r="O801" s="67" t="s">
        <v>31</v>
      </c>
      <c r="P801" s="54">
        <v>0</v>
      </c>
      <c r="Q801" s="54">
        <f>F801-H801</f>
        <v>85.556379292000003</v>
      </c>
      <c r="R801" s="54" t="s">
        <v>31</v>
      </c>
      <c r="S801" s="48" t="s">
        <v>31</v>
      </c>
      <c r="T801" s="70" t="s">
        <v>1700</v>
      </c>
      <c r="U801" s="7"/>
      <c r="V801" s="7"/>
      <c r="W801" s="7"/>
      <c r="X801" s="7"/>
      <c r="Y801" s="7"/>
      <c r="Z801" s="7"/>
      <c r="AA801" s="7"/>
      <c r="AB801" s="9"/>
      <c r="AC801" s="35"/>
      <c r="AD801" s="36"/>
      <c r="AF801" s="37"/>
      <c r="AH801" s="8"/>
      <c r="AI801" s="8"/>
      <c r="AJ801" s="8"/>
      <c r="AM801" s="63"/>
    </row>
    <row r="802" spans="1:39" s="1" customFormat="1" ht="47.25" x14ac:dyDescent="0.25">
      <c r="A802" s="51" t="s">
        <v>1631</v>
      </c>
      <c r="B802" s="52" t="s">
        <v>1701</v>
      </c>
      <c r="C802" s="53" t="s">
        <v>1702</v>
      </c>
      <c r="D802" s="54">
        <v>37.256399999999992</v>
      </c>
      <c r="E802" s="54">
        <v>0</v>
      </c>
      <c r="F802" s="54">
        <f t="shared" si="257"/>
        <v>37.256399999999992</v>
      </c>
      <c r="G802" s="54">
        <f t="shared" ref="G802:G804" si="267">I802+K802+M802+O802</f>
        <v>37.256399999999999</v>
      </c>
      <c r="H802" s="54">
        <f t="shared" si="263"/>
        <v>35.07037278</v>
      </c>
      <c r="I802" s="67">
        <v>0</v>
      </c>
      <c r="J802" s="54">
        <v>0</v>
      </c>
      <c r="K802" s="67">
        <v>3.7256399999999998</v>
      </c>
      <c r="L802" s="54">
        <v>0</v>
      </c>
      <c r="M802" s="67">
        <v>10.8</v>
      </c>
      <c r="N802" s="54">
        <v>5.9661814800000004</v>
      </c>
      <c r="O802" s="67">
        <v>22.73076</v>
      </c>
      <c r="P802" s="54">
        <v>29.1041913</v>
      </c>
      <c r="Q802" s="54">
        <f t="shared" ref="Q802:Q837" si="268">F802-H802</f>
        <v>2.1860272199999926</v>
      </c>
      <c r="R802" s="54">
        <f t="shared" ref="R802:R837" si="269">H802-G802</f>
        <v>-2.1860272199999997</v>
      </c>
      <c r="S802" s="48">
        <f t="shared" ref="S802:S837" si="270">R802/G802</f>
        <v>-5.8675213386156465E-2</v>
      </c>
      <c r="T802" s="49" t="s">
        <v>31</v>
      </c>
      <c r="U802" s="7"/>
      <c r="V802" s="7"/>
      <c r="W802" s="7"/>
      <c r="X802" s="7"/>
      <c r="Y802" s="7"/>
      <c r="Z802" s="7"/>
      <c r="AA802" s="7"/>
      <c r="AB802" s="9"/>
      <c r="AC802" s="35"/>
      <c r="AD802" s="36"/>
      <c r="AF802" s="37"/>
      <c r="AH802" s="8"/>
      <c r="AI802" s="8"/>
      <c r="AJ802" s="8"/>
    </row>
    <row r="803" spans="1:39" s="1" customFormat="1" ht="31.5" x14ac:dyDescent="0.25">
      <c r="A803" s="51" t="s">
        <v>1631</v>
      </c>
      <c r="B803" s="52" t="s">
        <v>1703</v>
      </c>
      <c r="C803" s="53" t="s">
        <v>1704</v>
      </c>
      <c r="D803" s="54">
        <v>118.81829975599999</v>
      </c>
      <c r="E803" s="54">
        <v>0</v>
      </c>
      <c r="F803" s="54">
        <f t="shared" si="257"/>
        <v>118.81829975599999</v>
      </c>
      <c r="G803" s="54">
        <f t="shared" si="267"/>
        <v>31.205899756000001</v>
      </c>
      <c r="H803" s="54">
        <f t="shared" si="263"/>
        <v>67.670150699999994</v>
      </c>
      <c r="I803" s="67">
        <v>1.2</v>
      </c>
      <c r="J803" s="54">
        <v>0</v>
      </c>
      <c r="K803" s="67">
        <v>1.4</v>
      </c>
      <c r="L803" s="54">
        <v>0</v>
      </c>
      <c r="M803" s="67">
        <v>12.73196385</v>
      </c>
      <c r="N803" s="54">
        <v>27.721924399999995</v>
      </c>
      <c r="O803" s="67">
        <v>15.873935906</v>
      </c>
      <c r="P803" s="54">
        <v>39.948226300000002</v>
      </c>
      <c r="Q803" s="54">
        <f t="shared" si="268"/>
        <v>51.148149055999994</v>
      </c>
      <c r="R803" s="54">
        <f t="shared" si="269"/>
        <v>36.464250943999993</v>
      </c>
      <c r="S803" s="48">
        <f t="shared" si="270"/>
        <v>1.168505033635153</v>
      </c>
      <c r="T803" s="49" t="s">
        <v>1705</v>
      </c>
      <c r="U803" s="7"/>
      <c r="V803" s="7"/>
      <c r="W803" s="7"/>
      <c r="X803" s="7"/>
      <c r="Y803" s="7"/>
      <c r="Z803" s="7"/>
      <c r="AA803" s="7"/>
      <c r="AB803" s="9"/>
      <c r="AC803" s="35"/>
      <c r="AD803" s="36"/>
      <c r="AF803" s="37"/>
      <c r="AH803" s="8"/>
      <c r="AI803" s="8"/>
      <c r="AJ803" s="8"/>
    </row>
    <row r="804" spans="1:39" s="1" customFormat="1" ht="47.25" x14ac:dyDescent="0.25">
      <c r="A804" s="51" t="s">
        <v>1631</v>
      </c>
      <c r="B804" s="52" t="s">
        <v>1706</v>
      </c>
      <c r="C804" s="53" t="s">
        <v>1707</v>
      </c>
      <c r="D804" s="54">
        <v>5.1394031999999994</v>
      </c>
      <c r="E804" s="54">
        <v>0</v>
      </c>
      <c r="F804" s="54">
        <f t="shared" si="257"/>
        <v>5.1394031999999994</v>
      </c>
      <c r="G804" s="54">
        <f t="shared" si="267"/>
        <v>5.1394032000000003</v>
      </c>
      <c r="H804" s="54">
        <f t="shared" si="263"/>
        <v>5.1394032000000003</v>
      </c>
      <c r="I804" s="67">
        <v>3.6980528399999999</v>
      </c>
      <c r="J804" s="54">
        <v>3.6980528399999999</v>
      </c>
      <c r="K804" s="67">
        <v>0</v>
      </c>
      <c r="L804" s="54">
        <v>1.1843802000000001</v>
      </c>
      <c r="M804" s="67">
        <v>1.4413503599999999</v>
      </c>
      <c r="N804" s="54">
        <v>0.25697016</v>
      </c>
      <c r="O804" s="67">
        <v>0</v>
      </c>
      <c r="P804" s="54">
        <v>0</v>
      </c>
      <c r="Q804" s="54">
        <f t="shared" si="268"/>
        <v>0</v>
      </c>
      <c r="R804" s="54">
        <f t="shared" si="269"/>
        <v>0</v>
      </c>
      <c r="S804" s="48">
        <f t="shared" si="270"/>
        <v>0</v>
      </c>
      <c r="T804" s="49" t="s">
        <v>31</v>
      </c>
      <c r="U804" s="7"/>
      <c r="V804" s="7"/>
      <c r="W804" s="7"/>
      <c r="X804" s="7"/>
      <c r="Y804" s="7"/>
      <c r="Z804" s="7"/>
      <c r="AA804" s="7"/>
      <c r="AB804" s="9"/>
      <c r="AC804" s="35"/>
      <c r="AD804" s="36"/>
      <c r="AF804" s="37"/>
      <c r="AH804" s="8"/>
      <c r="AI804" s="8"/>
      <c r="AJ804" s="8"/>
    </row>
    <row r="805" spans="1:39" s="1" customFormat="1" ht="31.5" x14ac:dyDescent="0.25">
      <c r="A805" s="44" t="s">
        <v>1708</v>
      </c>
      <c r="B805" s="45" t="s">
        <v>254</v>
      </c>
      <c r="C805" s="45" t="s">
        <v>30</v>
      </c>
      <c r="D805" s="46">
        <f t="shared" ref="D805:I805" si="271">SUM(D806:D837)</f>
        <v>1819.412197052</v>
      </c>
      <c r="E805" s="46">
        <f t="shared" si="271"/>
        <v>413.45819119999999</v>
      </c>
      <c r="F805" s="46">
        <f t="shared" si="271"/>
        <v>1405.9540058519999</v>
      </c>
      <c r="G805" s="46">
        <f t="shared" si="271"/>
        <v>446.98411886399981</v>
      </c>
      <c r="H805" s="46">
        <f t="shared" si="263"/>
        <v>317.03306996000003</v>
      </c>
      <c r="I805" s="46">
        <f t="shared" si="271"/>
        <v>35.666985769999989</v>
      </c>
      <c r="J805" s="47">
        <f>SUM(J806:J838)</f>
        <v>37.400053829999997</v>
      </c>
      <c r="K805" s="47">
        <f t="shared" ref="K805:P805" si="272">SUM(K806:K838)</f>
        <v>114.21768943800001</v>
      </c>
      <c r="L805" s="47">
        <f t="shared" si="272"/>
        <v>41.978772769999999</v>
      </c>
      <c r="M805" s="47">
        <f t="shared" si="272"/>
        <v>101.299705792</v>
      </c>
      <c r="N805" s="47">
        <f t="shared" si="272"/>
        <v>41.029916620000002</v>
      </c>
      <c r="O805" s="47">
        <f t="shared" si="272"/>
        <v>195.79973786399995</v>
      </c>
      <c r="P805" s="47">
        <f t="shared" si="272"/>
        <v>196.62432674000001</v>
      </c>
      <c r="Q805" s="46">
        <f t="shared" si="268"/>
        <v>1088.9209358919998</v>
      </c>
      <c r="R805" s="46">
        <f t="shared" si="269"/>
        <v>-129.95104890399978</v>
      </c>
      <c r="S805" s="50">
        <f t="shared" si="270"/>
        <v>-0.29072855929259295</v>
      </c>
      <c r="T805" s="40" t="s">
        <v>31</v>
      </c>
      <c r="U805" s="7"/>
      <c r="V805" s="7"/>
      <c r="W805" s="7"/>
      <c r="X805" s="7"/>
      <c r="Y805" s="7"/>
      <c r="Z805" s="7"/>
      <c r="AA805" s="7"/>
      <c r="AB805" s="9"/>
      <c r="AC805" s="35"/>
      <c r="AD805" s="36"/>
      <c r="AF805" s="37"/>
      <c r="AH805" s="8"/>
      <c r="AI805" s="8"/>
      <c r="AJ805" s="8"/>
    </row>
    <row r="806" spans="1:39" s="1" customFormat="1" ht="152.25" customHeight="1" x14ac:dyDescent="0.25">
      <c r="A806" s="51" t="s">
        <v>1708</v>
      </c>
      <c r="B806" s="52" t="s">
        <v>1709</v>
      </c>
      <c r="C806" s="53" t="s">
        <v>1710</v>
      </c>
      <c r="D806" s="54">
        <v>29.886455569999995</v>
      </c>
      <c r="E806" s="54">
        <v>3.5175961400000002</v>
      </c>
      <c r="F806" s="54">
        <f t="shared" ref="F806:F837" si="273">D806-E806</f>
        <v>26.368859429999993</v>
      </c>
      <c r="G806" s="54">
        <f t="shared" ref="G806:H837" si="274">I806+K806+M806+O806</f>
        <v>26.368859430000001</v>
      </c>
      <c r="H806" s="54">
        <f t="shared" si="263"/>
        <v>18.264851410000002</v>
      </c>
      <c r="I806" s="67">
        <v>1.2978719000000001</v>
      </c>
      <c r="J806" s="54">
        <v>5.6276340000000008E-2</v>
      </c>
      <c r="K806" s="67">
        <v>25.07098753</v>
      </c>
      <c r="L806" s="54">
        <v>1.0119209999999995E-2</v>
      </c>
      <c r="M806" s="67">
        <v>0</v>
      </c>
      <c r="N806" s="54">
        <v>0.70339281000000009</v>
      </c>
      <c r="O806" s="67">
        <v>0</v>
      </c>
      <c r="P806" s="54">
        <v>17.495063050000002</v>
      </c>
      <c r="Q806" s="54">
        <f t="shared" si="268"/>
        <v>8.1040080199999913</v>
      </c>
      <c r="R806" s="54">
        <f t="shared" si="269"/>
        <v>-8.1040080199999984</v>
      </c>
      <c r="S806" s="48">
        <f t="shared" si="270"/>
        <v>-0.30733252007024703</v>
      </c>
      <c r="T806" s="49" t="s">
        <v>1711</v>
      </c>
      <c r="U806" s="7"/>
      <c r="V806" s="7"/>
      <c r="W806" s="7"/>
      <c r="X806" s="7"/>
      <c r="Y806" s="7"/>
      <c r="Z806" s="7"/>
      <c r="AA806" s="7"/>
      <c r="AB806" s="9"/>
      <c r="AC806" s="35"/>
      <c r="AD806" s="36"/>
      <c r="AF806" s="37"/>
      <c r="AH806" s="8"/>
      <c r="AI806" s="8"/>
      <c r="AJ806" s="8"/>
    </row>
    <row r="807" spans="1:39" s="1" customFormat="1" ht="152.25" customHeight="1" x14ac:dyDescent="0.25">
      <c r="A807" s="51" t="s">
        <v>1708</v>
      </c>
      <c r="B807" s="52" t="s">
        <v>1712</v>
      </c>
      <c r="C807" s="53" t="s">
        <v>1713</v>
      </c>
      <c r="D807" s="54">
        <v>12.28122619</v>
      </c>
      <c r="E807" s="54">
        <v>1.5156235</v>
      </c>
      <c r="F807" s="54">
        <f t="shared" si="273"/>
        <v>10.76560269</v>
      </c>
      <c r="G807" s="54">
        <f t="shared" si="274"/>
        <v>10.76560269</v>
      </c>
      <c r="H807" s="54">
        <f t="shared" si="263"/>
        <v>15.641186830000001</v>
      </c>
      <c r="I807" s="67">
        <v>0.50617011000000001</v>
      </c>
      <c r="J807" s="54">
        <v>0</v>
      </c>
      <c r="K807" s="67">
        <v>10.25943258</v>
      </c>
      <c r="L807" s="54">
        <v>0</v>
      </c>
      <c r="M807" s="67">
        <v>0</v>
      </c>
      <c r="N807" s="54">
        <v>0.48480897000000006</v>
      </c>
      <c r="O807" s="67">
        <v>0</v>
      </c>
      <c r="P807" s="54">
        <v>15.156377860000001</v>
      </c>
      <c r="Q807" s="54">
        <f t="shared" si="268"/>
        <v>-4.8755841400000008</v>
      </c>
      <c r="R807" s="54">
        <f t="shared" si="269"/>
        <v>4.8755841400000008</v>
      </c>
      <c r="S807" s="48">
        <f t="shared" si="270"/>
        <v>0.45288538694901448</v>
      </c>
      <c r="T807" s="71" t="s">
        <v>1711</v>
      </c>
      <c r="U807" s="7"/>
      <c r="V807" s="7"/>
      <c r="W807" s="7"/>
      <c r="X807" s="7"/>
      <c r="Y807" s="7"/>
      <c r="Z807" s="7"/>
      <c r="AA807" s="7"/>
      <c r="AB807" s="9"/>
      <c r="AC807" s="35"/>
      <c r="AD807" s="36"/>
      <c r="AF807" s="37"/>
      <c r="AH807" s="8"/>
      <c r="AI807" s="8"/>
      <c r="AJ807" s="8"/>
    </row>
    <row r="808" spans="1:39" s="1" customFormat="1" ht="152.25" customHeight="1" x14ac:dyDescent="0.25">
      <c r="A808" s="51" t="s">
        <v>1708</v>
      </c>
      <c r="B808" s="52" t="s">
        <v>1714</v>
      </c>
      <c r="C808" s="53" t="s">
        <v>1715</v>
      </c>
      <c r="D808" s="54">
        <v>8.9278159000000006</v>
      </c>
      <c r="E808" s="54">
        <v>1.0700023000000001</v>
      </c>
      <c r="F808" s="54">
        <f t="shared" si="273"/>
        <v>7.8578136000000001</v>
      </c>
      <c r="G808" s="54">
        <f t="shared" si="274"/>
        <v>7.8578136000000001</v>
      </c>
      <c r="H808" s="54">
        <f t="shared" si="263"/>
        <v>10.836624280000001</v>
      </c>
      <c r="I808" s="67">
        <v>0.35908794999999999</v>
      </c>
      <c r="J808" s="54">
        <v>0</v>
      </c>
      <c r="K808" s="67">
        <v>7.4987256499999999</v>
      </c>
      <c r="L808" s="54">
        <v>0</v>
      </c>
      <c r="M808" s="67">
        <v>0</v>
      </c>
      <c r="N808" s="54">
        <v>0.35732628</v>
      </c>
      <c r="O808" s="67">
        <v>0</v>
      </c>
      <c r="P808" s="54">
        <v>10.479298</v>
      </c>
      <c r="Q808" s="54">
        <f t="shared" si="268"/>
        <v>-2.9788106800000005</v>
      </c>
      <c r="R808" s="54">
        <f t="shared" si="269"/>
        <v>2.9788106800000005</v>
      </c>
      <c r="S808" s="48">
        <f t="shared" si="270"/>
        <v>0.37908899747889163</v>
      </c>
      <c r="T808" s="71" t="s">
        <v>1711</v>
      </c>
      <c r="U808" s="7"/>
      <c r="V808" s="7"/>
      <c r="W808" s="7"/>
      <c r="X808" s="7"/>
      <c r="Y808" s="7"/>
      <c r="Z808" s="7"/>
      <c r="AA808" s="7"/>
      <c r="AB808" s="9"/>
      <c r="AC808" s="35"/>
      <c r="AD808" s="36"/>
      <c r="AF808" s="37"/>
      <c r="AH808" s="8"/>
      <c r="AI808" s="8"/>
      <c r="AJ808" s="8"/>
    </row>
    <row r="809" spans="1:39" s="1" customFormat="1" ht="31.5" x14ac:dyDescent="0.25">
      <c r="A809" s="51" t="s">
        <v>1708</v>
      </c>
      <c r="B809" s="52" t="s">
        <v>1716</v>
      </c>
      <c r="C809" s="53" t="s">
        <v>1717</v>
      </c>
      <c r="D809" s="54">
        <v>15.429842827999998</v>
      </c>
      <c r="E809" s="54">
        <v>3.0731999999999999</v>
      </c>
      <c r="F809" s="54">
        <f t="shared" si="273"/>
        <v>12.356642827999998</v>
      </c>
      <c r="G809" s="54">
        <f t="shared" si="274"/>
        <v>9.2834428280000001</v>
      </c>
      <c r="H809" s="54">
        <f t="shared" si="274"/>
        <v>9.6286634200000005</v>
      </c>
      <c r="I809" s="67">
        <v>-3.0300099999999999</v>
      </c>
      <c r="J809" s="54">
        <v>0</v>
      </c>
      <c r="K809" s="67">
        <v>4.8189999999999997E-2</v>
      </c>
      <c r="L809" s="54">
        <v>4.313405E-2</v>
      </c>
      <c r="M809" s="67">
        <v>6.019E-2</v>
      </c>
      <c r="N809" s="54">
        <v>0</v>
      </c>
      <c r="O809" s="67">
        <v>12.205072828</v>
      </c>
      <c r="P809" s="54">
        <v>9.5855293699999997</v>
      </c>
      <c r="Q809" s="54">
        <f t="shared" si="268"/>
        <v>2.7279794079999977</v>
      </c>
      <c r="R809" s="54">
        <f t="shared" si="269"/>
        <v>0.34522059200000044</v>
      </c>
      <c r="S809" s="48">
        <f t="shared" si="270"/>
        <v>3.7186698770716058E-2</v>
      </c>
      <c r="T809" s="49" t="s">
        <v>31</v>
      </c>
      <c r="U809" s="7"/>
      <c r="V809" s="7"/>
      <c r="W809" s="7"/>
      <c r="X809" s="7"/>
      <c r="Y809" s="7"/>
      <c r="Z809" s="7"/>
      <c r="AA809" s="7"/>
      <c r="AB809" s="9"/>
      <c r="AC809" s="35"/>
      <c r="AD809" s="36"/>
      <c r="AF809" s="37"/>
      <c r="AH809" s="8"/>
      <c r="AI809" s="8"/>
      <c r="AJ809" s="8"/>
    </row>
    <row r="810" spans="1:39" s="1" customFormat="1" ht="110.25" x14ac:dyDescent="0.25">
      <c r="A810" s="51" t="s">
        <v>1708</v>
      </c>
      <c r="B810" s="52" t="s">
        <v>1718</v>
      </c>
      <c r="C810" s="53" t="s">
        <v>1719</v>
      </c>
      <c r="D810" s="54">
        <v>212.851099928</v>
      </c>
      <c r="E810" s="54">
        <v>39.552674939999996</v>
      </c>
      <c r="F810" s="54">
        <f t="shared" si="273"/>
        <v>173.29842498799999</v>
      </c>
      <c r="G810" s="54">
        <f t="shared" si="274"/>
        <v>5.3699999999999992</v>
      </c>
      <c r="H810" s="54">
        <f t="shared" si="274"/>
        <v>0</v>
      </c>
      <c r="I810" s="67">
        <v>0</v>
      </c>
      <c r="J810" s="54">
        <v>0</v>
      </c>
      <c r="K810" s="67">
        <v>0</v>
      </c>
      <c r="L810" s="54">
        <v>0</v>
      </c>
      <c r="M810" s="67">
        <v>1.611</v>
      </c>
      <c r="N810" s="54">
        <v>0</v>
      </c>
      <c r="O810" s="67">
        <v>3.7589999999999995</v>
      </c>
      <c r="P810" s="54">
        <v>0</v>
      </c>
      <c r="Q810" s="54">
        <f t="shared" si="268"/>
        <v>173.29842498799999</v>
      </c>
      <c r="R810" s="54">
        <f t="shared" si="269"/>
        <v>-5.3699999999999992</v>
      </c>
      <c r="S810" s="48">
        <f t="shared" si="270"/>
        <v>-1</v>
      </c>
      <c r="T810" s="49" t="s">
        <v>1720</v>
      </c>
      <c r="U810" s="7"/>
      <c r="V810" s="7"/>
      <c r="W810" s="7"/>
      <c r="X810" s="7"/>
      <c r="Y810" s="7"/>
      <c r="Z810" s="7"/>
      <c r="AA810" s="7"/>
      <c r="AB810" s="9"/>
      <c r="AC810" s="35"/>
      <c r="AD810" s="36"/>
      <c r="AF810" s="37"/>
      <c r="AH810" s="8"/>
      <c r="AI810" s="8"/>
      <c r="AJ810" s="8"/>
    </row>
    <row r="811" spans="1:39" s="1" customFormat="1" ht="63" x14ac:dyDescent="0.25">
      <c r="A811" s="51" t="s">
        <v>1708</v>
      </c>
      <c r="B811" s="52" t="s">
        <v>1721</v>
      </c>
      <c r="C811" s="53" t="s">
        <v>1722</v>
      </c>
      <c r="D811" s="54">
        <v>37.237671723999995</v>
      </c>
      <c r="E811" s="54">
        <v>0</v>
      </c>
      <c r="F811" s="54">
        <f t="shared" si="273"/>
        <v>37.237671723999995</v>
      </c>
      <c r="G811" s="54">
        <f t="shared" si="274"/>
        <v>0.45770522759999988</v>
      </c>
      <c r="H811" s="54">
        <f t="shared" si="274"/>
        <v>1.4173800000000001</v>
      </c>
      <c r="I811" s="67">
        <v>0</v>
      </c>
      <c r="J811" s="54">
        <v>0</v>
      </c>
      <c r="K811" s="67">
        <v>0</v>
      </c>
      <c r="L811" s="54">
        <v>0</v>
      </c>
      <c r="M811" s="67">
        <v>0</v>
      </c>
      <c r="N811" s="54">
        <v>1.11738</v>
      </c>
      <c r="O811" s="67">
        <v>0.45770522759999988</v>
      </c>
      <c r="P811" s="54">
        <v>0.3</v>
      </c>
      <c r="Q811" s="54">
        <f t="shared" si="268"/>
        <v>35.820291723999993</v>
      </c>
      <c r="R811" s="54">
        <f t="shared" si="269"/>
        <v>0.95967477240000021</v>
      </c>
      <c r="S811" s="48">
        <f t="shared" si="270"/>
        <v>2.0967092236024976</v>
      </c>
      <c r="T811" s="70" t="s">
        <v>1723</v>
      </c>
      <c r="U811" s="7"/>
      <c r="V811" s="7"/>
      <c r="W811" s="7"/>
      <c r="X811" s="7"/>
      <c r="Y811" s="7"/>
      <c r="Z811" s="7"/>
      <c r="AA811" s="7"/>
      <c r="AB811" s="9"/>
      <c r="AC811" s="35"/>
      <c r="AD811" s="36"/>
      <c r="AF811" s="37"/>
      <c r="AH811" s="8"/>
      <c r="AI811" s="8"/>
      <c r="AJ811" s="8"/>
    </row>
    <row r="812" spans="1:39" s="1" customFormat="1" ht="31.5" x14ac:dyDescent="0.25">
      <c r="A812" s="51" t="s">
        <v>1708</v>
      </c>
      <c r="B812" s="52" t="s">
        <v>1724</v>
      </c>
      <c r="C812" s="53" t="s">
        <v>1725</v>
      </c>
      <c r="D812" s="54">
        <v>18.305304589999999</v>
      </c>
      <c r="E812" s="54">
        <v>17.452325429999998</v>
      </c>
      <c r="F812" s="54">
        <f t="shared" si="273"/>
        <v>0.85297916000000029</v>
      </c>
      <c r="G812" s="54">
        <f t="shared" si="274"/>
        <v>0.85297915999999996</v>
      </c>
      <c r="H812" s="54">
        <f t="shared" si="274"/>
        <v>0.85297915999999996</v>
      </c>
      <c r="I812" s="67">
        <v>0.85297915999999996</v>
      </c>
      <c r="J812" s="54">
        <v>0</v>
      </c>
      <c r="K812" s="67">
        <v>0</v>
      </c>
      <c r="L812" s="54">
        <v>0.85297915999999996</v>
      </c>
      <c r="M812" s="67">
        <v>0</v>
      </c>
      <c r="N812" s="54">
        <v>0</v>
      </c>
      <c r="O812" s="67">
        <v>0</v>
      </c>
      <c r="P812" s="54">
        <v>0</v>
      </c>
      <c r="Q812" s="54">
        <f t="shared" si="268"/>
        <v>0</v>
      </c>
      <c r="R812" s="54">
        <f t="shared" si="269"/>
        <v>0</v>
      </c>
      <c r="S812" s="48">
        <f t="shared" si="270"/>
        <v>0</v>
      </c>
      <c r="T812" s="49" t="s">
        <v>31</v>
      </c>
      <c r="U812" s="7"/>
      <c r="V812" s="7"/>
      <c r="W812" s="7"/>
      <c r="X812" s="7"/>
      <c r="Y812" s="7"/>
      <c r="Z812" s="7"/>
      <c r="AA812" s="7"/>
      <c r="AB812" s="9"/>
      <c r="AC812" s="35"/>
      <c r="AD812" s="36"/>
      <c r="AF812" s="37"/>
      <c r="AH812" s="8"/>
      <c r="AI812" s="8"/>
      <c r="AJ812" s="8"/>
    </row>
    <row r="813" spans="1:39" s="1" customFormat="1" ht="47.25" x14ac:dyDescent="0.25">
      <c r="A813" s="51" t="s">
        <v>1708</v>
      </c>
      <c r="B813" s="52" t="s">
        <v>1726</v>
      </c>
      <c r="C813" s="53" t="s">
        <v>1727</v>
      </c>
      <c r="D813" s="54">
        <v>41.102879551999997</v>
      </c>
      <c r="E813" s="54">
        <v>0.65</v>
      </c>
      <c r="F813" s="54">
        <f t="shared" si="273"/>
        <v>40.452879551999999</v>
      </c>
      <c r="G813" s="54">
        <f t="shared" si="274"/>
        <v>0.9</v>
      </c>
      <c r="H813" s="54">
        <f t="shared" si="274"/>
        <v>0.75</v>
      </c>
      <c r="I813" s="67">
        <v>0</v>
      </c>
      <c r="J813" s="54">
        <v>0</v>
      </c>
      <c r="K813" s="67">
        <v>0.9</v>
      </c>
      <c r="L813" s="54">
        <v>0</v>
      </c>
      <c r="M813" s="67">
        <v>0</v>
      </c>
      <c r="N813" s="54">
        <v>0.75</v>
      </c>
      <c r="O813" s="67">
        <v>0</v>
      </c>
      <c r="P813" s="54">
        <v>0</v>
      </c>
      <c r="Q813" s="54">
        <f t="shared" si="268"/>
        <v>39.702879551999999</v>
      </c>
      <c r="R813" s="54">
        <f t="shared" si="269"/>
        <v>-0.15000000000000002</v>
      </c>
      <c r="S813" s="48">
        <f t="shared" si="270"/>
        <v>-0.16666666666666669</v>
      </c>
      <c r="T813" s="49" t="s">
        <v>1728</v>
      </c>
      <c r="U813" s="7"/>
      <c r="V813" s="7"/>
      <c r="W813" s="7"/>
      <c r="X813" s="7"/>
      <c r="Y813" s="7"/>
      <c r="Z813" s="7"/>
      <c r="AA813" s="7"/>
      <c r="AB813" s="9"/>
      <c r="AC813" s="35"/>
      <c r="AD813" s="36"/>
      <c r="AF813" s="37"/>
      <c r="AH813" s="8"/>
      <c r="AI813" s="8"/>
      <c r="AJ813" s="8"/>
    </row>
    <row r="814" spans="1:39" s="1" customFormat="1" ht="110.25" x14ac:dyDescent="0.25">
      <c r="A814" s="51" t="s">
        <v>1708</v>
      </c>
      <c r="B814" s="52" t="s">
        <v>1729</v>
      </c>
      <c r="C814" s="53" t="s">
        <v>1730</v>
      </c>
      <c r="D814" s="54">
        <v>129.26390749799998</v>
      </c>
      <c r="E814" s="54">
        <v>59.561040089999999</v>
      </c>
      <c r="F814" s="54">
        <f t="shared" si="273"/>
        <v>69.702867407999975</v>
      </c>
      <c r="G814" s="54">
        <f t="shared" si="274"/>
        <v>38.418999999999997</v>
      </c>
      <c r="H814" s="54">
        <f t="shared" si="274"/>
        <v>36.15260095</v>
      </c>
      <c r="I814" s="67">
        <v>0.34</v>
      </c>
      <c r="J814" s="54">
        <v>0</v>
      </c>
      <c r="K814" s="67">
        <v>4.0369000000000002</v>
      </c>
      <c r="L814" s="54">
        <v>0.6134073000000001</v>
      </c>
      <c r="M814" s="67">
        <v>11.14</v>
      </c>
      <c r="N814" s="54">
        <v>3.3750606399999996</v>
      </c>
      <c r="O814" s="67">
        <v>22.902099999999997</v>
      </c>
      <c r="P814" s="54">
        <v>32.16413301</v>
      </c>
      <c r="Q814" s="54">
        <f t="shared" si="268"/>
        <v>33.550266457999975</v>
      </c>
      <c r="R814" s="54">
        <f t="shared" si="269"/>
        <v>-2.2663990499999969</v>
      </c>
      <c r="S814" s="48">
        <f t="shared" si="270"/>
        <v>-5.8991620031755045E-2</v>
      </c>
      <c r="T814" s="49" t="s">
        <v>31</v>
      </c>
      <c r="U814" s="7"/>
      <c r="V814" s="7"/>
      <c r="W814" s="7"/>
      <c r="X814" s="7"/>
      <c r="Y814" s="7"/>
      <c r="Z814" s="7"/>
      <c r="AA814" s="7"/>
      <c r="AB814" s="9"/>
      <c r="AC814" s="35"/>
      <c r="AD814" s="36"/>
      <c r="AF814" s="37"/>
      <c r="AH814" s="8"/>
      <c r="AI814" s="8"/>
      <c r="AJ814" s="8"/>
    </row>
    <row r="815" spans="1:39" s="1" customFormat="1" ht="31.5" x14ac:dyDescent="0.25">
      <c r="A815" s="51" t="s">
        <v>1708</v>
      </c>
      <c r="B815" s="52" t="s">
        <v>1731</v>
      </c>
      <c r="C815" s="53" t="s">
        <v>1732</v>
      </c>
      <c r="D815" s="54">
        <v>87.663585806</v>
      </c>
      <c r="E815" s="54">
        <v>27.990777389999998</v>
      </c>
      <c r="F815" s="54">
        <f t="shared" si="273"/>
        <v>59.672808416000002</v>
      </c>
      <c r="G815" s="54">
        <f t="shared" si="274"/>
        <v>43.107853199999994</v>
      </c>
      <c r="H815" s="54">
        <f t="shared" si="274"/>
        <v>39.919236780000006</v>
      </c>
      <c r="I815" s="67">
        <v>0.3</v>
      </c>
      <c r="J815" s="54">
        <v>0</v>
      </c>
      <c r="K815" s="67">
        <v>4.4877853199999995</v>
      </c>
      <c r="L815" s="54">
        <v>7.4230372100000004</v>
      </c>
      <c r="M815" s="67">
        <v>11.1</v>
      </c>
      <c r="N815" s="54">
        <v>13.351973700000002</v>
      </c>
      <c r="O815" s="67">
        <v>27.220067879999998</v>
      </c>
      <c r="P815" s="54">
        <v>19.14422587</v>
      </c>
      <c r="Q815" s="54">
        <f t="shared" si="268"/>
        <v>19.753571635999997</v>
      </c>
      <c r="R815" s="54">
        <f t="shared" si="269"/>
        <v>-3.1886164199999882</v>
      </c>
      <c r="S815" s="48">
        <f t="shared" si="270"/>
        <v>-7.3968341805524862E-2</v>
      </c>
      <c r="T815" s="49" t="s">
        <v>31</v>
      </c>
      <c r="U815" s="7"/>
      <c r="V815" s="7"/>
      <c r="W815" s="7"/>
      <c r="X815" s="7"/>
      <c r="Y815" s="7"/>
      <c r="Z815" s="7"/>
      <c r="AA815" s="7"/>
      <c r="AB815" s="9"/>
      <c r="AC815" s="35"/>
      <c r="AD815" s="36"/>
      <c r="AF815" s="37"/>
      <c r="AH815" s="8"/>
      <c r="AI815" s="8"/>
      <c r="AJ815" s="8"/>
    </row>
    <row r="816" spans="1:39" s="1" customFormat="1" ht="31.5" x14ac:dyDescent="0.25">
      <c r="A816" s="51" t="s">
        <v>1708</v>
      </c>
      <c r="B816" s="52" t="s">
        <v>1733</v>
      </c>
      <c r="C816" s="53" t="s">
        <v>1734</v>
      </c>
      <c r="D816" s="54">
        <v>33.95538724</v>
      </c>
      <c r="E816" s="54">
        <v>31.777934219999999</v>
      </c>
      <c r="F816" s="54">
        <f t="shared" si="273"/>
        <v>2.1774530200000015</v>
      </c>
      <c r="G816" s="54">
        <f t="shared" si="274"/>
        <v>2.1774530199999997</v>
      </c>
      <c r="H816" s="54">
        <f t="shared" si="274"/>
        <v>2.1774530199999997</v>
      </c>
      <c r="I816" s="67">
        <v>2.1774530199999997</v>
      </c>
      <c r="J816" s="54">
        <v>2.1774530199999997</v>
      </c>
      <c r="K816" s="67">
        <v>0</v>
      </c>
      <c r="L816" s="54">
        <v>0</v>
      </c>
      <c r="M816" s="67">
        <v>0</v>
      </c>
      <c r="N816" s="54">
        <v>0</v>
      </c>
      <c r="O816" s="67">
        <v>0</v>
      </c>
      <c r="P816" s="54">
        <v>0</v>
      </c>
      <c r="Q816" s="54">
        <f t="shared" si="268"/>
        <v>0</v>
      </c>
      <c r="R816" s="54">
        <f t="shared" si="269"/>
        <v>0</v>
      </c>
      <c r="S816" s="48">
        <f t="shared" si="270"/>
        <v>0</v>
      </c>
      <c r="T816" s="49" t="s">
        <v>31</v>
      </c>
      <c r="U816" s="7"/>
      <c r="V816" s="7"/>
      <c r="W816" s="7"/>
      <c r="X816" s="7"/>
      <c r="Y816" s="7"/>
      <c r="Z816" s="7"/>
      <c r="AA816" s="7"/>
      <c r="AB816" s="9"/>
      <c r="AC816" s="35"/>
      <c r="AD816" s="36"/>
      <c r="AF816" s="37"/>
      <c r="AH816" s="8"/>
      <c r="AI816" s="8"/>
      <c r="AJ816" s="8"/>
    </row>
    <row r="817" spans="1:36" s="1" customFormat="1" ht="31.5" x14ac:dyDescent="0.25">
      <c r="A817" s="51" t="s">
        <v>1708</v>
      </c>
      <c r="B817" s="52" t="s">
        <v>1735</v>
      </c>
      <c r="C817" s="53" t="s">
        <v>1736</v>
      </c>
      <c r="D817" s="54">
        <v>52.291972150000007</v>
      </c>
      <c r="E817" s="54">
        <v>51.529235740000011</v>
      </c>
      <c r="F817" s="54">
        <f t="shared" si="273"/>
        <v>0.76273640999999515</v>
      </c>
      <c r="G817" s="54">
        <f t="shared" si="274"/>
        <v>0.76273640999999393</v>
      </c>
      <c r="H817" s="54">
        <f t="shared" si="274"/>
        <v>0.66865362000000006</v>
      </c>
      <c r="I817" s="67">
        <v>0.76273640999999393</v>
      </c>
      <c r="J817" s="54">
        <v>0.66865362000000006</v>
      </c>
      <c r="K817" s="67">
        <v>0</v>
      </c>
      <c r="L817" s="54">
        <v>0</v>
      </c>
      <c r="M817" s="67">
        <v>0</v>
      </c>
      <c r="N817" s="54">
        <v>0</v>
      </c>
      <c r="O817" s="67">
        <v>0</v>
      </c>
      <c r="P817" s="54">
        <v>0</v>
      </c>
      <c r="Q817" s="54">
        <f t="shared" si="268"/>
        <v>9.4082789999995087E-2</v>
      </c>
      <c r="R817" s="54">
        <f t="shared" si="269"/>
        <v>-9.4082789999993865E-2</v>
      </c>
      <c r="S817" s="48">
        <f t="shared" si="270"/>
        <v>-0.12334902171510943</v>
      </c>
      <c r="T817" s="76" t="s">
        <v>1737</v>
      </c>
      <c r="U817" s="7"/>
      <c r="V817" s="7"/>
      <c r="W817" s="7"/>
      <c r="X817" s="7"/>
      <c r="Y817" s="7"/>
      <c r="Z817" s="7"/>
      <c r="AA817" s="7"/>
      <c r="AB817" s="9"/>
      <c r="AC817" s="35"/>
      <c r="AD817" s="36"/>
      <c r="AF817" s="37"/>
      <c r="AH817" s="8"/>
      <c r="AI817" s="8"/>
      <c r="AJ817" s="8"/>
    </row>
    <row r="818" spans="1:36" s="1" customFormat="1" ht="63" x14ac:dyDescent="0.25">
      <c r="A818" s="51" t="s">
        <v>1708</v>
      </c>
      <c r="B818" s="52" t="s">
        <v>1738</v>
      </c>
      <c r="C818" s="53" t="s">
        <v>1739</v>
      </c>
      <c r="D818" s="54">
        <v>15.229387592000002</v>
      </c>
      <c r="E818" s="54">
        <v>0.13191800000000001</v>
      </c>
      <c r="F818" s="54">
        <f t="shared" si="273"/>
        <v>15.097469592000001</v>
      </c>
      <c r="G818" s="54">
        <f t="shared" si="274"/>
        <v>11.7638233344</v>
      </c>
      <c r="H818" s="54">
        <f t="shared" si="274"/>
        <v>0.60240908999999998</v>
      </c>
      <c r="I818" s="67">
        <v>3.8522849999999997E-2</v>
      </c>
      <c r="J818" s="54">
        <v>0</v>
      </c>
      <c r="K818" s="67">
        <v>0.62660484999999999</v>
      </c>
      <c r="L818" s="54">
        <v>0.58108199999999999</v>
      </c>
      <c r="M818" s="67">
        <v>4.37452285</v>
      </c>
      <c r="N818" s="54">
        <v>0</v>
      </c>
      <c r="O818" s="67">
        <v>6.7241727843999994</v>
      </c>
      <c r="P818" s="54">
        <v>2.132709E-2</v>
      </c>
      <c r="Q818" s="54">
        <f t="shared" si="268"/>
        <v>14.495060502000001</v>
      </c>
      <c r="R818" s="54">
        <f t="shared" si="269"/>
        <v>-11.1614142444</v>
      </c>
      <c r="S818" s="48">
        <f t="shared" si="270"/>
        <v>-0.94879138585510514</v>
      </c>
      <c r="T818" s="49" t="s">
        <v>1740</v>
      </c>
      <c r="U818" s="7"/>
      <c r="V818" s="7"/>
      <c r="W818" s="7"/>
      <c r="X818" s="7"/>
      <c r="Y818" s="7"/>
      <c r="Z818" s="7"/>
      <c r="AA818" s="7"/>
      <c r="AB818" s="9"/>
      <c r="AC818" s="35"/>
      <c r="AD818" s="36"/>
      <c r="AF818" s="37"/>
      <c r="AH818" s="8"/>
      <c r="AI818" s="8"/>
      <c r="AJ818" s="8"/>
    </row>
    <row r="819" spans="1:36" s="1" customFormat="1" ht="31.5" x14ac:dyDescent="0.25">
      <c r="A819" s="51" t="s">
        <v>1708</v>
      </c>
      <c r="B819" s="52" t="s">
        <v>1741</v>
      </c>
      <c r="C819" s="53" t="s">
        <v>1742</v>
      </c>
      <c r="D819" s="54">
        <v>5.282639412</v>
      </c>
      <c r="E819" s="54">
        <v>0</v>
      </c>
      <c r="F819" s="54">
        <f t="shared" si="273"/>
        <v>5.282639412</v>
      </c>
      <c r="G819" s="54">
        <f t="shared" si="274"/>
        <v>5.282639412</v>
      </c>
      <c r="H819" s="54">
        <f t="shared" si="274"/>
        <v>4.2066000000000008</v>
      </c>
      <c r="I819" s="67">
        <v>4.7607500000000002E-3</v>
      </c>
      <c r="J819" s="54">
        <v>0</v>
      </c>
      <c r="K819" s="67">
        <v>5.1607500000000004E-3</v>
      </c>
      <c r="L819" s="54">
        <v>0</v>
      </c>
      <c r="M819" s="67">
        <v>6.2607499999999998E-3</v>
      </c>
      <c r="N819" s="54">
        <v>0</v>
      </c>
      <c r="O819" s="67">
        <v>5.266457162</v>
      </c>
      <c r="P819" s="54">
        <v>4.2066000000000008</v>
      </c>
      <c r="Q819" s="54">
        <f t="shared" si="268"/>
        <v>1.0760394119999992</v>
      </c>
      <c r="R819" s="54">
        <f t="shared" si="269"/>
        <v>-1.0760394119999992</v>
      </c>
      <c r="S819" s="48">
        <f t="shared" si="270"/>
        <v>-0.20369351910631586</v>
      </c>
      <c r="T819" s="49" t="s">
        <v>1743</v>
      </c>
      <c r="U819" s="7"/>
      <c r="V819" s="7"/>
      <c r="W819" s="7"/>
      <c r="X819" s="7"/>
      <c r="Y819" s="7"/>
      <c r="Z819" s="7"/>
      <c r="AA819" s="7"/>
      <c r="AB819" s="9"/>
      <c r="AC819" s="35"/>
      <c r="AD819" s="36"/>
      <c r="AF819" s="37"/>
      <c r="AH819" s="8"/>
      <c r="AI819" s="8"/>
      <c r="AJ819" s="8"/>
    </row>
    <row r="820" spans="1:36" s="1" customFormat="1" ht="31.5" x14ac:dyDescent="0.25">
      <c r="A820" s="51" t="s">
        <v>1708</v>
      </c>
      <c r="B820" s="52" t="s">
        <v>1744</v>
      </c>
      <c r="C820" s="53" t="s">
        <v>1745</v>
      </c>
      <c r="D820" s="54">
        <v>316.03303404000008</v>
      </c>
      <c r="E820" s="54">
        <v>60.124522129999995</v>
      </c>
      <c r="F820" s="54">
        <f t="shared" si="273"/>
        <v>255.90851191000007</v>
      </c>
      <c r="G820" s="54">
        <f t="shared" si="274"/>
        <v>32.475841385999999</v>
      </c>
      <c r="H820" s="54">
        <f t="shared" si="274"/>
        <v>33.310512270000004</v>
      </c>
      <c r="I820" s="67">
        <v>0.66305736000000004</v>
      </c>
      <c r="J820" s="54">
        <v>0.19360934999999999</v>
      </c>
      <c r="K820" s="67">
        <v>10.454770906</v>
      </c>
      <c r="L820" s="54">
        <v>9.7610086999999996</v>
      </c>
      <c r="M820" s="67">
        <v>10.056324119999999</v>
      </c>
      <c r="N820" s="54">
        <v>6.2718017599999998</v>
      </c>
      <c r="O820" s="67">
        <v>11.301689</v>
      </c>
      <c r="P820" s="54">
        <v>17.084092460000001</v>
      </c>
      <c r="Q820" s="54">
        <f t="shared" si="268"/>
        <v>222.59799964000007</v>
      </c>
      <c r="R820" s="54">
        <f t="shared" si="269"/>
        <v>0.83467088400000478</v>
      </c>
      <c r="S820" s="48">
        <f t="shared" si="270"/>
        <v>2.570128589061969E-2</v>
      </c>
      <c r="T820" s="49" t="s">
        <v>31</v>
      </c>
      <c r="U820" s="7"/>
      <c r="V820" s="7"/>
      <c r="W820" s="7"/>
      <c r="X820" s="7"/>
      <c r="Y820" s="7"/>
      <c r="Z820" s="7"/>
      <c r="AA820" s="7"/>
      <c r="AB820" s="9"/>
      <c r="AC820" s="35"/>
      <c r="AD820" s="36"/>
      <c r="AF820" s="37"/>
      <c r="AH820" s="8"/>
      <c r="AI820" s="8"/>
      <c r="AJ820" s="8"/>
    </row>
    <row r="821" spans="1:36" s="1" customFormat="1" ht="31.5" x14ac:dyDescent="0.25">
      <c r="A821" s="51" t="s">
        <v>1708</v>
      </c>
      <c r="B821" s="52" t="s">
        <v>1746</v>
      </c>
      <c r="C821" s="53" t="s">
        <v>1747</v>
      </c>
      <c r="D821" s="54">
        <v>24.34648447</v>
      </c>
      <c r="E821" s="54">
        <v>8.3015844699999999</v>
      </c>
      <c r="F821" s="54">
        <f t="shared" si="273"/>
        <v>16.044899999999998</v>
      </c>
      <c r="G821" s="54">
        <f t="shared" si="274"/>
        <v>16.044899999999998</v>
      </c>
      <c r="H821" s="54">
        <f t="shared" si="274"/>
        <v>1.6044899999999997E-2</v>
      </c>
      <c r="I821" s="67">
        <v>0</v>
      </c>
      <c r="J821" s="54">
        <v>0</v>
      </c>
      <c r="K821" s="67">
        <v>0</v>
      </c>
      <c r="L821" s="54">
        <v>1.6044899999999997E-2</v>
      </c>
      <c r="M821" s="67">
        <v>9.6269399999999994</v>
      </c>
      <c r="N821" s="54">
        <v>0</v>
      </c>
      <c r="O821" s="67">
        <v>6.4179599999999999</v>
      </c>
      <c r="P821" s="54">
        <v>0</v>
      </c>
      <c r="Q821" s="54">
        <f t="shared" si="268"/>
        <v>16.028855099999998</v>
      </c>
      <c r="R821" s="54">
        <f t="shared" si="269"/>
        <v>-16.028855099999998</v>
      </c>
      <c r="S821" s="48">
        <f t="shared" si="270"/>
        <v>-0.999</v>
      </c>
      <c r="T821" s="49" t="s">
        <v>1748</v>
      </c>
      <c r="U821" s="7"/>
      <c r="V821" s="7"/>
      <c r="W821" s="7"/>
      <c r="X821" s="7"/>
      <c r="Y821" s="7"/>
      <c r="Z821" s="7"/>
      <c r="AA821" s="7"/>
      <c r="AB821" s="9"/>
      <c r="AC821" s="35"/>
      <c r="AD821" s="36"/>
      <c r="AF821" s="37"/>
      <c r="AH821" s="8"/>
      <c r="AI821" s="8"/>
      <c r="AJ821" s="8"/>
    </row>
    <row r="822" spans="1:36" s="1" customFormat="1" ht="31.5" x14ac:dyDescent="0.25">
      <c r="A822" s="51" t="s">
        <v>1708</v>
      </c>
      <c r="B822" s="52" t="s">
        <v>1749</v>
      </c>
      <c r="C822" s="53" t="s">
        <v>1750</v>
      </c>
      <c r="D822" s="54">
        <v>30.3179327</v>
      </c>
      <c r="E822" s="54">
        <v>0</v>
      </c>
      <c r="F822" s="54">
        <f t="shared" si="273"/>
        <v>30.3179327</v>
      </c>
      <c r="G822" s="54">
        <f t="shared" si="274"/>
        <v>27.690591740000002</v>
      </c>
      <c r="H822" s="54">
        <f t="shared" si="274"/>
        <v>24.887685079999997</v>
      </c>
      <c r="I822" s="67">
        <v>7.2173569999999992E-2</v>
      </c>
      <c r="J822" s="54">
        <v>0</v>
      </c>
      <c r="K822" s="67">
        <v>1.29646876</v>
      </c>
      <c r="L822" s="54">
        <v>14.04921502</v>
      </c>
      <c r="M822" s="67">
        <v>6.0731735699999998</v>
      </c>
      <c r="N822" s="54">
        <v>0.16072917</v>
      </c>
      <c r="O822" s="67">
        <v>20.24877584</v>
      </c>
      <c r="P822" s="54">
        <v>10.677740889999999</v>
      </c>
      <c r="Q822" s="54">
        <f t="shared" si="268"/>
        <v>5.4302476200000029</v>
      </c>
      <c r="R822" s="54">
        <f t="shared" si="269"/>
        <v>-2.802906660000005</v>
      </c>
      <c r="S822" s="48">
        <f t="shared" si="270"/>
        <v>-0.1012223460703843</v>
      </c>
      <c r="T822" s="49" t="s">
        <v>1751</v>
      </c>
      <c r="U822" s="7"/>
      <c r="V822" s="7"/>
      <c r="W822" s="7"/>
      <c r="X822" s="7"/>
      <c r="Y822" s="7"/>
      <c r="Z822" s="7"/>
      <c r="AA822" s="7"/>
      <c r="AB822" s="9"/>
      <c r="AC822" s="35"/>
      <c r="AD822" s="36"/>
      <c r="AF822" s="37"/>
      <c r="AH822" s="8"/>
      <c r="AI822" s="8"/>
      <c r="AJ822" s="8"/>
    </row>
    <row r="823" spans="1:36" s="1" customFormat="1" ht="31.5" x14ac:dyDescent="0.25">
      <c r="A823" s="51" t="s">
        <v>1708</v>
      </c>
      <c r="B823" s="52" t="s">
        <v>1752</v>
      </c>
      <c r="C823" s="53" t="s">
        <v>1753</v>
      </c>
      <c r="D823" s="54">
        <v>71.404388323999996</v>
      </c>
      <c r="E823" s="54">
        <v>21.023653020000005</v>
      </c>
      <c r="F823" s="54">
        <f t="shared" si="273"/>
        <v>50.380735303999991</v>
      </c>
      <c r="G823" s="54">
        <f t="shared" si="274"/>
        <v>50.380735303999998</v>
      </c>
      <c r="H823" s="54">
        <f t="shared" si="274"/>
        <v>41.941193470000002</v>
      </c>
      <c r="I823" s="67">
        <v>24.026457559999997</v>
      </c>
      <c r="J823" s="54">
        <v>24.026457559999997</v>
      </c>
      <c r="K823" s="67">
        <v>23.147299999999998</v>
      </c>
      <c r="L823" s="54">
        <v>5.5915505700000008</v>
      </c>
      <c r="M823" s="67">
        <v>3.206977744</v>
      </c>
      <c r="N823" s="54">
        <v>5.4540132899999998</v>
      </c>
      <c r="O823" s="67">
        <v>0</v>
      </c>
      <c r="P823" s="54">
        <v>6.8691720500000004</v>
      </c>
      <c r="Q823" s="54">
        <f t="shared" si="268"/>
        <v>8.4395418339999893</v>
      </c>
      <c r="R823" s="54">
        <f t="shared" si="269"/>
        <v>-8.4395418339999964</v>
      </c>
      <c r="S823" s="48">
        <f t="shared" si="270"/>
        <v>-0.16751525723226068</v>
      </c>
      <c r="T823" s="49" t="s">
        <v>130</v>
      </c>
      <c r="U823" s="7"/>
      <c r="V823" s="7"/>
      <c r="W823" s="7"/>
      <c r="X823" s="7"/>
      <c r="Y823" s="7"/>
      <c r="Z823" s="7"/>
      <c r="AA823" s="7"/>
      <c r="AB823" s="9"/>
      <c r="AC823" s="35"/>
      <c r="AD823" s="36"/>
      <c r="AF823" s="37"/>
      <c r="AH823" s="8"/>
      <c r="AI823" s="8"/>
      <c r="AJ823" s="8"/>
    </row>
    <row r="824" spans="1:36" s="1" customFormat="1" ht="31.5" x14ac:dyDescent="0.25">
      <c r="A824" s="51" t="s">
        <v>1708</v>
      </c>
      <c r="B824" s="52" t="s">
        <v>1754</v>
      </c>
      <c r="C824" s="53" t="s">
        <v>1755</v>
      </c>
      <c r="D824" s="54">
        <v>13.002489599999999</v>
      </c>
      <c r="E824" s="54">
        <v>12.730863119999999</v>
      </c>
      <c r="F824" s="54">
        <f t="shared" si="273"/>
        <v>0.27162648000000011</v>
      </c>
      <c r="G824" s="54">
        <f t="shared" si="274"/>
        <v>0.27162648</v>
      </c>
      <c r="H824" s="54">
        <f t="shared" si="274"/>
        <v>0.27162647999999995</v>
      </c>
      <c r="I824" s="67">
        <v>0.27162648</v>
      </c>
      <c r="J824" s="54">
        <v>0.27162647999999995</v>
      </c>
      <c r="K824" s="67">
        <v>0</v>
      </c>
      <c r="L824" s="54">
        <v>0</v>
      </c>
      <c r="M824" s="67">
        <v>0</v>
      </c>
      <c r="N824" s="54">
        <v>0</v>
      </c>
      <c r="O824" s="67">
        <v>0</v>
      </c>
      <c r="P824" s="54">
        <v>0</v>
      </c>
      <c r="Q824" s="54">
        <f t="shared" si="268"/>
        <v>0</v>
      </c>
      <c r="R824" s="54">
        <f t="shared" si="269"/>
        <v>0</v>
      </c>
      <c r="S824" s="48">
        <f t="shared" si="270"/>
        <v>0</v>
      </c>
      <c r="T824" s="49" t="s">
        <v>31</v>
      </c>
      <c r="U824" s="7"/>
      <c r="V824" s="7"/>
      <c r="W824" s="7"/>
      <c r="X824" s="7"/>
      <c r="Y824" s="7"/>
      <c r="Z824" s="7"/>
      <c r="AA824" s="7"/>
      <c r="AB824" s="9"/>
      <c r="AC824" s="35"/>
      <c r="AD824" s="36"/>
      <c r="AF824" s="37"/>
      <c r="AH824" s="8"/>
      <c r="AI824" s="8"/>
      <c r="AJ824" s="8"/>
    </row>
    <row r="825" spans="1:36" s="1" customFormat="1" ht="31.5" x14ac:dyDescent="0.25">
      <c r="A825" s="51" t="s">
        <v>1708</v>
      </c>
      <c r="B825" s="52" t="s">
        <v>1756</v>
      </c>
      <c r="C825" s="53" t="s">
        <v>1757</v>
      </c>
      <c r="D825" s="54">
        <v>28.174458690000002</v>
      </c>
      <c r="E825" s="54">
        <v>23.940985650000002</v>
      </c>
      <c r="F825" s="54">
        <f t="shared" si="273"/>
        <v>4.2334730399999998</v>
      </c>
      <c r="G825" s="54">
        <f t="shared" si="274"/>
        <v>4.2334730399999998</v>
      </c>
      <c r="H825" s="54">
        <f t="shared" si="274"/>
        <v>0.60058296</v>
      </c>
      <c r="I825" s="67">
        <v>0</v>
      </c>
      <c r="J825" s="54">
        <v>0</v>
      </c>
      <c r="K825" s="67">
        <v>0</v>
      </c>
      <c r="L825" s="54">
        <v>0.60058296</v>
      </c>
      <c r="M825" s="67">
        <v>4.2334730399999998</v>
      </c>
      <c r="N825" s="54">
        <v>0</v>
      </c>
      <c r="O825" s="67">
        <v>0</v>
      </c>
      <c r="P825" s="54">
        <v>0</v>
      </c>
      <c r="Q825" s="54">
        <f t="shared" si="268"/>
        <v>3.6328900799999997</v>
      </c>
      <c r="R825" s="54">
        <f t="shared" si="269"/>
        <v>-3.6328900799999997</v>
      </c>
      <c r="S825" s="48">
        <f t="shared" si="270"/>
        <v>-0.85813469122741826</v>
      </c>
      <c r="T825" s="49" t="s">
        <v>1758</v>
      </c>
      <c r="U825" s="7"/>
      <c r="V825" s="7"/>
      <c r="W825" s="7"/>
      <c r="X825" s="7"/>
      <c r="Y825" s="7"/>
      <c r="Z825" s="7"/>
      <c r="AA825" s="7"/>
      <c r="AB825" s="9"/>
      <c r="AC825" s="35"/>
      <c r="AD825" s="36"/>
      <c r="AF825" s="37"/>
      <c r="AH825" s="8"/>
      <c r="AI825" s="8"/>
      <c r="AJ825" s="8"/>
    </row>
    <row r="826" spans="1:36" s="1" customFormat="1" ht="31.5" x14ac:dyDescent="0.25">
      <c r="A826" s="51" t="s">
        <v>1708</v>
      </c>
      <c r="B826" s="52" t="s">
        <v>1759</v>
      </c>
      <c r="C826" s="53" t="s">
        <v>1760</v>
      </c>
      <c r="D826" s="54">
        <v>7.8550951800000011</v>
      </c>
      <c r="E826" s="54">
        <v>5.8513193700000006</v>
      </c>
      <c r="F826" s="54">
        <f t="shared" si="273"/>
        <v>2.0037758100000005</v>
      </c>
      <c r="G826" s="54">
        <f t="shared" si="274"/>
        <v>2.00377581</v>
      </c>
      <c r="H826" s="54">
        <f t="shared" si="274"/>
        <v>1.4432396700000001</v>
      </c>
      <c r="I826" s="67">
        <v>0.14542341</v>
      </c>
      <c r="J826" s="54">
        <v>0.14542341</v>
      </c>
      <c r="K826" s="67">
        <v>0</v>
      </c>
      <c r="L826" s="54">
        <v>0.48787200000000003</v>
      </c>
      <c r="M826" s="67">
        <v>0.48787199999999997</v>
      </c>
      <c r="N826" s="54">
        <v>0</v>
      </c>
      <c r="O826" s="67">
        <v>1.3704803999999999</v>
      </c>
      <c r="P826" s="54">
        <v>0.80994425999999997</v>
      </c>
      <c r="Q826" s="54">
        <f t="shared" si="268"/>
        <v>0.5605361400000004</v>
      </c>
      <c r="R826" s="54">
        <f t="shared" si="269"/>
        <v>-0.56053613999999996</v>
      </c>
      <c r="S826" s="48">
        <f t="shared" si="270"/>
        <v>-0.27973994755431247</v>
      </c>
      <c r="T826" s="49" t="s">
        <v>31</v>
      </c>
      <c r="U826" s="7"/>
      <c r="V826" s="7"/>
      <c r="W826" s="7"/>
      <c r="X826" s="7"/>
      <c r="Y826" s="7"/>
      <c r="Z826" s="7"/>
      <c r="AA826" s="7"/>
      <c r="AB826" s="9"/>
      <c r="AC826" s="35"/>
      <c r="AD826" s="36"/>
      <c r="AF826" s="37"/>
      <c r="AH826" s="8"/>
      <c r="AI826" s="8"/>
      <c r="AJ826" s="8"/>
    </row>
    <row r="827" spans="1:36" s="1" customFormat="1" x14ac:dyDescent="0.25">
      <c r="A827" s="51" t="s">
        <v>1708</v>
      </c>
      <c r="B827" s="52" t="s">
        <v>1761</v>
      </c>
      <c r="C827" s="53" t="s">
        <v>1762</v>
      </c>
      <c r="D827" s="54">
        <v>3.0816048760000001</v>
      </c>
      <c r="E827" s="54">
        <v>9.5234769999999996E-2</v>
      </c>
      <c r="F827" s="54">
        <f t="shared" si="273"/>
        <v>2.9863701060000003</v>
      </c>
      <c r="G827" s="54">
        <f t="shared" si="274"/>
        <v>1.1563082520000001</v>
      </c>
      <c r="H827" s="54">
        <f t="shared" si="274"/>
        <v>0.98687999999999998</v>
      </c>
      <c r="I827" s="67">
        <v>0</v>
      </c>
      <c r="J827" s="54">
        <v>0</v>
      </c>
      <c r="K827" s="67">
        <v>0</v>
      </c>
      <c r="L827" s="54">
        <v>0.50514000000000003</v>
      </c>
      <c r="M827" s="67">
        <v>0</v>
      </c>
      <c r="N827" s="54">
        <v>0.48174</v>
      </c>
      <c r="O827" s="67">
        <v>1.1563082520000001</v>
      </c>
      <c r="P827" s="54">
        <v>0</v>
      </c>
      <c r="Q827" s="54">
        <f t="shared" si="268"/>
        <v>1.9994901060000003</v>
      </c>
      <c r="R827" s="54">
        <f t="shared" si="269"/>
        <v>-0.16942825200000011</v>
      </c>
      <c r="S827" s="48">
        <f t="shared" si="270"/>
        <v>-0.14652516031685303</v>
      </c>
      <c r="T827" s="49" t="s">
        <v>1223</v>
      </c>
      <c r="U827" s="7"/>
      <c r="V827" s="7"/>
      <c r="W827" s="7"/>
      <c r="X827" s="7"/>
      <c r="Y827" s="7"/>
      <c r="Z827" s="7"/>
      <c r="AA827" s="7"/>
      <c r="AB827" s="9"/>
      <c r="AC827" s="35"/>
      <c r="AD827" s="36"/>
      <c r="AF827" s="37"/>
      <c r="AH827" s="8"/>
      <c r="AI827" s="8"/>
      <c r="AJ827" s="8"/>
    </row>
    <row r="828" spans="1:36" s="1" customFormat="1" x14ac:dyDescent="0.25">
      <c r="A828" s="51" t="s">
        <v>1708</v>
      </c>
      <c r="B828" s="52" t="s">
        <v>1763</v>
      </c>
      <c r="C828" s="53" t="s">
        <v>1764</v>
      </c>
      <c r="D828" s="54">
        <v>38.424946120000001</v>
      </c>
      <c r="E828" s="54">
        <v>0.69290019000000003</v>
      </c>
      <c r="F828" s="54">
        <f t="shared" si="273"/>
        <v>37.732045929999998</v>
      </c>
      <c r="G828" s="54">
        <f t="shared" si="274"/>
        <v>37.732045929999998</v>
      </c>
      <c r="H828" s="54">
        <f t="shared" si="274"/>
        <v>29.48868766</v>
      </c>
      <c r="I828" s="67">
        <v>0.45828241000000003</v>
      </c>
      <c r="J828" s="54">
        <v>0.23080006</v>
      </c>
      <c r="K828" s="67">
        <v>8.7192033699999989</v>
      </c>
      <c r="L828" s="54">
        <v>0.17877162000000008</v>
      </c>
      <c r="M828" s="67">
        <v>27.992490929999999</v>
      </c>
      <c r="N828" s="54">
        <v>0.23482526000000001</v>
      </c>
      <c r="O828" s="67">
        <v>0.56206921999999993</v>
      </c>
      <c r="P828" s="54">
        <v>28.84429072</v>
      </c>
      <c r="Q828" s="54">
        <f t="shared" si="268"/>
        <v>8.2433582699999981</v>
      </c>
      <c r="R828" s="54">
        <f t="shared" si="269"/>
        <v>-8.2433582699999981</v>
      </c>
      <c r="S828" s="48">
        <f t="shared" si="270"/>
        <v>-0.21847101228735302</v>
      </c>
      <c r="T828" s="49" t="s">
        <v>1765</v>
      </c>
      <c r="U828" s="7"/>
      <c r="V828" s="7"/>
      <c r="W828" s="7"/>
      <c r="X828" s="7"/>
      <c r="Y828" s="7"/>
      <c r="Z828" s="7"/>
      <c r="AA828" s="7"/>
      <c r="AB828" s="9"/>
      <c r="AC828" s="35"/>
      <c r="AD828" s="36"/>
      <c r="AF828" s="37"/>
      <c r="AH828" s="8"/>
      <c r="AI828" s="8"/>
      <c r="AJ828" s="8"/>
    </row>
    <row r="829" spans="1:36" s="1" customFormat="1" ht="47.25" x14ac:dyDescent="0.25">
      <c r="A829" s="51" t="s">
        <v>1708</v>
      </c>
      <c r="B829" s="52" t="s">
        <v>1766</v>
      </c>
      <c r="C829" s="53" t="s">
        <v>1767</v>
      </c>
      <c r="D829" s="54">
        <v>34.321601598000001</v>
      </c>
      <c r="E829" s="54">
        <v>4.8720253600000003</v>
      </c>
      <c r="F829" s="54">
        <f t="shared" si="273"/>
        <v>29.449576237999999</v>
      </c>
      <c r="G829" s="54">
        <f t="shared" si="274"/>
        <v>12.129196240000001</v>
      </c>
      <c r="H829" s="54">
        <f t="shared" si="274"/>
        <v>11.43531319</v>
      </c>
      <c r="I829" s="67">
        <v>0</v>
      </c>
      <c r="J829" s="54">
        <v>3.1245385900000002</v>
      </c>
      <c r="K829" s="67">
        <v>0</v>
      </c>
      <c r="L829" s="54">
        <v>0</v>
      </c>
      <c r="M829" s="67">
        <v>3.0478860000000001</v>
      </c>
      <c r="N829" s="54">
        <v>7.2600343200000008</v>
      </c>
      <c r="O829" s="67">
        <v>9.0813102400000005</v>
      </c>
      <c r="P829" s="54">
        <v>1.0507402800000001</v>
      </c>
      <c r="Q829" s="54">
        <f t="shared" si="268"/>
        <v>18.014263047999997</v>
      </c>
      <c r="R829" s="54">
        <f t="shared" si="269"/>
        <v>-0.69388305000000017</v>
      </c>
      <c r="S829" s="48">
        <f t="shared" si="270"/>
        <v>-5.7207669516607648E-2</v>
      </c>
      <c r="T829" s="49" t="s">
        <v>31</v>
      </c>
      <c r="U829" s="7"/>
      <c r="V829" s="7"/>
      <c r="W829" s="7"/>
      <c r="X829" s="7"/>
      <c r="Y829" s="7"/>
      <c r="Z829" s="7"/>
      <c r="AA829" s="7"/>
      <c r="AB829" s="9"/>
      <c r="AC829" s="35"/>
      <c r="AD829" s="36"/>
      <c r="AF829" s="37"/>
      <c r="AH829" s="8"/>
      <c r="AI829" s="8"/>
      <c r="AJ829" s="8"/>
    </row>
    <row r="830" spans="1:36" s="1" customFormat="1" ht="31.5" x14ac:dyDescent="0.25">
      <c r="A830" s="51" t="s">
        <v>1708</v>
      </c>
      <c r="B830" s="52" t="s">
        <v>1768</v>
      </c>
      <c r="C830" s="53" t="s">
        <v>1769</v>
      </c>
      <c r="D830" s="54">
        <v>38.921799150000005</v>
      </c>
      <c r="E830" s="54">
        <v>36.988775370000006</v>
      </c>
      <c r="F830" s="54">
        <f t="shared" si="273"/>
        <v>1.9330237799999992</v>
      </c>
      <c r="G830" s="54">
        <f t="shared" si="274"/>
        <v>1.9330237800000001</v>
      </c>
      <c r="H830" s="54">
        <f t="shared" si="274"/>
        <v>1.9330237800000001</v>
      </c>
      <c r="I830" s="67">
        <v>1.9330237800000001</v>
      </c>
      <c r="J830" s="54">
        <v>1.9330237800000001</v>
      </c>
      <c r="K830" s="67">
        <v>0</v>
      </c>
      <c r="L830" s="54">
        <v>0</v>
      </c>
      <c r="M830" s="67">
        <v>0</v>
      </c>
      <c r="N830" s="54">
        <v>0</v>
      </c>
      <c r="O830" s="67">
        <v>0</v>
      </c>
      <c r="P830" s="54">
        <v>0</v>
      </c>
      <c r="Q830" s="54">
        <f t="shared" si="268"/>
        <v>0</v>
      </c>
      <c r="R830" s="54">
        <f t="shared" si="269"/>
        <v>0</v>
      </c>
      <c r="S830" s="48">
        <f t="shared" si="270"/>
        <v>0</v>
      </c>
      <c r="T830" s="49" t="s">
        <v>31</v>
      </c>
      <c r="U830" s="7"/>
      <c r="V830" s="7"/>
      <c r="W830" s="7"/>
      <c r="X830" s="7"/>
      <c r="Y830" s="7"/>
      <c r="Z830" s="7"/>
      <c r="AA830" s="7"/>
      <c r="AB830" s="9"/>
      <c r="AC830" s="35"/>
      <c r="AD830" s="36"/>
      <c r="AF830" s="37"/>
      <c r="AH830" s="8"/>
      <c r="AI830" s="8"/>
      <c r="AJ830" s="8"/>
    </row>
    <row r="831" spans="1:36" s="1" customFormat="1" ht="47.25" x14ac:dyDescent="0.25">
      <c r="A831" s="51" t="s">
        <v>1708</v>
      </c>
      <c r="B831" s="52" t="s">
        <v>1770</v>
      </c>
      <c r="C831" s="53" t="s">
        <v>1771</v>
      </c>
      <c r="D831" s="54">
        <v>74.989056000000005</v>
      </c>
      <c r="E831" s="54">
        <v>0</v>
      </c>
      <c r="F831" s="54">
        <f t="shared" si="273"/>
        <v>74.989056000000005</v>
      </c>
      <c r="G831" s="54">
        <f t="shared" si="274"/>
        <v>36.1545816</v>
      </c>
      <c r="H831" s="54">
        <f t="shared" si="274"/>
        <v>0.41399999999999998</v>
      </c>
      <c r="I831" s="67">
        <v>0</v>
      </c>
      <c r="J831" s="54">
        <v>0</v>
      </c>
      <c r="K831" s="67">
        <v>8.91</v>
      </c>
      <c r="L831" s="54">
        <v>0</v>
      </c>
      <c r="M831" s="67">
        <v>2.8054581600000001</v>
      </c>
      <c r="N831" s="54">
        <v>0</v>
      </c>
      <c r="O831" s="67">
        <v>24.439123439999999</v>
      </c>
      <c r="P831" s="54">
        <v>0.41399999999999998</v>
      </c>
      <c r="Q831" s="54">
        <f t="shared" si="268"/>
        <v>74.575056000000004</v>
      </c>
      <c r="R831" s="54">
        <f t="shared" si="269"/>
        <v>-35.740581599999999</v>
      </c>
      <c r="S831" s="48">
        <f t="shared" si="270"/>
        <v>-0.98854916910447665</v>
      </c>
      <c r="T831" s="49" t="s">
        <v>1772</v>
      </c>
      <c r="U831" s="7"/>
      <c r="V831" s="7"/>
      <c r="W831" s="7"/>
      <c r="X831" s="7"/>
      <c r="Y831" s="7"/>
      <c r="Z831" s="7"/>
      <c r="AA831" s="7"/>
      <c r="AB831" s="9"/>
      <c r="AC831" s="35"/>
      <c r="AD831" s="36"/>
      <c r="AF831" s="37"/>
      <c r="AH831" s="8"/>
      <c r="AI831" s="8"/>
      <c r="AJ831" s="8"/>
    </row>
    <row r="832" spans="1:36" s="1" customFormat="1" ht="78.75" x14ac:dyDescent="0.25">
      <c r="A832" s="51" t="s">
        <v>1708</v>
      </c>
      <c r="B832" s="52" t="s">
        <v>1773</v>
      </c>
      <c r="C832" s="53" t="s">
        <v>1774</v>
      </c>
      <c r="D832" s="54">
        <v>323.82483840000003</v>
      </c>
      <c r="E832" s="54">
        <v>0</v>
      </c>
      <c r="F832" s="54">
        <f t="shared" si="273"/>
        <v>323.82483840000003</v>
      </c>
      <c r="G832" s="54">
        <f t="shared" si="274"/>
        <v>8.0430119999999992</v>
      </c>
      <c r="H832" s="54">
        <f t="shared" si="274"/>
        <v>2.5499999999999998</v>
      </c>
      <c r="I832" s="67">
        <v>0</v>
      </c>
      <c r="J832" s="54">
        <v>0</v>
      </c>
      <c r="K832" s="67">
        <v>0</v>
      </c>
      <c r="L832" s="54">
        <v>0</v>
      </c>
      <c r="M832" s="67">
        <v>0</v>
      </c>
      <c r="N832" s="54">
        <v>0</v>
      </c>
      <c r="O832" s="67">
        <v>8.0430119999999992</v>
      </c>
      <c r="P832" s="54">
        <v>2.5499999999999998</v>
      </c>
      <c r="Q832" s="54">
        <f t="shared" si="268"/>
        <v>321.27483840000002</v>
      </c>
      <c r="R832" s="54">
        <f t="shared" si="269"/>
        <v>-5.4930119999999993</v>
      </c>
      <c r="S832" s="48">
        <f t="shared" si="270"/>
        <v>-0.68295459462201469</v>
      </c>
      <c r="T832" s="49" t="s">
        <v>1775</v>
      </c>
      <c r="U832" s="7"/>
      <c r="V832" s="7"/>
      <c r="W832" s="7"/>
      <c r="X832" s="7"/>
      <c r="Y832" s="7"/>
      <c r="Z832" s="7"/>
      <c r="AA832" s="7"/>
      <c r="AB832" s="9"/>
      <c r="AC832" s="35"/>
      <c r="AD832" s="36"/>
      <c r="AF832" s="37"/>
      <c r="AH832" s="8"/>
      <c r="AI832" s="8"/>
      <c r="AJ832" s="8"/>
    </row>
    <row r="833" spans="1:36" s="1" customFormat="1" ht="63" x14ac:dyDescent="0.25">
      <c r="A833" s="51" t="s">
        <v>1708</v>
      </c>
      <c r="B833" s="52" t="s">
        <v>1776</v>
      </c>
      <c r="C833" s="53" t="s">
        <v>1777</v>
      </c>
      <c r="D833" s="54">
        <v>61.044314672000006</v>
      </c>
      <c r="E833" s="54">
        <v>0</v>
      </c>
      <c r="F833" s="54">
        <f t="shared" si="273"/>
        <v>61.044314672000006</v>
      </c>
      <c r="G833" s="54">
        <f t="shared" si="274"/>
        <v>14.498279999999999</v>
      </c>
      <c r="H833" s="54">
        <f t="shared" si="274"/>
        <v>0</v>
      </c>
      <c r="I833" s="67">
        <v>0</v>
      </c>
      <c r="J833" s="54">
        <v>0</v>
      </c>
      <c r="K833" s="67">
        <v>0.134106</v>
      </c>
      <c r="L833" s="54">
        <v>0</v>
      </c>
      <c r="M833" s="67">
        <v>1.7716824000000002</v>
      </c>
      <c r="N833" s="54">
        <v>0</v>
      </c>
      <c r="O833" s="67">
        <v>12.592491599999999</v>
      </c>
      <c r="P833" s="54">
        <v>0</v>
      </c>
      <c r="Q833" s="54">
        <f t="shared" si="268"/>
        <v>61.044314672000006</v>
      </c>
      <c r="R833" s="54">
        <f t="shared" si="269"/>
        <v>-14.498279999999999</v>
      </c>
      <c r="S833" s="48">
        <f t="shared" si="270"/>
        <v>-1</v>
      </c>
      <c r="T833" s="49" t="s">
        <v>1778</v>
      </c>
      <c r="U833" s="7"/>
      <c r="V833" s="7"/>
      <c r="W833" s="7"/>
      <c r="X833" s="7"/>
      <c r="Y833" s="7"/>
      <c r="Z833" s="7"/>
      <c r="AA833" s="7"/>
      <c r="AB833" s="9"/>
      <c r="AC833" s="35"/>
      <c r="AD833" s="36"/>
      <c r="AF833" s="37"/>
      <c r="AH833" s="8"/>
      <c r="AI833" s="8"/>
      <c r="AJ833" s="8"/>
    </row>
    <row r="834" spans="1:36" s="1" customFormat="1" ht="47.25" x14ac:dyDescent="0.25">
      <c r="A834" s="51" t="s">
        <v>1708</v>
      </c>
      <c r="B834" s="52" t="s">
        <v>1779</v>
      </c>
      <c r="C834" s="53" t="s">
        <v>1780</v>
      </c>
      <c r="D834" s="54">
        <v>4.4811428600000003</v>
      </c>
      <c r="E834" s="54">
        <v>0</v>
      </c>
      <c r="F834" s="54">
        <f t="shared" si="273"/>
        <v>4.4811428600000003</v>
      </c>
      <c r="G834" s="54">
        <f t="shared" si="274"/>
        <v>4.4811428600000003</v>
      </c>
      <c r="H834" s="54">
        <f t="shared" si="274"/>
        <v>4.4801735999999996</v>
      </c>
      <c r="I834" s="67">
        <v>3.7558551900000001</v>
      </c>
      <c r="J834" s="54">
        <v>3.7558551899999997</v>
      </c>
      <c r="K834" s="67">
        <v>0.47484997200000001</v>
      </c>
      <c r="L834" s="54">
        <v>0.50030971999999996</v>
      </c>
      <c r="M834" s="67">
        <v>0.25043769799999999</v>
      </c>
      <c r="N834" s="54">
        <v>0.22400869000000001</v>
      </c>
      <c r="O834" s="67">
        <v>0</v>
      </c>
      <c r="P834" s="54">
        <v>0</v>
      </c>
      <c r="Q834" s="54">
        <f t="shared" si="268"/>
        <v>9.6926000000063794E-4</v>
      </c>
      <c r="R834" s="54">
        <f t="shared" si="269"/>
        <v>-9.6926000000063794E-4</v>
      </c>
      <c r="S834" s="48">
        <f t="shared" si="270"/>
        <v>-2.1629750049982516E-4</v>
      </c>
      <c r="T834" s="49" t="s">
        <v>31</v>
      </c>
      <c r="U834" s="7"/>
      <c r="V834" s="7"/>
      <c r="W834" s="7"/>
      <c r="X834" s="7"/>
      <c r="Y834" s="7"/>
      <c r="Z834" s="7"/>
      <c r="AA834" s="7"/>
      <c r="AB834" s="9"/>
      <c r="AC834" s="35"/>
      <c r="AD834" s="36"/>
      <c r="AF834" s="37"/>
      <c r="AH834" s="8"/>
      <c r="AI834" s="8"/>
      <c r="AJ834" s="8"/>
    </row>
    <row r="835" spans="1:36" s="1" customFormat="1" ht="31.5" x14ac:dyDescent="0.25">
      <c r="A835" s="51" t="s">
        <v>1708</v>
      </c>
      <c r="B835" s="52" t="s">
        <v>1781</v>
      </c>
      <c r="C835" s="53" t="s">
        <v>1782</v>
      </c>
      <c r="D835" s="54">
        <v>3.0214901200000002</v>
      </c>
      <c r="E835" s="54">
        <v>0.48</v>
      </c>
      <c r="F835" s="54">
        <f t="shared" si="273"/>
        <v>2.5414901200000002</v>
      </c>
      <c r="G835" s="54">
        <f t="shared" si="274"/>
        <v>2.5414901200000002</v>
      </c>
      <c r="H835" s="54">
        <f t="shared" si="274"/>
        <v>0</v>
      </c>
      <c r="I835" s="67">
        <v>7.7668440000000005E-2</v>
      </c>
      <c r="J835" s="54">
        <v>0</v>
      </c>
      <c r="K835" s="67">
        <v>0.10363826</v>
      </c>
      <c r="L835" s="54">
        <v>4.7410949999999993E-2</v>
      </c>
      <c r="M835" s="67">
        <v>8.3941039999999995E-2</v>
      </c>
      <c r="N835" s="54">
        <v>7.184187000000003E-2</v>
      </c>
      <c r="O835" s="67">
        <v>2.2762423800000002</v>
      </c>
      <c r="P835" s="54">
        <v>-0.11925282</v>
      </c>
      <c r="Q835" s="54">
        <f t="shared" si="268"/>
        <v>2.5414901200000002</v>
      </c>
      <c r="R835" s="54">
        <f t="shared" si="269"/>
        <v>-2.5414901200000002</v>
      </c>
      <c r="S835" s="48">
        <f t="shared" si="270"/>
        <v>-1</v>
      </c>
      <c r="T835" s="49" t="s">
        <v>1783</v>
      </c>
      <c r="U835" s="7"/>
      <c r="V835" s="7"/>
      <c r="W835" s="7"/>
      <c r="X835" s="7"/>
      <c r="Y835" s="7"/>
      <c r="Z835" s="7"/>
      <c r="AA835" s="7"/>
      <c r="AB835" s="9"/>
      <c r="AC835" s="35"/>
      <c r="AD835" s="36"/>
      <c r="AF835" s="37"/>
      <c r="AH835" s="8"/>
      <c r="AI835" s="8"/>
      <c r="AJ835" s="8"/>
    </row>
    <row r="836" spans="1:36" s="1" customFormat="1" ht="31.5" x14ac:dyDescent="0.25">
      <c r="A836" s="51" t="s">
        <v>1708</v>
      </c>
      <c r="B836" s="52" t="s">
        <v>1784</v>
      </c>
      <c r="C836" s="53" t="s">
        <v>1785</v>
      </c>
      <c r="D836" s="54">
        <v>42.227471871999995</v>
      </c>
      <c r="E836" s="54">
        <v>0.53400000000000003</v>
      </c>
      <c r="F836" s="54">
        <f t="shared" si="273"/>
        <v>41.693471871999996</v>
      </c>
      <c r="G836" s="54">
        <f t="shared" si="274"/>
        <v>27.613313609999999</v>
      </c>
      <c r="H836" s="54">
        <f t="shared" si="274"/>
        <v>21.584468340000001</v>
      </c>
      <c r="I836" s="67">
        <v>0.65384542000000001</v>
      </c>
      <c r="J836" s="54">
        <v>0.81633643000000011</v>
      </c>
      <c r="K836" s="67">
        <v>8.0435654900000007</v>
      </c>
      <c r="L836" s="54">
        <v>0.71710739999999984</v>
      </c>
      <c r="M836" s="67">
        <v>0.70884549000000008</v>
      </c>
      <c r="N836" s="54">
        <v>0.73097986000000015</v>
      </c>
      <c r="O836" s="67">
        <v>18.207057209999999</v>
      </c>
      <c r="P836" s="54">
        <v>19.32004465</v>
      </c>
      <c r="Q836" s="54">
        <f t="shared" si="268"/>
        <v>20.109003531999996</v>
      </c>
      <c r="R836" s="54">
        <f t="shared" si="269"/>
        <v>-6.0288452699999979</v>
      </c>
      <c r="S836" s="48">
        <f t="shared" si="270"/>
        <v>-0.21833110488473528</v>
      </c>
      <c r="T836" s="49" t="s">
        <v>1765</v>
      </c>
      <c r="U836" s="7"/>
      <c r="V836" s="7"/>
      <c r="W836" s="7"/>
      <c r="X836" s="7"/>
      <c r="Y836" s="7"/>
      <c r="Z836" s="7"/>
      <c r="AA836" s="7"/>
      <c r="AB836" s="9"/>
      <c r="AC836" s="35"/>
      <c r="AD836" s="36"/>
      <c r="AF836" s="37"/>
      <c r="AH836" s="8"/>
      <c r="AI836" s="8"/>
      <c r="AJ836" s="8"/>
    </row>
    <row r="837" spans="1:36" s="1" customFormat="1" ht="31.5" x14ac:dyDescent="0.25">
      <c r="A837" s="51" t="s">
        <v>1708</v>
      </c>
      <c r="B837" s="52" t="s">
        <v>1786</v>
      </c>
      <c r="C837" s="53" t="s">
        <v>1787</v>
      </c>
      <c r="D837" s="54">
        <v>4.2308724</v>
      </c>
      <c r="E837" s="54">
        <v>0</v>
      </c>
      <c r="F837" s="54">
        <f t="shared" si="273"/>
        <v>4.2308724</v>
      </c>
      <c r="G837" s="54">
        <f t="shared" si="274"/>
        <v>4.2308724</v>
      </c>
      <c r="H837" s="54">
        <f t="shared" si="274"/>
        <v>0</v>
      </c>
      <c r="I837" s="67">
        <v>0</v>
      </c>
      <c r="J837" s="54">
        <v>0</v>
      </c>
      <c r="K837" s="67">
        <v>0</v>
      </c>
      <c r="L837" s="54">
        <v>0</v>
      </c>
      <c r="M837" s="67">
        <v>2.6622300000000001</v>
      </c>
      <c r="N837" s="54">
        <v>0</v>
      </c>
      <c r="O837" s="67">
        <v>1.5686423999999999</v>
      </c>
      <c r="P837" s="54">
        <v>0</v>
      </c>
      <c r="Q837" s="54">
        <f t="shared" si="268"/>
        <v>4.2308724</v>
      </c>
      <c r="R837" s="54">
        <f t="shared" si="269"/>
        <v>-4.2308724</v>
      </c>
      <c r="S837" s="48">
        <f t="shared" si="270"/>
        <v>-1</v>
      </c>
      <c r="T837" s="49" t="s">
        <v>1788</v>
      </c>
      <c r="U837" s="7"/>
      <c r="V837" s="7"/>
      <c r="W837" s="7"/>
      <c r="X837" s="7"/>
      <c r="Y837" s="7"/>
      <c r="Z837" s="7"/>
      <c r="AA837" s="7"/>
      <c r="AB837" s="9"/>
      <c r="AC837" s="35"/>
      <c r="AD837" s="36"/>
      <c r="AF837" s="37"/>
      <c r="AH837" s="8"/>
      <c r="AI837" s="8"/>
      <c r="AJ837" s="8"/>
    </row>
    <row r="838" spans="1:36" s="1" customFormat="1" ht="47.25" x14ac:dyDescent="0.25">
      <c r="A838" s="51" t="s">
        <v>1708</v>
      </c>
      <c r="B838" s="52" t="s">
        <v>1789</v>
      </c>
      <c r="C838" s="62" t="s">
        <v>1790</v>
      </c>
      <c r="D838" s="54" t="s">
        <v>31</v>
      </c>
      <c r="E838" s="54" t="s">
        <v>31</v>
      </c>
      <c r="F838" s="54" t="s">
        <v>31</v>
      </c>
      <c r="G838" s="54" t="s">
        <v>31</v>
      </c>
      <c r="H838" s="54">
        <f t="shared" ref="H838:H902" si="275">J838+L838+N838+P838</f>
        <v>0.57099999999999995</v>
      </c>
      <c r="I838" s="67" t="s">
        <v>31</v>
      </c>
      <c r="J838" s="54">
        <v>0</v>
      </c>
      <c r="K838" s="67" t="s">
        <v>31</v>
      </c>
      <c r="L838" s="54">
        <v>0</v>
      </c>
      <c r="M838" s="67" t="s">
        <v>31</v>
      </c>
      <c r="N838" s="54">
        <v>0</v>
      </c>
      <c r="O838" s="67" t="s">
        <v>31</v>
      </c>
      <c r="P838" s="54">
        <v>0.57099999999999995</v>
      </c>
      <c r="Q838" s="54" t="s">
        <v>31</v>
      </c>
      <c r="R838" s="54" t="s">
        <v>31</v>
      </c>
      <c r="S838" s="48" t="s">
        <v>31</v>
      </c>
      <c r="T838" s="77" t="s">
        <v>1791</v>
      </c>
      <c r="U838" s="7"/>
      <c r="V838" s="7"/>
      <c r="W838" s="7"/>
      <c r="X838" s="7"/>
      <c r="Y838" s="7"/>
      <c r="Z838" s="7"/>
      <c r="AA838" s="7"/>
      <c r="AB838" s="9"/>
      <c r="AC838" s="35"/>
      <c r="AD838" s="36"/>
      <c r="AF838" s="37"/>
      <c r="AH838" s="8"/>
      <c r="AI838" s="8"/>
      <c r="AJ838" s="8"/>
    </row>
    <row r="839" spans="1:36" s="1" customFormat="1" ht="47.25" x14ac:dyDescent="0.25">
      <c r="A839" s="44" t="s">
        <v>1792</v>
      </c>
      <c r="B839" s="45" t="s">
        <v>494</v>
      </c>
      <c r="C839" s="45" t="s">
        <v>30</v>
      </c>
      <c r="D839" s="46">
        <f t="shared" ref="D839:P839" si="276">D840</f>
        <v>0</v>
      </c>
      <c r="E839" s="46">
        <f t="shared" si="276"/>
        <v>0</v>
      </c>
      <c r="F839" s="46">
        <f t="shared" si="276"/>
        <v>0</v>
      </c>
      <c r="G839" s="46">
        <f t="shared" si="276"/>
        <v>0</v>
      </c>
      <c r="H839" s="46">
        <f t="shared" si="275"/>
        <v>0</v>
      </c>
      <c r="I839" s="46">
        <f t="shared" si="276"/>
        <v>0</v>
      </c>
      <c r="J839" s="47">
        <f t="shared" si="276"/>
        <v>0</v>
      </c>
      <c r="K839" s="46">
        <f t="shared" si="276"/>
        <v>0</v>
      </c>
      <c r="L839" s="47">
        <f t="shared" si="276"/>
        <v>0</v>
      </c>
      <c r="M839" s="46">
        <f t="shared" si="276"/>
        <v>0</v>
      </c>
      <c r="N839" s="46">
        <f t="shared" si="276"/>
        <v>0</v>
      </c>
      <c r="O839" s="46">
        <f t="shared" si="276"/>
        <v>0</v>
      </c>
      <c r="P839" s="46">
        <f t="shared" si="276"/>
        <v>0</v>
      </c>
      <c r="Q839" s="46">
        <f t="shared" ref="Q839:Q902" si="277">F839-H839</f>
        <v>0</v>
      </c>
      <c r="R839" s="46">
        <f t="shared" ref="R839:R902" si="278">H839-G839</f>
        <v>0</v>
      </c>
      <c r="S839" s="50">
        <v>0</v>
      </c>
      <c r="T839" s="40" t="s">
        <v>31</v>
      </c>
      <c r="U839" s="7"/>
      <c r="V839" s="7"/>
      <c r="W839" s="7"/>
      <c r="X839" s="7"/>
      <c r="Y839" s="7"/>
      <c r="Z839" s="7"/>
      <c r="AA839" s="7"/>
      <c r="AB839" s="9"/>
      <c r="AC839" s="35"/>
      <c r="AD839" s="36"/>
      <c r="AF839" s="37"/>
      <c r="AH839" s="8"/>
      <c r="AI839" s="8"/>
      <c r="AJ839" s="8"/>
    </row>
    <row r="840" spans="1:36" s="1" customFormat="1" x14ac:dyDescent="0.25">
      <c r="A840" s="44" t="s">
        <v>1793</v>
      </c>
      <c r="B840" s="45" t="s">
        <v>1794</v>
      </c>
      <c r="C840" s="45" t="s">
        <v>30</v>
      </c>
      <c r="D840" s="46">
        <f t="shared" ref="D840:G840" si="279">SUM(D841:D842)</f>
        <v>0</v>
      </c>
      <c r="E840" s="46">
        <f t="shared" si="279"/>
        <v>0</v>
      </c>
      <c r="F840" s="46">
        <f t="shared" si="279"/>
        <v>0</v>
      </c>
      <c r="G840" s="46">
        <f t="shared" si="279"/>
        <v>0</v>
      </c>
      <c r="H840" s="46">
        <f t="shared" si="275"/>
        <v>0</v>
      </c>
      <c r="I840" s="46">
        <f t="shared" ref="I840:P840" si="280">SUM(I841:I842)</f>
        <v>0</v>
      </c>
      <c r="J840" s="47">
        <f t="shared" si="280"/>
        <v>0</v>
      </c>
      <c r="K840" s="46">
        <f t="shared" si="280"/>
        <v>0</v>
      </c>
      <c r="L840" s="47">
        <f t="shared" si="280"/>
        <v>0</v>
      </c>
      <c r="M840" s="46">
        <f t="shared" si="280"/>
        <v>0</v>
      </c>
      <c r="N840" s="46">
        <f t="shared" si="280"/>
        <v>0</v>
      </c>
      <c r="O840" s="46">
        <f t="shared" si="280"/>
        <v>0</v>
      </c>
      <c r="P840" s="46">
        <f t="shared" si="280"/>
        <v>0</v>
      </c>
      <c r="Q840" s="46">
        <f t="shared" si="277"/>
        <v>0</v>
      </c>
      <c r="R840" s="46">
        <f t="shared" si="278"/>
        <v>0</v>
      </c>
      <c r="S840" s="50">
        <v>0</v>
      </c>
      <c r="T840" s="40" t="s">
        <v>31</v>
      </c>
      <c r="U840" s="7"/>
      <c r="V840" s="7"/>
      <c r="W840" s="7"/>
      <c r="X840" s="7"/>
      <c r="Y840" s="7"/>
      <c r="Z840" s="7"/>
      <c r="AA840" s="7"/>
      <c r="AB840" s="9"/>
      <c r="AC840" s="35"/>
      <c r="AD840" s="36"/>
      <c r="AF840" s="37"/>
      <c r="AH840" s="8"/>
      <c r="AI840" s="8"/>
      <c r="AJ840" s="8"/>
    </row>
    <row r="841" spans="1:36" s="1" customFormat="1" ht="47.25" x14ac:dyDescent="0.25">
      <c r="A841" s="44" t="s">
        <v>1795</v>
      </c>
      <c r="B841" s="45" t="s">
        <v>498</v>
      </c>
      <c r="C841" s="45" t="s">
        <v>30</v>
      </c>
      <c r="D841" s="46">
        <v>0</v>
      </c>
      <c r="E841" s="46">
        <v>0</v>
      </c>
      <c r="F841" s="46">
        <v>0</v>
      </c>
      <c r="G841" s="46">
        <v>0</v>
      </c>
      <c r="H841" s="46">
        <f t="shared" si="275"/>
        <v>0</v>
      </c>
      <c r="I841" s="46">
        <v>0</v>
      </c>
      <c r="J841" s="47">
        <v>0</v>
      </c>
      <c r="K841" s="46">
        <v>0</v>
      </c>
      <c r="L841" s="47">
        <v>0</v>
      </c>
      <c r="M841" s="46">
        <v>0</v>
      </c>
      <c r="N841" s="46">
        <v>0</v>
      </c>
      <c r="O841" s="46">
        <v>0</v>
      </c>
      <c r="P841" s="46">
        <v>0</v>
      </c>
      <c r="Q841" s="46">
        <f t="shared" si="277"/>
        <v>0</v>
      </c>
      <c r="R841" s="46">
        <f t="shared" si="278"/>
        <v>0</v>
      </c>
      <c r="S841" s="50">
        <v>0</v>
      </c>
      <c r="T841" s="40" t="s">
        <v>31</v>
      </c>
      <c r="U841" s="7"/>
      <c r="V841" s="7"/>
      <c r="W841" s="7"/>
      <c r="X841" s="7"/>
      <c r="Y841" s="7"/>
      <c r="Z841" s="7"/>
      <c r="AA841" s="7"/>
      <c r="AB841" s="9"/>
      <c r="AC841" s="35"/>
      <c r="AD841" s="36"/>
      <c r="AF841" s="37"/>
      <c r="AH841" s="8"/>
      <c r="AI841" s="8"/>
      <c r="AJ841" s="8"/>
    </row>
    <row r="842" spans="1:36" s="1" customFormat="1" ht="47.25" x14ac:dyDescent="0.25">
      <c r="A842" s="44" t="s">
        <v>1796</v>
      </c>
      <c r="B842" s="45" t="s">
        <v>500</v>
      </c>
      <c r="C842" s="45" t="s">
        <v>30</v>
      </c>
      <c r="D842" s="46">
        <v>0</v>
      </c>
      <c r="E842" s="46">
        <v>0</v>
      </c>
      <c r="F842" s="46">
        <v>0</v>
      </c>
      <c r="G842" s="46">
        <v>0</v>
      </c>
      <c r="H842" s="46">
        <f t="shared" si="275"/>
        <v>0</v>
      </c>
      <c r="I842" s="46">
        <v>0</v>
      </c>
      <c r="J842" s="47">
        <v>0</v>
      </c>
      <c r="K842" s="46">
        <v>0</v>
      </c>
      <c r="L842" s="47">
        <v>0</v>
      </c>
      <c r="M842" s="46">
        <v>0</v>
      </c>
      <c r="N842" s="46">
        <v>0</v>
      </c>
      <c r="O842" s="46">
        <v>0</v>
      </c>
      <c r="P842" s="46">
        <v>0</v>
      </c>
      <c r="Q842" s="46">
        <f t="shared" si="277"/>
        <v>0</v>
      </c>
      <c r="R842" s="46">
        <f t="shared" si="278"/>
        <v>0</v>
      </c>
      <c r="S842" s="50">
        <v>0</v>
      </c>
      <c r="T842" s="40" t="s">
        <v>31</v>
      </c>
      <c r="U842" s="7"/>
      <c r="V842" s="7"/>
      <c r="W842" s="7"/>
      <c r="X842" s="7"/>
      <c r="Y842" s="7"/>
      <c r="Z842" s="7"/>
      <c r="AA842" s="7"/>
      <c r="AB842" s="9"/>
      <c r="AC842" s="35"/>
      <c r="AD842" s="36"/>
      <c r="AF842" s="37"/>
      <c r="AH842" s="8"/>
      <c r="AI842" s="8"/>
      <c r="AJ842" s="8"/>
    </row>
    <row r="843" spans="1:36" s="1" customFormat="1" x14ac:dyDescent="0.25">
      <c r="A843" s="44" t="s">
        <v>1797</v>
      </c>
      <c r="B843" s="45" t="s">
        <v>502</v>
      </c>
      <c r="C843" s="45" t="s">
        <v>30</v>
      </c>
      <c r="D843" s="46">
        <v>0</v>
      </c>
      <c r="E843" s="46">
        <v>0</v>
      </c>
      <c r="F843" s="46">
        <v>0</v>
      </c>
      <c r="G843" s="46">
        <v>0</v>
      </c>
      <c r="H843" s="46">
        <f t="shared" si="275"/>
        <v>0</v>
      </c>
      <c r="I843" s="46">
        <v>0</v>
      </c>
      <c r="J843" s="47">
        <v>0</v>
      </c>
      <c r="K843" s="46">
        <v>0</v>
      </c>
      <c r="L843" s="47">
        <v>0</v>
      </c>
      <c r="M843" s="46">
        <v>0</v>
      </c>
      <c r="N843" s="46">
        <v>0</v>
      </c>
      <c r="O843" s="46">
        <v>0</v>
      </c>
      <c r="P843" s="46">
        <v>0</v>
      </c>
      <c r="Q843" s="46">
        <f t="shared" si="277"/>
        <v>0</v>
      </c>
      <c r="R843" s="46">
        <f t="shared" si="278"/>
        <v>0</v>
      </c>
      <c r="S843" s="50">
        <v>0</v>
      </c>
      <c r="T843" s="40" t="s">
        <v>31</v>
      </c>
      <c r="U843" s="7"/>
      <c r="V843" s="7"/>
      <c r="W843" s="7"/>
      <c r="X843" s="7"/>
      <c r="Y843" s="7"/>
      <c r="Z843" s="7"/>
      <c r="AA843" s="7"/>
      <c r="AB843" s="9"/>
      <c r="AC843" s="35"/>
      <c r="AD843" s="36"/>
      <c r="AF843" s="37"/>
      <c r="AH843" s="8"/>
      <c r="AI843" s="8"/>
      <c r="AJ843" s="8"/>
    </row>
    <row r="844" spans="1:36" s="1" customFormat="1" ht="47.25" x14ac:dyDescent="0.25">
      <c r="A844" s="44" t="s">
        <v>1798</v>
      </c>
      <c r="B844" s="45" t="s">
        <v>498</v>
      </c>
      <c r="C844" s="45" t="s">
        <v>30</v>
      </c>
      <c r="D844" s="46">
        <v>0</v>
      </c>
      <c r="E844" s="46">
        <v>0</v>
      </c>
      <c r="F844" s="46">
        <v>0</v>
      </c>
      <c r="G844" s="46">
        <v>0</v>
      </c>
      <c r="H844" s="46">
        <f t="shared" si="275"/>
        <v>0</v>
      </c>
      <c r="I844" s="46">
        <v>0</v>
      </c>
      <c r="J844" s="47">
        <v>0</v>
      </c>
      <c r="K844" s="46">
        <v>0</v>
      </c>
      <c r="L844" s="47">
        <v>0</v>
      </c>
      <c r="M844" s="46">
        <v>0</v>
      </c>
      <c r="N844" s="46">
        <v>0</v>
      </c>
      <c r="O844" s="46">
        <v>0</v>
      </c>
      <c r="P844" s="46">
        <v>0</v>
      </c>
      <c r="Q844" s="46">
        <f t="shared" si="277"/>
        <v>0</v>
      </c>
      <c r="R844" s="46">
        <f t="shared" si="278"/>
        <v>0</v>
      </c>
      <c r="S844" s="50">
        <v>0</v>
      </c>
      <c r="T844" s="40" t="s">
        <v>31</v>
      </c>
      <c r="U844" s="7"/>
      <c r="V844" s="7"/>
      <c r="W844" s="7"/>
      <c r="X844" s="7"/>
      <c r="Y844" s="7"/>
      <c r="Z844" s="7"/>
      <c r="AA844" s="7"/>
      <c r="AB844" s="9"/>
      <c r="AC844" s="35"/>
      <c r="AD844" s="36"/>
      <c r="AF844" s="37"/>
      <c r="AH844" s="8"/>
      <c r="AI844" s="8"/>
      <c r="AJ844" s="8"/>
    </row>
    <row r="845" spans="1:36" s="1" customFormat="1" ht="47.25" x14ac:dyDescent="0.25">
      <c r="A845" s="44" t="s">
        <v>1799</v>
      </c>
      <c r="B845" s="45" t="s">
        <v>500</v>
      </c>
      <c r="C845" s="45" t="s">
        <v>30</v>
      </c>
      <c r="D845" s="46">
        <v>0</v>
      </c>
      <c r="E845" s="46">
        <v>0</v>
      </c>
      <c r="F845" s="46">
        <v>0</v>
      </c>
      <c r="G845" s="46">
        <v>0</v>
      </c>
      <c r="H845" s="46">
        <f t="shared" si="275"/>
        <v>0</v>
      </c>
      <c r="I845" s="46">
        <v>0</v>
      </c>
      <c r="J845" s="47">
        <v>0</v>
      </c>
      <c r="K845" s="46">
        <v>0</v>
      </c>
      <c r="L845" s="47">
        <v>0</v>
      </c>
      <c r="M845" s="46">
        <v>0</v>
      </c>
      <c r="N845" s="46">
        <v>0</v>
      </c>
      <c r="O845" s="46">
        <v>0</v>
      </c>
      <c r="P845" s="46">
        <v>0</v>
      </c>
      <c r="Q845" s="46">
        <f t="shared" si="277"/>
        <v>0</v>
      </c>
      <c r="R845" s="46">
        <f t="shared" si="278"/>
        <v>0</v>
      </c>
      <c r="S845" s="50">
        <v>0</v>
      </c>
      <c r="T845" s="40" t="s">
        <v>31</v>
      </c>
      <c r="U845" s="7"/>
      <c r="V845" s="7"/>
      <c r="W845" s="7"/>
      <c r="X845" s="7"/>
      <c r="Y845" s="7"/>
      <c r="Z845" s="7"/>
      <c r="AA845" s="7"/>
      <c r="AB845" s="9"/>
      <c r="AC845" s="35"/>
      <c r="AD845" s="36"/>
      <c r="AF845" s="37"/>
      <c r="AH845" s="8"/>
      <c r="AI845" s="8"/>
      <c r="AJ845" s="8"/>
    </row>
    <row r="846" spans="1:36" s="1" customFormat="1" x14ac:dyDescent="0.25">
      <c r="A846" s="44" t="s">
        <v>1800</v>
      </c>
      <c r="B846" s="45" t="s">
        <v>506</v>
      </c>
      <c r="C846" s="45" t="s">
        <v>30</v>
      </c>
      <c r="D846" s="46">
        <f t="shared" ref="D846:G846" si="281">D847+D848+D849+D850</f>
        <v>1992.13406568</v>
      </c>
      <c r="E846" s="46">
        <f t="shared" si="281"/>
        <v>1546.8168693600003</v>
      </c>
      <c r="F846" s="46">
        <f t="shared" si="281"/>
        <v>445.31719631999977</v>
      </c>
      <c r="G846" s="46">
        <f t="shared" si="281"/>
        <v>32.534680511600001</v>
      </c>
      <c r="H846" s="46">
        <f t="shared" si="275"/>
        <v>49.61917657</v>
      </c>
      <c r="I846" s="46">
        <f t="shared" ref="I846:P846" si="282">I847+I848+I849+I850</f>
        <v>7.9907130200000003</v>
      </c>
      <c r="J846" s="47">
        <f t="shared" si="282"/>
        <v>2.1347604700000002</v>
      </c>
      <c r="K846" s="47">
        <f t="shared" si="282"/>
        <v>0.61208682999999997</v>
      </c>
      <c r="L846" s="47">
        <f t="shared" si="282"/>
        <v>0</v>
      </c>
      <c r="M846" s="47">
        <f t="shared" si="282"/>
        <v>11.353595240000001</v>
      </c>
      <c r="N846" s="47">
        <f t="shared" si="282"/>
        <v>2.1002135400000004</v>
      </c>
      <c r="O846" s="47">
        <f t="shared" si="282"/>
        <v>12.578285421600002</v>
      </c>
      <c r="P846" s="47">
        <f t="shared" si="282"/>
        <v>45.384202559999999</v>
      </c>
      <c r="Q846" s="46">
        <f t="shared" si="277"/>
        <v>395.69801974999979</v>
      </c>
      <c r="R846" s="46">
        <f t="shared" si="278"/>
        <v>17.084496058399999</v>
      </c>
      <c r="S846" s="50">
        <f>R846/G846</f>
        <v>0.52511645388091788</v>
      </c>
      <c r="T846" s="40" t="s">
        <v>31</v>
      </c>
      <c r="U846" s="7"/>
      <c r="V846" s="7"/>
      <c r="W846" s="7"/>
      <c r="X846" s="7"/>
      <c r="Y846" s="7"/>
      <c r="Z846" s="7"/>
      <c r="AA846" s="7"/>
      <c r="AB846" s="9"/>
      <c r="AC846" s="35"/>
      <c r="AD846" s="36"/>
      <c r="AF846" s="37"/>
      <c r="AH846" s="8"/>
      <c r="AI846" s="8"/>
      <c r="AJ846" s="8"/>
    </row>
    <row r="847" spans="1:36" s="1" customFormat="1" ht="31.5" x14ac:dyDescent="0.25">
      <c r="A847" s="44" t="s">
        <v>1801</v>
      </c>
      <c r="B847" s="45" t="s">
        <v>508</v>
      </c>
      <c r="C847" s="45" t="s">
        <v>30</v>
      </c>
      <c r="D847" s="46">
        <v>0</v>
      </c>
      <c r="E847" s="46">
        <v>0</v>
      </c>
      <c r="F847" s="46">
        <v>0</v>
      </c>
      <c r="G847" s="46">
        <v>0</v>
      </c>
      <c r="H847" s="46">
        <f t="shared" si="275"/>
        <v>0</v>
      </c>
      <c r="I847" s="46">
        <v>0</v>
      </c>
      <c r="J847" s="47">
        <v>0</v>
      </c>
      <c r="K847" s="46">
        <v>0</v>
      </c>
      <c r="L847" s="47">
        <v>0</v>
      </c>
      <c r="M847" s="46">
        <v>0</v>
      </c>
      <c r="N847" s="46">
        <v>0</v>
      </c>
      <c r="O847" s="46">
        <v>0</v>
      </c>
      <c r="P847" s="46">
        <v>0</v>
      </c>
      <c r="Q847" s="46">
        <f t="shared" si="277"/>
        <v>0</v>
      </c>
      <c r="R847" s="46">
        <f t="shared" si="278"/>
        <v>0</v>
      </c>
      <c r="S847" s="50">
        <v>0</v>
      </c>
      <c r="T847" s="40" t="s">
        <v>31</v>
      </c>
      <c r="U847" s="7"/>
      <c r="V847" s="7"/>
      <c r="W847" s="7"/>
      <c r="X847" s="7"/>
      <c r="Y847" s="7"/>
      <c r="Z847" s="7"/>
      <c r="AA847" s="7"/>
      <c r="AB847" s="9"/>
      <c r="AC847" s="35"/>
      <c r="AD847" s="36"/>
      <c r="AF847" s="37"/>
      <c r="AH847" s="8"/>
      <c r="AI847" s="8"/>
      <c r="AJ847" s="8"/>
    </row>
    <row r="848" spans="1:36" s="1" customFormat="1" x14ac:dyDescent="0.25">
      <c r="A848" s="44" t="s">
        <v>1802</v>
      </c>
      <c r="B848" s="45" t="s">
        <v>510</v>
      </c>
      <c r="C848" s="45" t="s">
        <v>30</v>
      </c>
      <c r="D848" s="46">
        <v>0</v>
      </c>
      <c r="E848" s="46">
        <v>0</v>
      </c>
      <c r="F848" s="46">
        <v>0</v>
      </c>
      <c r="G848" s="46">
        <v>0</v>
      </c>
      <c r="H848" s="46">
        <f t="shared" si="275"/>
        <v>0</v>
      </c>
      <c r="I848" s="46">
        <v>0</v>
      </c>
      <c r="J848" s="47">
        <v>0</v>
      </c>
      <c r="K848" s="46">
        <v>0</v>
      </c>
      <c r="L848" s="47">
        <v>0</v>
      </c>
      <c r="M848" s="46">
        <v>0</v>
      </c>
      <c r="N848" s="46">
        <v>0</v>
      </c>
      <c r="O848" s="46">
        <v>0</v>
      </c>
      <c r="P848" s="46">
        <v>0</v>
      </c>
      <c r="Q848" s="46">
        <f t="shared" si="277"/>
        <v>0</v>
      </c>
      <c r="R848" s="46">
        <f t="shared" si="278"/>
        <v>0</v>
      </c>
      <c r="S848" s="50">
        <v>0</v>
      </c>
      <c r="T848" s="40" t="s">
        <v>31</v>
      </c>
      <c r="U848" s="7"/>
      <c r="V848" s="7"/>
      <c r="W848" s="7"/>
      <c r="X848" s="7"/>
      <c r="Y848" s="7"/>
      <c r="Z848" s="7"/>
      <c r="AA848" s="7"/>
      <c r="AB848" s="9"/>
      <c r="AC848" s="35"/>
      <c r="AD848" s="36"/>
      <c r="AF848" s="37"/>
      <c r="AH848" s="8"/>
      <c r="AI848" s="8"/>
      <c r="AJ848" s="8"/>
    </row>
    <row r="849" spans="1:36" s="1" customFormat="1" ht="31.5" x14ac:dyDescent="0.25">
      <c r="A849" s="44" t="s">
        <v>1803</v>
      </c>
      <c r="B849" s="45" t="s">
        <v>514</v>
      </c>
      <c r="C849" s="45" t="s">
        <v>30</v>
      </c>
      <c r="D849" s="46">
        <v>0</v>
      </c>
      <c r="E849" s="46">
        <v>0</v>
      </c>
      <c r="F849" s="46">
        <v>0</v>
      </c>
      <c r="G849" s="46">
        <v>0</v>
      </c>
      <c r="H849" s="46">
        <f t="shared" si="275"/>
        <v>0</v>
      </c>
      <c r="I849" s="46">
        <v>0</v>
      </c>
      <c r="J849" s="47">
        <v>0</v>
      </c>
      <c r="K849" s="46">
        <v>0</v>
      </c>
      <c r="L849" s="47">
        <v>0</v>
      </c>
      <c r="M849" s="46">
        <v>0</v>
      </c>
      <c r="N849" s="46">
        <v>0</v>
      </c>
      <c r="O849" s="46">
        <v>0</v>
      </c>
      <c r="P849" s="46">
        <v>0</v>
      </c>
      <c r="Q849" s="46">
        <f t="shared" si="277"/>
        <v>0</v>
      </c>
      <c r="R849" s="46">
        <f t="shared" si="278"/>
        <v>0</v>
      </c>
      <c r="S849" s="50">
        <v>0</v>
      </c>
      <c r="T849" s="40" t="s">
        <v>31</v>
      </c>
      <c r="U849" s="7"/>
      <c r="V849" s="7"/>
      <c r="W849" s="7"/>
      <c r="X849" s="7"/>
      <c r="Y849" s="7"/>
      <c r="Z849" s="7"/>
      <c r="AA849" s="7"/>
      <c r="AB849" s="9"/>
      <c r="AC849" s="35"/>
      <c r="AD849" s="36"/>
      <c r="AF849" s="37"/>
      <c r="AH849" s="8"/>
      <c r="AI849" s="8"/>
      <c r="AJ849" s="8"/>
    </row>
    <row r="850" spans="1:36" s="1" customFormat="1" x14ac:dyDescent="0.25">
      <c r="A850" s="44" t="s">
        <v>1804</v>
      </c>
      <c r="B850" s="45" t="s">
        <v>522</v>
      </c>
      <c r="C850" s="45" t="s">
        <v>30</v>
      </c>
      <c r="D850" s="46">
        <f t="shared" ref="D850:P850" si="283">SUM(D851:D851)</f>
        <v>1992.13406568</v>
      </c>
      <c r="E850" s="46">
        <f t="shared" si="283"/>
        <v>1546.8168693600003</v>
      </c>
      <c r="F850" s="46">
        <f t="shared" si="283"/>
        <v>445.31719631999977</v>
      </c>
      <c r="G850" s="46">
        <f t="shared" si="283"/>
        <v>32.534680511600001</v>
      </c>
      <c r="H850" s="46">
        <f t="shared" si="275"/>
        <v>49.61917657</v>
      </c>
      <c r="I850" s="46">
        <f t="shared" si="283"/>
        <v>7.9907130200000003</v>
      </c>
      <c r="J850" s="47">
        <f t="shared" si="283"/>
        <v>2.1347604700000002</v>
      </c>
      <c r="K850" s="47">
        <f t="shared" si="283"/>
        <v>0.61208682999999997</v>
      </c>
      <c r="L850" s="47">
        <f t="shared" si="283"/>
        <v>0</v>
      </c>
      <c r="M850" s="47">
        <f t="shared" si="283"/>
        <v>11.353595240000001</v>
      </c>
      <c r="N850" s="47">
        <f t="shared" si="283"/>
        <v>2.1002135400000004</v>
      </c>
      <c r="O850" s="47">
        <f t="shared" si="283"/>
        <v>12.578285421600002</v>
      </c>
      <c r="P850" s="47">
        <f t="shared" si="283"/>
        <v>45.384202559999999</v>
      </c>
      <c r="Q850" s="46">
        <f t="shared" si="277"/>
        <v>395.69801974999979</v>
      </c>
      <c r="R850" s="46">
        <f t="shared" si="278"/>
        <v>17.084496058399999</v>
      </c>
      <c r="S850" s="50">
        <f>R850/G850</f>
        <v>0.52511645388091788</v>
      </c>
      <c r="T850" s="40" t="s">
        <v>31</v>
      </c>
      <c r="U850" s="7"/>
      <c r="V850" s="7"/>
      <c r="W850" s="7"/>
      <c r="X850" s="7"/>
      <c r="Y850" s="7"/>
      <c r="Z850" s="7"/>
      <c r="AA850" s="7"/>
      <c r="AB850" s="9"/>
      <c r="AC850" s="35"/>
      <c r="AD850" s="36"/>
      <c r="AF850" s="37"/>
      <c r="AH850" s="8"/>
      <c r="AI850" s="8"/>
      <c r="AJ850" s="8"/>
    </row>
    <row r="851" spans="1:36" s="1" customFormat="1" ht="63" x14ac:dyDescent="0.25">
      <c r="A851" s="51" t="s">
        <v>1804</v>
      </c>
      <c r="B851" s="52" t="s">
        <v>1805</v>
      </c>
      <c r="C851" s="53" t="s">
        <v>1806</v>
      </c>
      <c r="D851" s="54">
        <v>1992.13406568</v>
      </c>
      <c r="E851" s="54">
        <v>1546.8168693600003</v>
      </c>
      <c r="F851" s="54">
        <f t="shared" ref="F851" si="284">D851-E851</f>
        <v>445.31719631999977</v>
      </c>
      <c r="G851" s="54">
        <f>I851+K851+M851+O851</f>
        <v>32.534680511600001</v>
      </c>
      <c r="H851" s="54">
        <f t="shared" si="275"/>
        <v>49.61917657</v>
      </c>
      <c r="I851" s="67">
        <v>7.9907130200000003</v>
      </c>
      <c r="J851" s="54">
        <v>2.1347604700000002</v>
      </c>
      <c r="K851" s="67">
        <v>0.61208682999999997</v>
      </c>
      <c r="L851" s="54">
        <v>0</v>
      </c>
      <c r="M851" s="67">
        <v>11.353595240000001</v>
      </c>
      <c r="N851" s="54">
        <v>2.1002135400000004</v>
      </c>
      <c r="O851" s="67">
        <v>12.578285421600002</v>
      </c>
      <c r="P851" s="54">
        <v>45.384202559999999</v>
      </c>
      <c r="Q851" s="54">
        <f t="shared" si="277"/>
        <v>395.69801974999979</v>
      </c>
      <c r="R851" s="54">
        <f t="shared" si="278"/>
        <v>17.084496058399999</v>
      </c>
      <c r="S851" s="48">
        <f>R851/G851</f>
        <v>0.52511645388091788</v>
      </c>
      <c r="T851" s="49" t="s">
        <v>1807</v>
      </c>
      <c r="U851" s="7"/>
      <c r="V851" s="7"/>
      <c r="W851" s="7"/>
      <c r="X851" s="7"/>
      <c r="Y851" s="7"/>
      <c r="Z851" s="7"/>
      <c r="AA851" s="7"/>
      <c r="AB851" s="9"/>
      <c r="AC851" s="35"/>
      <c r="AD851" s="36"/>
      <c r="AF851" s="37"/>
      <c r="AH851" s="8"/>
      <c r="AI851" s="8"/>
      <c r="AJ851" s="8"/>
    </row>
    <row r="852" spans="1:36" s="1" customFormat="1" ht="31.5" x14ac:dyDescent="0.25">
      <c r="A852" s="44" t="s">
        <v>1808</v>
      </c>
      <c r="B852" s="45" t="s">
        <v>542</v>
      </c>
      <c r="C852" s="45" t="s">
        <v>30</v>
      </c>
      <c r="D852" s="46">
        <v>0</v>
      </c>
      <c r="E852" s="46">
        <v>0</v>
      </c>
      <c r="F852" s="46">
        <v>0</v>
      </c>
      <c r="G852" s="46">
        <v>0</v>
      </c>
      <c r="H852" s="46">
        <f t="shared" si="275"/>
        <v>0</v>
      </c>
      <c r="I852" s="46">
        <v>0</v>
      </c>
      <c r="J852" s="47">
        <v>0</v>
      </c>
      <c r="K852" s="46">
        <v>0</v>
      </c>
      <c r="L852" s="47">
        <v>0</v>
      </c>
      <c r="M852" s="46">
        <v>0</v>
      </c>
      <c r="N852" s="46">
        <v>0</v>
      </c>
      <c r="O852" s="46">
        <v>0</v>
      </c>
      <c r="P852" s="46">
        <v>0</v>
      </c>
      <c r="Q852" s="46">
        <f t="shared" si="277"/>
        <v>0</v>
      </c>
      <c r="R852" s="46">
        <f t="shared" si="278"/>
        <v>0</v>
      </c>
      <c r="S852" s="50">
        <v>0</v>
      </c>
      <c r="T852" s="40" t="s">
        <v>31</v>
      </c>
      <c r="U852" s="7"/>
      <c r="V852" s="7"/>
      <c r="W852" s="7"/>
      <c r="X852" s="7"/>
      <c r="Y852" s="7"/>
      <c r="Z852" s="7"/>
      <c r="AA852" s="7"/>
      <c r="AB852" s="9"/>
      <c r="AC852" s="35"/>
      <c r="AD852" s="36"/>
      <c r="AF852" s="37"/>
      <c r="AH852" s="8"/>
      <c r="AI852" s="8"/>
      <c r="AJ852" s="8"/>
    </row>
    <row r="853" spans="1:36" s="1" customFormat="1" x14ac:dyDescent="0.25">
      <c r="A853" s="44" t="s">
        <v>1809</v>
      </c>
      <c r="B853" s="45" t="s">
        <v>544</v>
      </c>
      <c r="C853" s="45" t="s">
        <v>30</v>
      </c>
      <c r="D853" s="46">
        <f>SUM(D854:D964)</f>
        <v>482.35182511199991</v>
      </c>
      <c r="E853" s="46">
        <f>SUM(E854:E964)</f>
        <v>13.188979980000001</v>
      </c>
      <c r="F853" s="46">
        <f>SUM(F854:F964)</f>
        <v>469.16284513199992</v>
      </c>
      <c r="G853" s="46">
        <f>SUM(G854:G964)</f>
        <v>451.38797596799992</v>
      </c>
      <c r="H853" s="46">
        <f t="shared" si="275"/>
        <v>328.97354684999993</v>
      </c>
      <c r="I853" s="46">
        <f t="shared" ref="I853:P853" si="285">SUM(I854:I964)</f>
        <v>12.476907370000001</v>
      </c>
      <c r="J853" s="47">
        <f t="shared" si="285"/>
        <v>21.018531370000002</v>
      </c>
      <c r="K853" s="47">
        <f t="shared" si="285"/>
        <v>192.58055716600003</v>
      </c>
      <c r="L853" s="47">
        <f t="shared" si="285"/>
        <v>64.686732330000027</v>
      </c>
      <c r="M853" s="47">
        <f t="shared" si="285"/>
        <v>77.662398207999999</v>
      </c>
      <c r="N853" s="47">
        <f t="shared" si="285"/>
        <v>183.92761201999994</v>
      </c>
      <c r="O853" s="47">
        <f t="shared" si="285"/>
        <v>168.66811322399997</v>
      </c>
      <c r="P853" s="47">
        <f t="shared" si="285"/>
        <v>59.34067112999999</v>
      </c>
      <c r="Q853" s="46">
        <f t="shared" si="277"/>
        <v>140.18929828199998</v>
      </c>
      <c r="R853" s="46">
        <f t="shared" si="278"/>
        <v>-122.41442911799999</v>
      </c>
      <c r="S853" s="50">
        <f t="shared" ref="S853:S916" si="286">R853/G853</f>
        <v>-0.27119559145429756</v>
      </c>
      <c r="T853" s="40" t="s">
        <v>31</v>
      </c>
      <c r="U853" s="7"/>
      <c r="V853" s="7"/>
      <c r="W853" s="7"/>
      <c r="X853" s="7"/>
      <c r="Y853" s="7"/>
      <c r="Z853" s="7"/>
      <c r="AA853" s="7"/>
      <c r="AB853" s="9"/>
      <c r="AC853" s="35"/>
      <c r="AD853" s="36"/>
      <c r="AF853" s="37"/>
      <c r="AH853" s="8"/>
      <c r="AI853" s="8"/>
      <c r="AJ853" s="8"/>
    </row>
    <row r="854" spans="1:36" s="1" customFormat="1" ht="47.25" x14ac:dyDescent="0.25">
      <c r="A854" s="51" t="s">
        <v>1809</v>
      </c>
      <c r="B854" s="52" t="s">
        <v>1810</v>
      </c>
      <c r="C854" s="53" t="s">
        <v>1811</v>
      </c>
      <c r="D854" s="54">
        <v>52.998791008000005</v>
      </c>
      <c r="E854" s="54">
        <v>9.3232039800000006</v>
      </c>
      <c r="F854" s="54">
        <f t="shared" ref="F854:F918" si="287">D854-E854</f>
        <v>43.675587028000002</v>
      </c>
      <c r="G854" s="54">
        <f t="shared" ref="G854:H918" si="288">I854+K854+M854+O854</f>
        <v>43.675587028000002</v>
      </c>
      <c r="H854" s="54">
        <f t="shared" si="275"/>
        <v>2.96276977</v>
      </c>
      <c r="I854" s="54">
        <v>2.96276977</v>
      </c>
      <c r="J854" s="54">
        <v>2.96276977</v>
      </c>
      <c r="K854" s="54">
        <v>31.213159898000001</v>
      </c>
      <c r="L854" s="54">
        <v>0</v>
      </c>
      <c r="M854" s="54">
        <v>9.4996573599999987</v>
      </c>
      <c r="N854" s="54">
        <v>0</v>
      </c>
      <c r="O854" s="54">
        <v>0</v>
      </c>
      <c r="P854" s="54">
        <v>0</v>
      </c>
      <c r="Q854" s="54">
        <f t="shared" si="277"/>
        <v>40.712817258000001</v>
      </c>
      <c r="R854" s="54">
        <f t="shared" si="278"/>
        <v>-40.712817258000001</v>
      </c>
      <c r="S854" s="48">
        <f t="shared" si="286"/>
        <v>-0.93216416832358551</v>
      </c>
      <c r="T854" s="49" t="s">
        <v>1812</v>
      </c>
      <c r="U854" s="7"/>
      <c r="V854" s="7"/>
      <c r="W854" s="7"/>
      <c r="X854" s="7"/>
      <c r="Y854" s="7"/>
      <c r="Z854" s="7"/>
      <c r="AA854" s="7"/>
      <c r="AB854" s="9"/>
      <c r="AC854" s="35"/>
      <c r="AD854" s="36"/>
      <c r="AF854" s="37"/>
      <c r="AH854" s="8"/>
      <c r="AI854" s="8"/>
      <c r="AJ854" s="8"/>
    </row>
    <row r="855" spans="1:36" s="1" customFormat="1" ht="63" x14ac:dyDescent="0.25">
      <c r="A855" s="51" t="s">
        <v>1809</v>
      </c>
      <c r="B855" s="52" t="s">
        <v>1813</v>
      </c>
      <c r="C855" s="53" t="s">
        <v>1814</v>
      </c>
      <c r="D855" s="54">
        <v>11.16</v>
      </c>
      <c r="E855" s="54">
        <v>3.3479999999999999</v>
      </c>
      <c r="F855" s="54">
        <f t="shared" si="287"/>
        <v>7.8120000000000003</v>
      </c>
      <c r="G855" s="54">
        <f t="shared" si="288"/>
        <v>7.8120000000000003</v>
      </c>
      <c r="H855" s="54">
        <f t="shared" si="275"/>
        <v>7.8120000000000003</v>
      </c>
      <c r="I855" s="54">
        <v>7.8120000000000003</v>
      </c>
      <c r="J855" s="54">
        <v>7.8120000000000003</v>
      </c>
      <c r="K855" s="54">
        <v>0</v>
      </c>
      <c r="L855" s="54">
        <v>0</v>
      </c>
      <c r="M855" s="54">
        <v>0</v>
      </c>
      <c r="N855" s="54">
        <v>0</v>
      </c>
      <c r="O855" s="54">
        <v>0</v>
      </c>
      <c r="P855" s="54">
        <v>0</v>
      </c>
      <c r="Q855" s="54">
        <f t="shared" si="277"/>
        <v>0</v>
      </c>
      <c r="R855" s="54">
        <f t="shared" si="278"/>
        <v>0</v>
      </c>
      <c r="S855" s="48">
        <f t="shared" si="286"/>
        <v>0</v>
      </c>
      <c r="T855" s="49" t="s">
        <v>31</v>
      </c>
      <c r="U855" s="7"/>
      <c r="V855" s="7"/>
      <c r="W855" s="7"/>
      <c r="X855" s="7"/>
      <c r="Y855" s="7"/>
      <c r="Z855" s="7"/>
      <c r="AA855" s="7"/>
      <c r="AB855" s="9"/>
      <c r="AC855" s="35"/>
      <c r="AD855" s="36"/>
      <c r="AF855" s="37"/>
      <c r="AH855" s="8"/>
      <c r="AI855" s="8"/>
      <c r="AJ855" s="8"/>
    </row>
    <row r="856" spans="1:36" s="1" customFormat="1" ht="63" x14ac:dyDescent="0.25">
      <c r="A856" s="51" t="s">
        <v>1809</v>
      </c>
      <c r="B856" s="52" t="s">
        <v>1815</v>
      </c>
      <c r="C856" s="53" t="s">
        <v>1816</v>
      </c>
      <c r="D856" s="54">
        <v>1.1736</v>
      </c>
      <c r="E856" s="54">
        <v>0</v>
      </c>
      <c r="F856" s="54">
        <f t="shared" si="287"/>
        <v>1.1736</v>
      </c>
      <c r="G856" s="54">
        <f t="shared" si="288"/>
        <v>1.1736</v>
      </c>
      <c r="H856" s="54">
        <f t="shared" si="275"/>
        <v>0.27750000000000002</v>
      </c>
      <c r="I856" s="54">
        <v>0</v>
      </c>
      <c r="J856" s="54">
        <v>0</v>
      </c>
      <c r="K856" s="54">
        <v>0</v>
      </c>
      <c r="L856" s="54">
        <v>0</v>
      </c>
      <c r="M856" s="54">
        <v>0</v>
      </c>
      <c r="N856" s="54">
        <v>0.27750000000000002</v>
      </c>
      <c r="O856" s="54">
        <v>1.1736</v>
      </c>
      <c r="P856" s="54">
        <v>0</v>
      </c>
      <c r="Q856" s="54">
        <f t="shared" si="277"/>
        <v>0.8960999999999999</v>
      </c>
      <c r="R856" s="54">
        <f t="shared" si="278"/>
        <v>-0.8960999999999999</v>
      </c>
      <c r="S856" s="48">
        <f t="shared" si="286"/>
        <v>-0.76354805725971364</v>
      </c>
      <c r="T856" s="49" t="s">
        <v>1817</v>
      </c>
      <c r="U856" s="7"/>
      <c r="V856" s="7"/>
      <c r="W856" s="7"/>
      <c r="X856" s="7"/>
      <c r="Y856" s="7"/>
      <c r="Z856" s="7"/>
      <c r="AA856" s="7"/>
      <c r="AB856" s="9"/>
      <c r="AC856" s="35"/>
      <c r="AD856" s="36"/>
      <c r="AF856" s="37"/>
      <c r="AH856" s="8"/>
      <c r="AI856" s="8"/>
      <c r="AJ856" s="8"/>
    </row>
    <row r="857" spans="1:36" s="1" customFormat="1" ht="47.25" x14ac:dyDescent="0.25">
      <c r="A857" s="51" t="s">
        <v>1809</v>
      </c>
      <c r="B857" s="52" t="s">
        <v>1818</v>
      </c>
      <c r="C857" s="53" t="s">
        <v>1819</v>
      </c>
      <c r="D857" s="54">
        <v>1.08</v>
      </c>
      <c r="E857" s="54">
        <v>0</v>
      </c>
      <c r="F857" s="54">
        <f t="shared" si="287"/>
        <v>1.08</v>
      </c>
      <c r="G857" s="54">
        <f t="shared" si="288"/>
        <v>1.08</v>
      </c>
      <c r="H857" s="54">
        <f t="shared" si="275"/>
        <v>0.20910000000000001</v>
      </c>
      <c r="I857" s="54">
        <v>0</v>
      </c>
      <c r="J857" s="54">
        <v>0</v>
      </c>
      <c r="K857" s="54">
        <v>0</v>
      </c>
      <c r="L857" s="54">
        <v>0</v>
      </c>
      <c r="M857" s="54">
        <v>0</v>
      </c>
      <c r="N857" s="54">
        <v>0.20910000000000001</v>
      </c>
      <c r="O857" s="54">
        <v>1.08</v>
      </c>
      <c r="P857" s="54">
        <v>0</v>
      </c>
      <c r="Q857" s="54">
        <f t="shared" si="277"/>
        <v>0.87090000000000001</v>
      </c>
      <c r="R857" s="54">
        <f t="shared" si="278"/>
        <v>-0.87090000000000001</v>
      </c>
      <c r="S857" s="48">
        <f t="shared" si="286"/>
        <v>-0.80638888888888882</v>
      </c>
      <c r="T857" s="49" t="s">
        <v>1820</v>
      </c>
      <c r="U857" s="7"/>
      <c r="V857" s="7"/>
      <c r="W857" s="7"/>
      <c r="X857" s="7"/>
      <c r="Y857" s="7"/>
      <c r="Z857" s="7"/>
      <c r="AA857" s="7"/>
      <c r="AB857" s="9"/>
      <c r="AC857" s="35"/>
      <c r="AD857" s="36"/>
      <c r="AF857" s="37"/>
      <c r="AH857" s="8"/>
      <c r="AI857" s="8"/>
      <c r="AJ857" s="8"/>
    </row>
    <row r="858" spans="1:36" s="1" customFormat="1" ht="47.25" x14ac:dyDescent="0.25">
      <c r="A858" s="51" t="s">
        <v>1809</v>
      </c>
      <c r="B858" s="52" t="s">
        <v>1821</v>
      </c>
      <c r="C858" s="53" t="s">
        <v>1822</v>
      </c>
      <c r="D858" s="54">
        <v>8.3422177800000004</v>
      </c>
      <c r="E858" s="54">
        <v>0</v>
      </c>
      <c r="F858" s="54">
        <f t="shared" si="287"/>
        <v>8.3422177800000004</v>
      </c>
      <c r="G858" s="54">
        <f t="shared" si="288"/>
        <v>1.5301737479999999</v>
      </c>
      <c r="H858" s="54">
        <f t="shared" si="275"/>
        <v>1.48506552</v>
      </c>
      <c r="I858" s="54">
        <v>0</v>
      </c>
      <c r="J858" s="54">
        <v>0</v>
      </c>
      <c r="K858" s="54">
        <v>0</v>
      </c>
      <c r="L858" s="54">
        <v>0</v>
      </c>
      <c r="M858" s="54">
        <v>1.5301737479999999</v>
      </c>
      <c r="N858" s="54">
        <v>1.48506552</v>
      </c>
      <c r="O858" s="54">
        <v>0</v>
      </c>
      <c r="P858" s="54">
        <v>0</v>
      </c>
      <c r="Q858" s="54">
        <f t="shared" si="277"/>
        <v>6.8571522600000003</v>
      </c>
      <c r="R858" s="54">
        <f t="shared" si="278"/>
        <v>-4.5108227999999917E-2</v>
      </c>
      <c r="S858" s="48">
        <f t="shared" si="286"/>
        <v>-2.9479154284902762E-2</v>
      </c>
      <c r="T858" s="49" t="s">
        <v>31</v>
      </c>
      <c r="U858" s="7"/>
      <c r="V858" s="7"/>
      <c r="W858" s="7"/>
      <c r="X858" s="7"/>
      <c r="Y858" s="7"/>
      <c r="Z858" s="7"/>
      <c r="AA858" s="7"/>
      <c r="AB858" s="9"/>
      <c r="AC858" s="35"/>
      <c r="AD858" s="36"/>
      <c r="AF858" s="37"/>
      <c r="AH858" s="8"/>
      <c r="AI858" s="8"/>
      <c r="AJ858" s="8"/>
    </row>
    <row r="859" spans="1:36" s="1" customFormat="1" ht="31.5" x14ac:dyDescent="0.25">
      <c r="A859" s="51" t="s">
        <v>1809</v>
      </c>
      <c r="B859" s="52" t="s">
        <v>1823</v>
      </c>
      <c r="C859" s="53" t="s">
        <v>1824</v>
      </c>
      <c r="D859" s="54">
        <v>2.4300000000000002</v>
      </c>
      <c r="E859" s="54">
        <v>0</v>
      </c>
      <c r="F859" s="54">
        <f t="shared" si="287"/>
        <v>2.4300000000000002</v>
      </c>
      <c r="G859" s="54">
        <f t="shared" si="288"/>
        <v>2.4300000000000002</v>
      </c>
      <c r="H859" s="54">
        <f t="shared" si="275"/>
        <v>2.4300000000000002</v>
      </c>
      <c r="I859" s="54">
        <v>0</v>
      </c>
      <c r="J859" s="54">
        <v>0</v>
      </c>
      <c r="K859" s="54">
        <v>2.4300000000000002</v>
      </c>
      <c r="L859" s="54">
        <v>2.4300000000000002</v>
      </c>
      <c r="M859" s="54">
        <v>0</v>
      </c>
      <c r="N859" s="54">
        <v>0</v>
      </c>
      <c r="O859" s="54">
        <v>0</v>
      </c>
      <c r="P859" s="54">
        <v>0</v>
      </c>
      <c r="Q859" s="54">
        <f t="shared" si="277"/>
        <v>0</v>
      </c>
      <c r="R859" s="54">
        <f t="shared" si="278"/>
        <v>0</v>
      </c>
      <c r="S859" s="48">
        <f t="shared" si="286"/>
        <v>0</v>
      </c>
      <c r="T859" s="49" t="s">
        <v>31</v>
      </c>
      <c r="U859" s="7"/>
      <c r="V859" s="7"/>
      <c r="W859" s="7"/>
      <c r="X859" s="7"/>
      <c r="Y859" s="7"/>
      <c r="Z859" s="7"/>
      <c r="AA859" s="7"/>
      <c r="AB859" s="9"/>
      <c r="AC859" s="35"/>
      <c r="AD859" s="36"/>
      <c r="AF859" s="37"/>
      <c r="AH859" s="8"/>
      <c r="AI859" s="8"/>
      <c r="AJ859" s="8"/>
    </row>
    <row r="860" spans="1:36" s="1" customFormat="1" ht="47.25" x14ac:dyDescent="0.25">
      <c r="A860" s="51" t="s">
        <v>1809</v>
      </c>
      <c r="B860" s="52" t="s">
        <v>1825</v>
      </c>
      <c r="C860" s="53" t="s">
        <v>1826</v>
      </c>
      <c r="D860" s="54">
        <v>0.82210800000000006</v>
      </c>
      <c r="E860" s="54">
        <v>0</v>
      </c>
      <c r="F860" s="54">
        <f t="shared" si="287"/>
        <v>0.82210800000000006</v>
      </c>
      <c r="G860" s="54">
        <f t="shared" si="288"/>
        <v>0.82210800000000006</v>
      </c>
      <c r="H860" s="54">
        <f t="shared" si="275"/>
        <v>0.90983999999999998</v>
      </c>
      <c r="I860" s="54">
        <v>0</v>
      </c>
      <c r="J860" s="54">
        <v>0</v>
      </c>
      <c r="K860" s="54">
        <v>0</v>
      </c>
      <c r="L860" s="54">
        <v>0</v>
      </c>
      <c r="M860" s="54">
        <v>0</v>
      </c>
      <c r="N860" s="54">
        <v>0</v>
      </c>
      <c r="O860" s="54">
        <v>0.82210800000000006</v>
      </c>
      <c r="P860" s="54">
        <v>0.90983999999999998</v>
      </c>
      <c r="Q860" s="54">
        <f t="shared" si="277"/>
        <v>-8.7731999999999921E-2</v>
      </c>
      <c r="R860" s="54">
        <f t="shared" si="278"/>
        <v>8.7731999999999921E-2</v>
      </c>
      <c r="S860" s="48">
        <f t="shared" si="286"/>
        <v>0.10671590593936553</v>
      </c>
      <c r="T860" s="49" t="s">
        <v>1827</v>
      </c>
      <c r="U860" s="7"/>
      <c r="V860" s="7"/>
      <c r="W860" s="7"/>
      <c r="X860" s="7"/>
      <c r="Y860" s="7"/>
      <c r="Z860" s="7"/>
      <c r="AA860" s="7"/>
      <c r="AB860" s="9"/>
      <c r="AC860" s="35"/>
      <c r="AD860" s="36"/>
      <c r="AF860" s="37"/>
      <c r="AH860" s="8"/>
      <c r="AI860" s="8"/>
      <c r="AJ860" s="8"/>
    </row>
    <row r="861" spans="1:36" s="1" customFormat="1" ht="31.5" x14ac:dyDescent="0.25">
      <c r="A861" s="51" t="s">
        <v>1809</v>
      </c>
      <c r="B861" s="52" t="s">
        <v>1828</v>
      </c>
      <c r="C861" s="53" t="s">
        <v>1829</v>
      </c>
      <c r="D861" s="54">
        <v>0.21579600000000002</v>
      </c>
      <c r="E861" s="54">
        <v>0</v>
      </c>
      <c r="F861" s="54">
        <f t="shared" si="287"/>
        <v>0.21579600000000002</v>
      </c>
      <c r="G861" s="54">
        <f t="shared" si="288"/>
        <v>0.21579600000000002</v>
      </c>
      <c r="H861" s="54">
        <f t="shared" si="275"/>
        <v>0.18922289</v>
      </c>
      <c r="I861" s="54">
        <v>0</v>
      </c>
      <c r="J861" s="54">
        <v>0</v>
      </c>
      <c r="K861" s="54">
        <v>0</v>
      </c>
      <c r="L861" s="54">
        <v>0</v>
      </c>
      <c r="M861" s="54">
        <v>0</v>
      </c>
      <c r="N861" s="54">
        <v>0</v>
      </c>
      <c r="O861" s="54">
        <v>0.21579600000000002</v>
      </c>
      <c r="P861" s="54">
        <v>0.18922289</v>
      </c>
      <c r="Q861" s="54">
        <f t="shared" si="277"/>
        <v>2.6573110000000011E-2</v>
      </c>
      <c r="R861" s="54">
        <f t="shared" si="278"/>
        <v>-2.6573110000000011E-2</v>
      </c>
      <c r="S861" s="48">
        <f t="shared" si="286"/>
        <v>-0.1231399562549816</v>
      </c>
      <c r="T861" s="49" t="s">
        <v>1223</v>
      </c>
      <c r="U861" s="7"/>
      <c r="V861" s="7"/>
      <c r="W861" s="7"/>
      <c r="X861" s="7"/>
      <c r="Y861" s="7"/>
      <c r="Z861" s="7"/>
      <c r="AA861" s="7"/>
      <c r="AB861" s="9"/>
      <c r="AC861" s="35"/>
      <c r="AD861" s="36"/>
      <c r="AF861" s="37"/>
      <c r="AH861" s="8"/>
      <c r="AI861" s="8"/>
      <c r="AJ861" s="8"/>
    </row>
    <row r="862" spans="1:36" s="1" customFormat="1" ht="31.5" x14ac:dyDescent="0.25">
      <c r="A862" s="51" t="s">
        <v>1809</v>
      </c>
      <c r="B862" s="52" t="s">
        <v>1830</v>
      </c>
      <c r="C862" s="53" t="s">
        <v>1831</v>
      </c>
      <c r="D862" s="54">
        <v>0.62737199999999993</v>
      </c>
      <c r="E862" s="54">
        <v>0</v>
      </c>
      <c r="F862" s="54">
        <f t="shared" si="287"/>
        <v>0.62737199999999993</v>
      </c>
      <c r="G862" s="54">
        <f t="shared" si="288"/>
        <v>0.62737199999999993</v>
      </c>
      <c r="H862" s="54">
        <f t="shared" si="275"/>
        <v>0.70050000000000001</v>
      </c>
      <c r="I862" s="54">
        <v>0</v>
      </c>
      <c r="J862" s="54">
        <v>0</v>
      </c>
      <c r="K862" s="54">
        <v>0</v>
      </c>
      <c r="L862" s="54">
        <v>0</v>
      </c>
      <c r="M862" s="54">
        <v>0</v>
      </c>
      <c r="N862" s="54">
        <v>0</v>
      </c>
      <c r="O862" s="54">
        <v>0.62737199999999993</v>
      </c>
      <c r="P862" s="54">
        <v>0.70050000000000001</v>
      </c>
      <c r="Q862" s="54">
        <f t="shared" si="277"/>
        <v>-7.3128000000000082E-2</v>
      </c>
      <c r="R862" s="54">
        <f t="shared" si="278"/>
        <v>7.3128000000000082E-2</v>
      </c>
      <c r="S862" s="48">
        <f t="shared" si="286"/>
        <v>0.11656242229490651</v>
      </c>
      <c r="T862" s="49" t="s">
        <v>1827</v>
      </c>
      <c r="U862" s="7"/>
      <c r="V862" s="7"/>
      <c r="W862" s="7"/>
      <c r="X862" s="7"/>
      <c r="Y862" s="7"/>
      <c r="Z862" s="7"/>
      <c r="AA862" s="7"/>
      <c r="AB862" s="9"/>
      <c r="AC862" s="35"/>
      <c r="AD862" s="36"/>
      <c r="AF862" s="37"/>
      <c r="AH862" s="8"/>
      <c r="AI862" s="8"/>
      <c r="AJ862" s="8"/>
    </row>
    <row r="863" spans="1:36" s="1" customFormat="1" ht="31.5" x14ac:dyDescent="0.25">
      <c r="A863" s="51" t="s">
        <v>1809</v>
      </c>
      <c r="B863" s="52" t="s">
        <v>1832</v>
      </c>
      <c r="C863" s="53" t="s">
        <v>1833</v>
      </c>
      <c r="D863" s="54">
        <v>0.45477600000000001</v>
      </c>
      <c r="E863" s="54">
        <v>0</v>
      </c>
      <c r="F863" s="54">
        <f t="shared" si="287"/>
        <v>0.45477600000000001</v>
      </c>
      <c r="G863" s="54">
        <f t="shared" si="288"/>
        <v>0.45477600000000001</v>
      </c>
      <c r="H863" s="54">
        <f t="shared" si="275"/>
        <v>0.23172000000000001</v>
      </c>
      <c r="I863" s="54">
        <v>0</v>
      </c>
      <c r="J863" s="54">
        <v>0</v>
      </c>
      <c r="K863" s="54">
        <v>0</v>
      </c>
      <c r="L863" s="54">
        <v>0</v>
      </c>
      <c r="M863" s="54">
        <v>0</v>
      </c>
      <c r="N863" s="54">
        <v>0</v>
      </c>
      <c r="O863" s="54">
        <v>0.45477600000000001</v>
      </c>
      <c r="P863" s="54">
        <v>0.23172000000000001</v>
      </c>
      <c r="Q863" s="54">
        <f t="shared" si="277"/>
        <v>0.223056</v>
      </c>
      <c r="R863" s="54">
        <f t="shared" si="278"/>
        <v>-0.223056</v>
      </c>
      <c r="S863" s="48">
        <f t="shared" si="286"/>
        <v>-0.49047443136840996</v>
      </c>
      <c r="T863" s="49" t="s">
        <v>1223</v>
      </c>
      <c r="U863" s="7"/>
      <c r="V863" s="7"/>
      <c r="W863" s="7"/>
      <c r="X863" s="7"/>
      <c r="Y863" s="7"/>
      <c r="Z863" s="7"/>
      <c r="AA863" s="7"/>
      <c r="AB863" s="9"/>
      <c r="AC863" s="35"/>
      <c r="AD863" s="36"/>
      <c r="AF863" s="37"/>
      <c r="AH863" s="8"/>
      <c r="AI863" s="8"/>
      <c r="AJ863" s="8"/>
    </row>
    <row r="864" spans="1:36" s="1" customFormat="1" ht="47.25" x14ac:dyDescent="0.25">
      <c r="A864" s="51" t="s">
        <v>1809</v>
      </c>
      <c r="B864" s="52" t="s">
        <v>1834</v>
      </c>
      <c r="C864" s="53" t="s">
        <v>1835</v>
      </c>
      <c r="D864" s="54">
        <v>0.53400000000000003</v>
      </c>
      <c r="E864" s="54">
        <v>0</v>
      </c>
      <c r="F864" s="54">
        <f t="shared" si="287"/>
        <v>0.53400000000000003</v>
      </c>
      <c r="G864" s="54">
        <f t="shared" si="288"/>
        <v>0.53400000000000003</v>
      </c>
      <c r="H864" s="54">
        <f t="shared" si="275"/>
        <v>0.53400000000000003</v>
      </c>
      <c r="I864" s="54">
        <v>0.53400000000000003</v>
      </c>
      <c r="J864" s="54">
        <v>0.53400000000000003</v>
      </c>
      <c r="K864" s="54">
        <v>0</v>
      </c>
      <c r="L864" s="54">
        <v>0</v>
      </c>
      <c r="M864" s="54">
        <v>0</v>
      </c>
      <c r="N864" s="54">
        <v>0</v>
      </c>
      <c r="O864" s="54">
        <v>0</v>
      </c>
      <c r="P864" s="54">
        <v>0</v>
      </c>
      <c r="Q864" s="54">
        <f t="shared" si="277"/>
        <v>0</v>
      </c>
      <c r="R864" s="54">
        <f t="shared" si="278"/>
        <v>0</v>
      </c>
      <c r="S864" s="48">
        <f t="shared" si="286"/>
        <v>0</v>
      </c>
      <c r="T864" s="49" t="s">
        <v>31</v>
      </c>
      <c r="U864" s="7"/>
      <c r="V864" s="7"/>
      <c r="W864" s="7"/>
      <c r="X864" s="7"/>
      <c r="Y864" s="7"/>
      <c r="Z864" s="7"/>
      <c r="AA864" s="7"/>
      <c r="AB864" s="9"/>
      <c r="AC864" s="35"/>
      <c r="AD864" s="36"/>
      <c r="AF864" s="37"/>
      <c r="AH864" s="8"/>
      <c r="AI864" s="8"/>
      <c r="AJ864" s="8"/>
    </row>
    <row r="865" spans="1:36" s="1" customFormat="1" ht="31.5" x14ac:dyDescent="0.25">
      <c r="A865" s="51" t="s">
        <v>1809</v>
      </c>
      <c r="B865" s="52" t="s">
        <v>1836</v>
      </c>
      <c r="C865" s="53" t="s">
        <v>1837</v>
      </c>
      <c r="D865" s="54">
        <v>2.2007999999999996</v>
      </c>
      <c r="E865" s="54">
        <v>0</v>
      </c>
      <c r="F865" s="54">
        <f t="shared" si="287"/>
        <v>2.2007999999999996</v>
      </c>
      <c r="G865" s="54">
        <f t="shared" si="288"/>
        <v>2.2007999999999996</v>
      </c>
      <c r="H865" s="54">
        <f t="shared" si="275"/>
        <v>2.2201671099999998</v>
      </c>
      <c r="I865" s="54">
        <v>0</v>
      </c>
      <c r="J865" s="54">
        <v>0</v>
      </c>
      <c r="K865" s="54">
        <v>0</v>
      </c>
      <c r="L865" s="54">
        <v>0</v>
      </c>
      <c r="M865" s="54">
        <v>0</v>
      </c>
      <c r="N865" s="54">
        <v>2.2201671099999998</v>
      </c>
      <c r="O865" s="54">
        <v>2.2007999999999996</v>
      </c>
      <c r="P865" s="54">
        <v>0</v>
      </c>
      <c r="Q865" s="54">
        <f t="shared" si="277"/>
        <v>-1.9367110000000132E-2</v>
      </c>
      <c r="R865" s="54">
        <f t="shared" si="278"/>
        <v>1.9367110000000132E-2</v>
      </c>
      <c r="S865" s="48">
        <f t="shared" si="286"/>
        <v>8.8000318066158382E-3</v>
      </c>
      <c r="T865" s="49" t="s">
        <v>31</v>
      </c>
      <c r="U865" s="7"/>
      <c r="V865" s="7"/>
      <c r="W865" s="7"/>
      <c r="X865" s="7"/>
      <c r="Y865" s="7"/>
      <c r="Z865" s="7"/>
      <c r="AA865" s="7"/>
      <c r="AB865" s="9"/>
      <c r="AC865" s="35"/>
      <c r="AD865" s="36"/>
      <c r="AF865" s="37"/>
      <c r="AH865" s="8"/>
      <c r="AI865" s="8"/>
      <c r="AJ865" s="8"/>
    </row>
    <row r="866" spans="1:36" s="1" customFormat="1" ht="31.5" x14ac:dyDescent="0.25">
      <c r="A866" s="51" t="s">
        <v>1809</v>
      </c>
      <c r="B866" s="52" t="s">
        <v>1838</v>
      </c>
      <c r="C866" s="53" t="s">
        <v>1839</v>
      </c>
      <c r="D866" s="54">
        <v>0.76079999999999992</v>
      </c>
      <c r="E866" s="54">
        <v>0</v>
      </c>
      <c r="F866" s="54">
        <f t="shared" si="287"/>
        <v>0.76079999999999992</v>
      </c>
      <c r="G866" s="54">
        <f t="shared" si="288"/>
        <v>0.76079999999999992</v>
      </c>
      <c r="H866" s="54">
        <f t="shared" si="275"/>
        <v>0.72286656999999999</v>
      </c>
      <c r="I866" s="54">
        <v>0</v>
      </c>
      <c r="J866" s="54">
        <v>0</v>
      </c>
      <c r="K866" s="54">
        <v>0</v>
      </c>
      <c r="L866" s="54">
        <v>0.28586256999999998</v>
      </c>
      <c r="M866" s="54">
        <v>0</v>
      </c>
      <c r="N866" s="54">
        <v>0</v>
      </c>
      <c r="O866" s="54">
        <v>0.76079999999999992</v>
      </c>
      <c r="P866" s="54">
        <v>0.437004</v>
      </c>
      <c r="Q866" s="54">
        <f t="shared" si="277"/>
        <v>3.7933429999999935E-2</v>
      </c>
      <c r="R866" s="54">
        <f t="shared" si="278"/>
        <v>-3.7933429999999935E-2</v>
      </c>
      <c r="S866" s="48">
        <f t="shared" si="286"/>
        <v>-4.9859923764458386E-2</v>
      </c>
      <c r="T866" s="49" t="s">
        <v>31</v>
      </c>
      <c r="U866" s="7"/>
      <c r="V866" s="7"/>
      <c r="W866" s="7"/>
      <c r="X866" s="7"/>
      <c r="Y866" s="7"/>
      <c r="Z866" s="7"/>
      <c r="AA866" s="7"/>
      <c r="AB866" s="9"/>
      <c r="AC866" s="35"/>
      <c r="AD866" s="36"/>
      <c r="AF866" s="37"/>
      <c r="AH866" s="8"/>
      <c r="AI866" s="8"/>
      <c r="AJ866" s="8"/>
    </row>
    <row r="867" spans="1:36" s="1" customFormat="1" ht="31.5" x14ac:dyDescent="0.25">
      <c r="A867" s="51" t="s">
        <v>1809</v>
      </c>
      <c r="B867" s="52" t="s">
        <v>1840</v>
      </c>
      <c r="C867" s="53" t="s">
        <v>1841</v>
      </c>
      <c r="D867" s="54">
        <v>5.7839999999999998</v>
      </c>
      <c r="E867" s="54">
        <v>0</v>
      </c>
      <c r="F867" s="54">
        <f t="shared" si="287"/>
        <v>5.7839999999999998</v>
      </c>
      <c r="G867" s="54">
        <f t="shared" si="288"/>
        <v>5.7839999999999998</v>
      </c>
      <c r="H867" s="54">
        <f t="shared" si="275"/>
        <v>5.9027696599999997</v>
      </c>
      <c r="I867" s="54">
        <v>0</v>
      </c>
      <c r="J867" s="54">
        <v>0</v>
      </c>
      <c r="K867" s="54">
        <v>0</v>
      </c>
      <c r="L867" s="54">
        <v>5.9027696599999997</v>
      </c>
      <c r="M867" s="54">
        <v>0</v>
      </c>
      <c r="N867" s="54">
        <v>0</v>
      </c>
      <c r="O867" s="54">
        <v>5.7839999999999998</v>
      </c>
      <c r="P867" s="54">
        <v>0</v>
      </c>
      <c r="Q867" s="54">
        <f t="shared" si="277"/>
        <v>-0.11876965999999989</v>
      </c>
      <c r="R867" s="54">
        <f t="shared" si="278"/>
        <v>0.11876965999999989</v>
      </c>
      <c r="S867" s="48">
        <f t="shared" si="286"/>
        <v>2.0534173582295971E-2</v>
      </c>
      <c r="T867" s="49" t="s">
        <v>31</v>
      </c>
      <c r="U867" s="7"/>
      <c r="V867" s="7"/>
      <c r="W867" s="7"/>
      <c r="X867" s="7"/>
      <c r="Y867" s="7"/>
      <c r="Z867" s="7"/>
      <c r="AA867" s="7"/>
      <c r="AB867" s="9"/>
      <c r="AC867" s="35"/>
      <c r="AD867" s="36"/>
      <c r="AF867" s="37"/>
      <c r="AH867" s="8"/>
      <c r="AI867" s="8"/>
      <c r="AJ867" s="8"/>
    </row>
    <row r="868" spans="1:36" s="1" customFormat="1" ht="31.5" x14ac:dyDescent="0.25">
      <c r="A868" s="51" t="s">
        <v>1809</v>
      </c>
      <c r="B868" s="52" t="s">
        <v>1842</v>
      </c>
      <c r="C868" s="53" t="s">
        <v>1843</v>
      </c>
      <c r="D868" s="54">
        <v>1.09152</v>
      </c>
      <c r="E868" s="54">
        <v>0</v>
      </c>
      <c r="F868" s="54">
        <f t="shared" si="287"/>
        <v>1.09152</v>
      </c>
      <c r="G868" s="54">
        <f t="shared" si="288"/>
        <v>1.09152</v>
      </c>
      <c r="H868" s="54">
        <f t="shared" si="275"/>
        <v>1.008</v>
      </c>
      <c r="I868" s="54">
        <v>0</v>
      </c>
      <c r="J868" s="54">
        <v>0</v>
      </c>
      <c r="K868" s="54">
        <v>0</v>
      </c>
      <c r="L868" s="54">
        <v>0</v>
      </c>
      <c r="M868" s="54">
        <v>0</v>
      </c>
      <c r="N868" s="54">
        <v>1.008</v>
      </c>
      <c r="O868" s="54">
        <v>1.09152</v>
      </c>
      <c r="P868" s="54">
        <v>0</v>
      </c>
      <c r="Q868" s="54">
        <f t="shared" si="277"/>
        <v>8.3520000000000039E-2</v>
      </c>
      <c r="R868" s="54">
        <f t="shared" si="278"/>
        <v>-8.3520000000000039E-2</v>
      </c>
      <c r="S868" s="48">
        <f t="shared" si="286"/>
        <v>-7.6517150395778402E-2</v>
      </c>
      <c r="T868" s="49" t="s">
        <v>31</v>
      </c>
      <c r="U868" s="7"/>
      <c r="V868" s="7"/>
      <c r="W868" s="7"/>
      <c r="X868" s="7"/>
      <c r="Y868" s="7"/>
      <c r="Z868" s="7"/>
      <c r="AA868" s="7"/>
      <c r="AB868" s="9"/>
      <c r="AC868" s="35"/>
      <c r="AD868" s="36"/>
      <c r="AF868" s="37"/>
      <c r="AH868" s="8"/>
      <c r="AI868" s="8"/>
      <c r="AJ868" s="8"/>
    </row>
    <row r="869" spans="1:36" s="1" customFormat="1" ht="47.25" x14ac:dyDescent="0.25">
      <c r="A869" s="51" t="s">
        <v>1809</v>
      </c>
      <c r="B869" s="52" t="s">
        <v>1844</v>
      </c>
      <c r="C869" s="53" t="s">
        <v>1845</v>
      </c>
      <c r="D869" s="54">
        <v>0.45997199999999999</v>
      </c>
      <c r="E869" s="54">
        <v>0</v>
      </c>
      <c r="F869" s="54">
        <f t="shared" si="287"/>
        <v>0.45997199999999999</v>
      </c>
      <c r="G869" s="54">
        <f t="shared" si="288"/>
        <v>0.45997199999999999</v>
      </c>
      <c r="H869" s="54">
        <f t="shared" si="275"/>
        <v>0.35783759999999998</v>
      </c>
      <c r="I869" s="54">
        <v>0</v>
      </c>
      <c r="J869" s="54">
        <v>0</v>
      </c>
      <c r="K869" s="54">
        <v>0</v>
      </c>
      <c r="L869" s="54">
        <v>0</v>
      </c>
      <c r="M869" s="54">
        <v>0</v>
      </c>
      <c r="N869" s="54">
        <v>0.35783759999999998</v>
      </c>
      <c r="O869" s="54">
        <v>0.45997199999999999</v>
      </c>
      <c r="P869" s="54">
        <v>0</v>
      </c>
      <c r="Q869" s="54">
        <f t="shared" si="277"/>
        <v>0.10213440000000001</v>
      </c>
      <c r="R869" s="54">
        <f t="shared" si="278"/>
        <v>-0.10213440000000001</v>
      </c>
      <c r="S869" s="48">
        <f t="shared" si="286"/>
        <v>-0.22204482011948556</v>
      </c>
      <c r="T869" s="78" t="s">
        <v>1223</v>
      </c>
      <c r="U869" s="7"/>
      <c r="V869" s="7"/>
      <c r="W869" s="7"/>
      <c r="X869" s="7"/>
      <c r="Y869" s="7"/>
      <c r="Z869" s="7"/>
      <c r="AA869" s="7"/>
      <c r="AB869" s="9"/>
      <c r="AC869" s="35"/>
      <c r="AD869" s="36"/>
      <c r="AF869" s="37"/>
      <c r="AH869" s="8"/>
      <c r="AI869" s="8"/>
      <c r="AJ869" s="8"/>
    </row>
    <row r="870" spans="1:36" s="1" customFormat="1" ht="31.5" x14ac:dyDescent="0.25">
      <c r="A870" s="51" t="s">
        <v>1809</v>
      </c>
      <c r="B870" s="52" t="s">
        <v>1846</v>
      </c>
      <c r="C870" s="53" t="s">
        <v>1847</v>
      </c>
      <c r="D870" s="54">
        <v>0.47195999999999999</v>
      </c>
      <c r="E870" s="54">
        <v>0</v>
      </c>
      <c r="F870" s="54">
        <f t="shared" si="287"/>
        <v>0.47195999999999999</v>
      </c>
      <c r="G870" s="54">
        <f t="shared" si="288"/>
        <v>0.47195999999999999</v>
      </c>
      <c r="H870" s="54">
        <f t="shared" si="275"/>
        <v>0.27578514999999998</v>
      </c>
      <c r="I870" s="54">
        <v>0</v>
      </c>
      <c r="J870" s="54">
        <v>0</v>
      </c>
      <c r="K870" s="54">
        <v>0</v>
      </c>
      <c r="L870" s="54">
        <v>0</v>
      </c>
      <c r="M870" s="54">
        <v>0</v>
      </c>
      <c r="N870" s="54">
        <v>0</v>
      </c>
      <c r="O870" s="54">
        <v>0.47195999999999999</v>
      </c>
      <c r="P870" s="54">
        <v>0.27578514999999998</v>
      </c>
      <c r="Q870" s="54">
        <f t="shared" si="277"/>
        <v>0.19617485000000001</v>
      </c>
      <c r="R870" s="54">
        <f t="shared" si="278"/>
        <v>-0.19617485000000001</v>
      </c>
      <c r="S870" s="48">
        <f t="shared" si="286"/>
        <v>-0.41565990761928978</v>
      </c>
      <c r="T870" s="78" t="s">
        <v>1223</v>
      </c>
      <c r="U870" s="7"/>
      <c r="V870" s="7"/>
      <c r="W870" s="7"/>
      <c r="X870" s="7"/>
      <c r="Y870" s="7"/>
      <c r="Z870" s="7"/>
      <c r="AA870" s="7"/>
      <c r="AB870" s="9"/>
      <c r="AC870" s="35"/>
      <c r="AD870" s="36"/>
      <c r="AF870" s="37"/>
      <c r="AH870" s="8"/>
      <c r="AI870" s="8"/>
      <c r="AJ870" s="8"/>
    </row>
    <row r="871" spans="1:36" s="1" customFormat="1" ht="31.5" x14ac:dyDescent="0.25">
      <c r="A871" s="51" t="s">
        <v>1809</v>
      </c>
      <c r="B871" s="52" t="s">
        <v>1848</v>
      </c>
      <c r="C871" s="53" t="s">
        <v>1849</v>
      </c>
      <c r="D871" s="54">
        <v>0.47357713200000001</v>
      </c>
      <c r="E871" s="54">
        <v>0.15537600000000001</v>
      </c>
      <c r="F871" s="54">
        <f t="shared" si="287"/>
        <v>0.318201132</v>
      </c>
      <c r="G871" s="54">
        <f t="shared" si="288"/>
        <v>0.15537599999999999</v>
      </c>
      <c r="H871" s="54">
        <f t="shared" si="275"/>
        <v>0</v>
      </c>
      <c r="I871" s="54">
        <v>0.15537599999999999</v>
      </c>
      <c r="J871" s="54">
        <v>0</v>
      </c>
      <c r="K871" s="54">
        <v>0</v>
      </c>
      <c r="L871" s="54">
        <v>0</v>
      </c>
      <c r="M871" s="54">
        <v>0</v>
      </c>
      <c r="N871" s="54">
        <v>0</v>
      </c>
      <c r="O871" s="54">
        <v>0</v>
      </c>
      <c r="P871" s="54">
        <v>0</v>
      </c>
      <c r="Q871" s="54">
        <f t="shared" si="277"/>
        <v>0.318201132</v>
      </c>
      <c r="R871" s="54">
        <f t="shared" si="278"/>
        <v>-0.15537599999999999</v>
      </c>
      <c r="S871" s="48">
        <f t="shared" si="286"/>
        <v>-1</v>
      </c>
      <c r="T871" s="49" t="s">
        <v>1850</v>
      </c>
      <c r="U871" s="7"/>
      <c r="V871" s="7"/>
      <c r="W871" s="7"/>
      <c r="X871" s="7"/>
      <c r="Y871" s="7"/>
      <c r="Z871" s="7"/>
      <c r="AA871" s="7"/>
      <c r="AB871" s="9"/>
      <c r="AC871" s="35"/>
      <c r="AD871" s="36"/>
      <c r="AF871" s="37"/>
      <c r="AH871" s="8"/>
      <c r="AI871" s="8"/>
      <c r="AJ871" s="8"/>
    </row>
    <row r="872" spans="1:36" s="1" customFormat="1" ht="47.25" x14ac:dyDescent="0.25">
      <c r="A872" s="51" t="s">
        <v>1809</v>
      </c>
      <c r="B872" s="52" t="s">
        <v>1851</v>
      </c>
      <c r="C872" s="53" t="s">
        <v>1852</v>
      </c>
      <c r="D872" s="54">
        <v>1.9319999999999999</v>
      </c>
      <c r="E872" s="54">
        <v>0</v>
      </c>
      <c r="F872" s="54">
        <f t="shared" si="287"/>
        <v>1.9319999999999999</v>
      </c>
      <c r="G872" s="54">
        <f t="shared" si="288"/>
        <v>1.9319999999999999</v>
      </c>
      <c r="H872" s="54">
        <f t="shared" si="275"/>
        <v>0</v>
      </c>
      <c r="I872" s="54">
        <v>0</v>
      </c>
      <c r="J872" s="54">
        <v>0</v>
      </c>
      <c r="K872" s="54">
        <v>0</v>
      </c>
      <c r="L872" s="54">
        <v>0</v>
      </c>
      <c r="M872" s="54">
        <v>0</v>
      </c>
      <c r="N872" s="54">
        <v>0</v>
      </c>
      <c r="O872" s="54">
        <v>1.9319999999999999</v>
      </c>
      <c r="P872" s="54">
        <v>0</v>
      </c>
      <c r="Q872" s="54">
        <f t="shared" si="277"/>
        <v>1.9319999999999999</v>
      </c>
      <c r="R872" s="54">
        <f t="shared" si="278"/>
        <v>-1.9319999999999999</v>
      </c>
      <c r="S872" s="48">
        <f t="shared" si="286"/>
        <v>-1</v>
      </c>
      <c r="T872" s="49" t="s">
        <v>1853</v>
      </c>
      <c r="U872" s="7"/>
      <c r="V872" s="7"/>
      <c r="W872" s="7"/>
      <c r="X872" s="7"/>
      <c r="Y872" s="7"/>
      <c r="Z872" s="7"/>
      <c r="AA872" s="7"/>
      <c r="AB872" s="9"/>
      <c r="AC872" s="35"/>
      <c r="AD872" s="36"/>
      <c r="AF872" s="37"/>
      <c r="AH872" s="8"/>
      <c r="AI872" s="8"/>
      <c r="AJ872" s="8"/>
    </row>
    <row r="873" spans="1:36" s="1" customFormat="1" ht="47.25" x14ac:dyDescent="0.25">
      <c r="A873" s="51" t="s">
        <v>1809</v>
      </c>
      <c r="B873" s="52" t="s">
        <v>1854</v>
      </c>
      <c r="C873" s="53" t="s">
        <v>1855</v>
      </c>
      <c r="D873" s="54">
        <v>2.3460000000000001</v>
      </c>
      <c r="E873" s="54">
        <v>0</v>
      </c>
      <c r="F873" s="54">
        <f t="shared" si="287"/>
        <v>2.3460000000000001</v>
      </c>
      <c r="G873" s="54">
        <f t="shared" si="288"/>
        <v>2.3460000000000001</v>
      </c>
      <c r="H873" s="54">
        <f t="shared" si="275"/>
        <v>0</v>
      </c>
      <c r="I873" s="54">
        <v>0</v>
      </c>
      <c r="J873" s="54">
        <v>0</v>
      </c>
      <c r="K873" s="54">
        <v>0</v>
      </c>
      <c r="L873" s="54">
        <v>0</v>
      </c>
      <c r="M873" s="54">
        <v>0</v>
      </c>
      <c r="N873" s="54">
        <v>0</v>
      </c>
      <c r="O873" s="54">
        <v>2.3460000000000001</v>
      </c>
      <c r="P873" s="54">
        <v>0</v>
      </c>
      <c r="Q873" s="54">
        <f t="shared" si="277"/>
        <v>2.3460000000000001</v>
      </c>
      <c r="R873" s="54">
        <f t="shared" si="278"/>
        <v>-2.3460000000000001</v>
      </c>
      <c r="S873" s="48">
        <f t="shared" si="286"/>
        <v>-1</v>
      </c>
      <c r="T873" s="49" t="s">
        <v>1853</v>
      </c>
      <c r="U873" s="7"/>
      <c r="V873" s="7"/>
      <c r="W873" s="7"/>
      <c r="X873" s="7"/>
      <c r="Y873" s="7"/>
      <c r="Z873" s="7"/>
      <c r="AA873" s="7"/>
      <c r="AB873" s="9"/>
      <c r="AC873" s="35"/>
      <c r="AD873" s="36"/>
      <c r="AF873" s="37"/>
      <c r="AH873" s="8"/>
      <c r="AI873" s="8"/>
      <c r="AJ873" s="8"/>
    </row>
    <row r="874" spans="1:36" s="1" customFormat="1" ht="31.5" x14ac:dyDescent="0.25">
      <c r="A874" s="51" t="s">
        <v>1809</v>
      </c>
      <c r="B874" s="52" t="s">
        <v>1856</v>
      </c>
      <c r="C874" s="53" t="s">
        <v>1857</v>
      </c>
      <c r="D874" s="54">
        <v>3.7571517720000003</v>
      </c>
      <c r="E874" s="54">
        <v>0</v>
      </c>
      <c r="F874" s="54">
        <f t="shared" si="287"/>
        <v>3.7571517720000003</v>
      </c>
      <c r="G874" s="54">
        <f t="shared" si="288"/>
        <v>3.7571517720000003</v>
      </c>
      <c r="H874" s="54">
        <f t="shared" si="275"/>
        <v>3.516</v>
      </c>
      <c r="I874" s="54">
        <v>0</v>
      </c>
      <c r="J874" s="54">
        <v>0</v>
      </c>
      <c r="K874" s="54">
        <v>0</v>
      </c>
      <c r="L874" s="54">
        <v>0</v>
      </c>
      <c r="M874" s="54">
        <v>0</v>
      </c>
      <c r="N874" s="54">
        <v>0</v>
      </c>
      <c r="O874" s="54">
        <v>3.7571517720000003</v>
      </c>
      <c r="P874" s="54">
        <v>3.516</v>
      </c>
      <c r="Q874" s="54">
        <f t="shared" si="277"/>
        <v>0.24115177200000026</v>
      </c>
      <c r="R874" s="54">
        <f t="shared" si="278"/>
        <v>-0.24115177200000026</v>
      </c>
      <c r="S874" s="48">
        <f t="shared" si="286"/>
        <v>-6.4184729985403491E-2</v>
      </c>
      <c r="T874" s="49" t="s">
        <v>31</v>
      </c>
      <c r="U874" s="7"/>
      <c r="V874" s="7"/>
      <c r="W874" s="7"/>
      <c r="X874" s="7"/>
      <c r="Y874" s="7"/>
      <c r="Z874" s="7"/>
      <c r="AA874" s="7"/>
      <c r="AB874" s="9"/>
      <c r="AC874" s="35"/>
      <c r="AD874" s="36"/>
      <c r="AF874" s="37"/>
      <c r="AH874" s="8"/>
      <c r="AI874" s="8"/>
      <c r="AJ874" s="8"/>
    </row>
    <row r="875" spans="1:36" s="1" customFormat="1" ht="31.5" x14ac:dyDescent="0.25">
      <c r="A875" s="51" t="s">
        <v>1809</v>
      </c>
      <c r="B875" s="52" t="s">
        <v>1858</v>
      </c>
      <c r="C875" s="53" t="s">
        <v>1859</v>
      </c>
      <c r="D875" s="54">
        <v>1.07152946</v>
      </c>
      <c r="E875" s="54">
        <v>0</v>
      </c>
      <c r="F875" s="54">
        <f t="shared" si="287"/>
        <v>1.07152946</v>
      </c>
      <c r="G875" s="54">
        <f t="shared" si="288"/>
        <v>1.07152946</v>
      </c>
      <c r="H875" s="54">
        <f t="shared" si="275"/>
        <v>0</v>
      </c>
      <c r="I875" s="54">
        <v>0</v>
      </c>
      <c r="J875" s="54">
        <v>0</v>
      </c>
      <c r="K875" s="54">
        <v>1.07152946</v>
      </c>
      <c r="L875" s="54">
        <v>0</v>
      </c>
      <c r="M875" s="54">
        <v>0</v>
      </c>
      <c r="N875" s="54">
        <v>0</v>
      </c>
      <c r="O875" s="54">
        <v>0</v>
      </c>
      <c r="P875" s="54">
        <v>0</v>
      </c>
      <c r="Q875" s="54">
        <f t="shared" si="277"/>
        <v>1.07152946</v>
      </c>
      <c r="R875" s="54">
        <f t="shared" si="278"/>
        <v>-1.07152946</v>
      </c>
      <c r="S875" s="48">
        <f t="shared" si="286"/>
        <v>-1</v>
      </c>
      <c r="T875" s="49" t="s">
        <v>1860</v>
      </c>
      <c r="U875" s="7"/>
      <c r="V875" s="7"/>
      <c r="W875" s="7"/>
      <c r="X875" s="7"/>
      <c r="Y875" s="7"/>
      <c r="Z875" s="7"/>
      <c r="AA875" s="7"/>
      <c r="AB875" s="9"/>
      <c r="AC875" s="35"/>
      <c r="AD875" s="36"/>
      <c r="AF875" s="37"/>
      <c r="AH875" s="8"/>
      <c r="AI875" s="8"/>
      <c r="AJ875" s="8"/>
    </row>
    <row r="876" spans="1:36" s="1" customFormat="1" ht="31.5" x14ac:dyDescent="0.25">
      <c r="A876" s="51" t="s">
        <v>1809</v>
      </c>
      <c r="B876" s="52" t="s">
        <v>1861</v>
      </c>
      <c r="C876" s="53" t="s">
        <v>1862</v>
      </c>
      <c r="D876" s="54">
        <v>141.367140492</v>
      </c>
      <c r="E876" s="54">
        <v>0</v>
      </c>
      <c r="F876" s="54">
        <f t="shared" si="287"/>
        <v>141.367140492</v>
      </c>
      <c r="G876" s="54">
        <f t="shared" si="288"/>
        <v>141.367140492</v>
      </c>
      <c r="H876" s="54">
        <f t="shared" si="275"/>
        <v>159.78240840000001</v>
      </c>
      <c r="I876" s="54">
        <v>0</v>
      </c>
      <c r="J876" s="54">
        <v>0</v>
      </c>
      <c r="K876" s="54">
        <v>141.367140492</v>
      </c>
      <c r="L876" s="54">
        <v>0</v>
      </c>
      <c r="M876" s="54">
        <v>0</v>
      </c>
      <c r="N876" s="54">
        <v>159.78240840000001</v>
      </c>
      <c r="O876" s="54">
        <v>0</v>
      </c>
      <c r="P876" s="54">
        <v>0</v>
      </c>
      <c r="Q876" s="54">
        <f t="shared" si="277"/>
        <v>-18.415267908000004</v>
      </c>
      <c r="R876" s="54">
        <f t="shared" si="278"/>
        <v>18.415267908000004</v>
      </c>
      <c r="S876" s="48">
        <f t="shared" si="286"/>
        <v>0.13026554716965594</v>
      </c>
      <c r="T876" s="49" t="s">
        <v>1863</v>
      </c>
      <c r="U876" s="7"/>
      <c r="V876" s="7"/>
      <c r="W876" s="7"/>
      <c r="X876" s="7"/>
      <c r="Y876" s="7"/>
      <c r="Z876" s="7"/>
      <c r="AA876" s="7"/>
      <c r="AB876" s="9"/>
      <c r="AC876" s="35"/>
      <c r="AD876" s="36"/>
      <c r="AF876" s="37"/>
      <c r="AH876" s="8"/>
      <c r="AI876" s="8"/>
      <c r="AJ876" s="8"/>
    </row>
    <row r="877" spans="1:36" s="1" customFormat="1" x14ac:dyDescent="0.25">
      <c r="A877" s="51" t="s">
        <v>1809</v>
      </c>
      <c r="B877" s="52" t="s">
        <v>1864</v>
      </c>
      <c r="C877" s="53" t="s">
        <v>1865</v>
      </c>
      <c r="D877" s="54">
        <v>3.2711999999999999</v>
      </c>
      <c r="E877" s="54">
        <v>0</v>
      </c>
      <c r="F877" s="54">
        <f t="shared" si="287"/>
        <v>3.2711999999999999</v>
      </c>
      <c r="G877" s="54">
        <f t="shared" si="288"/>
        <v>3.2711999999999999</v>
      </c>
      <c r="H877" s="54">
        <f t="shared" si="275"/>
        <v>3.32443139</v>
      </c>
      <c r="I877" s="54">
        <v>0</v>
      </c>
      <c r="J877" s="54">
        <v>0</v>
      </c>
      <c r="K877" s="54">
        <v>0</v>
      </c>
      <c r="L877" s="54">
        <v>0</v>
      </c>
      <c r="M877" s="54">
        <v>0</v>
      </c>
      <c r="N877" s="54">
        <v>3.32443139</v>
      </c>
      <c r="O877" s="54">
        <v>3.2711999999999999</v>
      </c>
      <c r="P877" s="54">
        <v>0</v>
      </c>
      <c r="Q877" s="54">
        <f t="shared" si="277"/>
        <v>-5.3231390000000101E-2</v>
      </c>
      <c r="R877" s="54">
        <f t="shared" si="278"/>
        <v>5.3231390000000101E-2</v>
      </c>
      <c r="S877" s="48">
        <f t="shared" si="286"/>
        <v>1.6272740890193232E-2</v>
      </c>
      <c r="T877" s="49" t="s">
        <v>31</v>
      </c>
      <c r="U877" s="7"/>
      <c r="V877" s="7"/>
      <c r="W877" s="7"/>
      <c r="X877" s="7"/>
      <c r="Y877" s="7"/>
      <c r="Z877" s="7"/>
      <c r="AA877" s="7"/>
      <c r="AB877" s="9"/>
      <c r="AC877" s="35"/>
      <c r="AD877" s="36"/>
      <c r="AF877" s="37"/>
      <c r="AH877" s="8"/>
      <c r="AI877" s="8"/>
      <c r="AJ877" s="8"/>
    </row>
    <row r="878" spans="1:36" s="1" customFormat="1" ht="47.25" x14ac:dyDescent="0.25">
      <c r="A878" s="51" t="s">
        <v>1809</v>
      </c>
      <c r="B878" s="52" t="s">
        <v>1866</v>
      </c>
      <c r="C878" s="53" t="s">
        <v>1867</v>
      </c>
      <c r="D878" s="54">
        <v>1.150992</v>
      </c>
      <c r="E878" s="54">
        <v>0</v>
      </c>
      <c r="F878" s="54">
        <f t="shared" si="287"/>
        <v>1.150992</v>
      </c>
      <c r="G878" s="54">
        <f t="shared" si="288"/>
        <v>1.150992</v>
      </c>
      <c r="H878" s="54">
        <f t="shared" si="275"/>
        <v>0.65160000000000007</v>
      </c>
      <c r="I878" s="54">
        <v>0</v>
      </c>
      <c r="J878" s="54">
        <v>0</v>
      </c>
      <c r="K878" s="54">
        <v>0</v>
      </c>
      <c r="L878" s="54">
        <v>0</v>
      </c>
      <c r="M878" s="54">
        <v>0</v>
      </c>
      <c r="N878" s="54">
        <v>0.65160000000000007</v>
      </c>
      <c r="O878" s="54">
        <v>1.150992</v>
      </c>
      <c r="P878" s="54">
        <v>0</v>
      </c>
      <c r="Q878" s="54">
        <f t="shared" si="277"/>
        <v>0.49939199999999995</v>
      </c>
      <c r="R878" s="54">
        <f t="shared" si="278"/>
        <v>-0.49939199999999995</v>
      </c>
      <c r="S878" s="48">
        <f t="shared" si="286"/>
        <v>-0.43387964468910289</v>
      </c>
      <c r="T878" s="49" t="s">
        <v>1868</v>
      </c>
      <c r="U878" s="7"/>
      <c r="V878" s="7"/>
      <c r="W878" s="7"/>
      <c r="X878" s="7"/>
      <c r="Y878" s="7"/>
      <c r="Z878" s="7"/>
      <c r="AA878" s="7"/>
      <c r="AB878" s="9"/>
      <c r="AC878" s="35"/>
      <c r="AD878" s="36"/>
      <c r="AF878" s="37"/>
      <c r="AH878" s="8"/>
      <c r="AI878" s="8"/>
      <c r="AJ878" s="8"/>
    </row>
    <row r="879" spans="1:36" s="1" customFormat="1" ht="31.5" x14ac:dyDescent="0.25">
      <c r="A879" s="51" t="s">
        <v>1809</v>
      </c>
      <c r="B879" s="52" t="s">
        <v>1869</v>
      </c>
      <c r="C879" s="53" t="s">
        <v>1870</v>
      </c>
      <c r="D879" s="54">
        <v>0.25709759999999998</v>
      </c>
      <c r="E879" s="54">
        <v>0</v>
      </c>
      <c r="F879" s="54">
        <f t="shared" si="287"/>
        <v>0.25709759999999998</v>
      </c>
      <c r="G879" s="54">
        <f t="shared" si="288"/>
        <v>0.25709759999999998</v>
      </c>
      <c r="H879" s="54">
        <f t="shared" si="275"/>
        <v>0.25709759999999998</v>
      </c>
      <c r="I879" s="54">
        <v>0.25709759999999998</v>
      </c>
      <c r="J879" s="54">
        <v>0.25709759999999998</v>
      </c>
      <c r="K879" s="54">
        <v>0</v>
      </c>
      <c r="L879" s="54">
        <v>0</v>
      </c>
      <c r="M879" s="54">
        <v>0</v>
      </c>
      <c r="N879" s="54">
        <v>0</v>
      </c>
      <c r="O879" s="54">
        <v>0</v>
      </c>
      <c r="P879" s="54">
        <v>0</v>
      </c>
      <c r="Q879" s="54">
        <f t="shared" si="277"/>
        <v>0</v>
      </c>
      <c r="R879" s="54">
        <f t="shared" si="278"/>
        <v>0</v>
      </c>
      <c r="S879" s="48">
        <f t="shared" si="286"/>
        <v>0</v>
      </c>
      <c r="T879" s="49" t="s">
        <v>31</v>
      </c>
      <c r="U879" s="7"/>
      <c r="V879" s="7"/>
      <c r="W879" s="7"/>
      <c r="X879" s="7"/>
      <c r="Y879" s="7"/>
      <c r="Z879" s="7"/>
      <c r="AA879" s="7"/>
      <c r="AB879" s="9"/>
      <c r="AC879" s="35"/>
      <c r="AD879" s="36"/>
      <c r="AF879" s="37"/>
      <c r="AH879" s="8"/>
      <c r="AI879" s="8"/>
      <c r="AJ879" s="8"/>
    </row>
    <row r="880" spans="1:36" s="1" customFormat="1" x14ac:dyDescent="0.25">
      <c r="A880" s="51" t="s">
        <v>1809</v>
      </c>
      <c r="B880" s="52" t="s">
        <v>1871</v>
      </c>
      <c r="C880" s="53" t="s">
        <v>1872</v>
      </c>
      <c r="D880" s="54">
        <v>0.377664</v>
      </c>
      <c r="E880" s="54">
        <v>0</v>
      </c>
      <c r="F880" s="54">
        <f t="shared" si="287"/>
        <v>0.377664</v>
      </c>
      <c r="G880" s="54">
        <f t="shared" si="288"/>
        <v>0.377664</v>
      </c>
      <c r="H880" s="54">
        <f t="shared" si="275"/>
        <v>0.377664</v>
      </c>
      <c r="I880" s="54">
        <v>0.377664</v>
      </c>
      <c r="J880" s="54">
        <v>0.377664</v>
      </c>
      <c r="K880" s="54">
        <v>0</v>
      </c>
      <c r="L880" s="54">
        <v>0</v>
      </c>
      <c r="M880" s="54">
        <v>0</v>
      </c>
      <c r="N880" s="54">
        <v>0</v>
      </c>
      <c r="O880" s="54">
        <v>0</v>
      </c>
      <c r="P880" s="54">
        <v>0</v>
      </c>
      <c r="Q880" s="54">
        <f t="shared" si="277"/>
        <v>0</v>
      </c>
      <c r="R880" s="54">
        <f t="shared" si="278"/>
        <v>0</v>
      </c>
      <c r="S880" s="48">
        <f t="shared" si="286"/>
        <v>0</v>
      </c>
      <c r="T880" s="49" t="s">
        <v>31</v>
      </c>
      <c r="U880" s="7"/>
      <c r="V880" s="7"/>
      <c r="W880" s="7"/>
      <c r="X880" s="7"/>
      <c r="Y880" s="7"/>
      <c r="Z880" s="7"/>
      <c r="AA880" s="7"/>
      <c r="AB880" s="9"/>
      <c r="AC880" s="35"/>
      <c r="AD880" s="36"/>
      <c r="AF880" s="37"/>
      <c r="AH880" s="8"/>
      <c r="AI880" s="8"/>
      <c r="AJ880" s="8"/>
    </row>
    <row r="881" spans="1:36" s="1" customFormat="1" ht="31.5" x14ac:dyDescent="0.25">
      <c r="A881" s="51" t="s">
        <v>1809</v>
      </c>
      <c r="B881" s="52" t="s">
        <v>1873</v>
      </c>
      <c r="C881" s="53" t="s">
        <v>1874</v>
      </c>
      <c r="D881" s="54">
        <v>3.5932970160000002</v>
      </c>
      <c r="E881" s="54">
        <v>0</v>
      </c>
      <c r="F881" s="54">
        <f t="shared" si="287"/>
        <v>3.5932970160000002</v>
      </c>
      <c r="G881" s="54">
        <f t="shared" si="288"/>
        <v>3.5932970160000002</v>
      </c>
      <c r="H881" s="54">
        <f t="shared" si="275"/>
        <v>5.0591999999999997</v>
      </c>
      <c r="I881" s="54">
        <v>0</v>
      </c>
      <c r="J881" s="54">
        <v>0</v>
      </c>
      <c r="K881" s="54">
        <v>0</v>
      </c>
      <c r="L881" s="54">
        <v>0</v>
      </c>
      <c r="M881" s="54">
        <v>3.5932970160000002</v>
      </c>
      <c r="N881" s="54">
        <v>5.0591999999999997</v>
      </c>
      <c r="O881" s="54">
        <v>0</v>
      </c>
      <c r="P881" s="54">
        <v>0</v>
      </c>
      <c r="Q881" s="54">
        <f t="shared" si="277"/>
        <v>-1.4659029839999995</v>
      </c>
      <c r="R881" s="54">
        <f t="shared" si="278"/>
        <v>1.4659029839999995</v>
      </c>
      <c r="S881" s="48">
        <f t="shared" si="286"/>
        <v>0.40795486080686394</v>
      </c>
      <c r="T881" s="49" t="s">
        <v>1875</v>
      </c>
      <c r="U881" s="7"/>
      <c r="V881" s="7"/>
      <c r="W881" s="7"/>
      <c r="X881" s="7"/>
      <c r="Y881" s="7"/>
      <c r="Z881" s="7"/>
      <c r="AA881" s="7"/>
      <c r="AB881" s="9"/>
      <c r="AC881" s="35"/>
      <c r="AD881" s="36"/>
      <c r="AF881" s="37"/>
      <c r="AH881" s="8"/>
      <c r="AI881" s="8"/>
      <c r="AJ881" s="8"/>
    </row>
    <row r="882" spans="1:36" s="1" customFormat="1" ht="31.5" x14ac:dyDescent="0.25">
      <c r="A882" s="51" t="s">
        <v>1809</v>
      </c>
      <c r="B882" s="52" t="s">
        <v>1876</v>
      </c>
      <c r="C882" s="53" t="s">
        <v>1877</v>
      </c>
      <c r="D882" s="54">
        <v>3.872508828</v>
      </c>
      <c r="E882" s="54">
        <v>0</v>
      </c>
      <c r="F882" s="54">
        <f t="shared" si="287"/>
        <v>3.872508828</v>
      </c>
      <c r="G882" s="54">
        <f t="shared" si="288"/>
        <v>3.872508828</v>
      </c>
      <c r="H882" s="54">
        <f t="shared" si="275"/>
        <v>3.6</v>
      </c>
      <c r="I882" s="54">
        <v>0</v>
      </c>
      <c r="J882" s="54">
        <v>0</v>
      </c>
      <c r="K882" s="54">
        <v>0</v>
      </c>
      <c r="L882" s="54">
        <v>0</v>
      </c>
      <c r="M882" s="54">
        <v>3.872508828</v>
      </c>
      <c r="N882" s="54">
        <v>0</v>
      </c>
      <c r="O882" s="54">
        <v>0</v>
      </c>
      <c r="P882" s="54">
        <v>3.6</v>
      </c>
      <c r="Q882" s="54">
        <f t="shared" si="277"/>
        <v>0.27250882799999987</v>
      </c>
      <c r="R882" s="54">
        <f t="shared" si="278"/>
        <v>-0.27250882799999987</v>
      </c>
      <c r="S882" s="48">
        <f t="shared" si="286"/>
        <v>-7.0370098585608665E-2</v>
      </c>
      <c r="T882" s="49" t="s">
        <v>31</v>
      </c>
      <c r="U882" s="7"/>
      <c r="V882" s="7"/>
      <c r="W882" s="7"/>
      <c r="X882" s="7"/>
      <c r="Y882" s="7"/>
      <c r="Z882" s="7"/>
      <c r="AA882" s="7"/>
      <c r="AB882" s="9"/>
      <c r="AC882" s="35"/>
      <c r="AD882" s="36"/>
      <c r="AF882" s="37"/>
      <c r="AH882" s="8"/>
      <c r="AI882" s="8"/>
      <c r="AJ882" s="8"/>
    </row>
    <row r="883" spans="1:36" s="1" customFormat="1" ht="31.5" x14ac:dyDescent="0.25">
      <c r="A883" s="51" t="s">
        <v>1809</v>
      </c>
      <c r="B883" s="52" t="s">
        <v>1878</v>
      </c>
      <c r="C883" s="53" t="s">
        <v>1879</v>
      </c>
      <c r="D883" s="54">
        <v>1.03149486</v>
      </c>
      <c r="E883" s="54">
        <v>0</v>
      </c>
      <c r="F883" s="54">
        <f t="shared" si="287"/>
        <v>1.03149486</v>
      </c>
      <c r="G883" s="54">
        <f t="shared" si="288"/>
        <v>1.03149486</v>
      </c>
      <c r="H883" s="54">
        <f t="shared" si="275"/>
        <v>1.0081031999999999</v>
      </c>
      <c r="I883" s="54">
        <v>0</v>
      </c>
      <c r="J883" s="54">
        <v>0</v>
      </c>
      <c r="K883" s="54">
        <v>0</v>
      </c>
      <c r="L883" s="54">
        <v>0</v>
      </c>
      <c r="M883" s="54">
        <v>1.03149486</v>
      </c>
      <c r="N883" s="54">
        <v>1.0081031999999999</v>
      </c>
      <c r="O883" s="54">
        <v>0</v>
      </c>
      <c r="P883" s="54">
        <v>0</v>
      </c>
      <c r="Q883" s="54">
        <f t="shared" si="277"/>
        <v>2.3391660000000147E-2</v>
      </c>
      <c r="R883" s="54">
        <f t="shared" si="278"/>
        <v>-2.3391660000000147E-2</v>
      </c>
      <c r="S883" s="48">
        <f t="shared" si="286"/>
        <v>-2.2677437287472423E-2</v>
      </c>
      <c r="T883" s="49" t="s">
        <v>31</v>
      </c>
      <c r="U883" s="7"/>
      <c r="V883" s="7"/>
      <c r="W883" s="7"/>
      <c r="X883" s="7"/>
      <c r="Y883" s="7"/>
      <c r="Z883" s="7"/>
      <c r="AA883" s="7"/>
      <c r="AB883" s="9"/>
      <c r="AC883" s="35"/>
      <c r="AD883" s="36"/>
      <c r="AF883" s="37"/>
      <c r="AH883" s="8"/>
      <c r="AI883" s="8"/>
      <c r="AJ883" s="8"/>
    </row>
    <row r="884" spans="1:36" s="1" customFormat="1" ht="31.5" x14ac:dyDescent="0.25">
      <c r="A884" s="51" t="s">
        <v>1809</v>
      </c>
      <c r="B884" s="52" t="s">
        <v>1880</v>
      </c>
      <c r="C884" s="53" t="s">
        <v>1881</v>
      </c>
      <c r="D884" s="54">
        <v>0.61697908800000001</v>
      </c>
      <c r="E884" s="54">
        <v>0.3624</v>
      </c>
      <c r="F884" s="54">
        <f t="shared" si="287"/>
        <v>0.25457908800000001</v>
      </c>
      <c r="G884" s="54">
        <f t="shared" si="288"/>
        <v>0.25457908800000001</v>
      </c>
      <c r="H884" s="54">
        <f t="shared" si="275"/>
        <v>0.37188959999999999</v>
      </c>
      <c r="I884" s="54">
        <v>0</v>
      </c>
      <c r="J884" s="54">
        <v>0</v>
      </c>
      <c r="K884" s="54">
        <v>0</v>
      </c>
      <c r="L884" s="54">
        <v>0.37188959999999999</v>
      </c>
      <c r="M884" s="54">
        <v>0.25457908800000001</v>
      </c>
      <c r="N884" s="54">
        <v>0</v>
      </c>
      <c r="O884" s="54">
        <v>0</v>
      </c>
      <c r="P884" s="54">
        <v>0</v>
      </c>
      <c r="Q884" s="54">
        <f t="shared" si="277"/>
        <v>-0.11731051199999998</v>
      </c>
      <c r="R884" s="54">
        <f t="shared" si="278"/>
        <v>0.11731051199999998</v>
      </c>
      <c r="S884" s="48">
        <f t="shared" si="286"/>
        <v>0.4608018393089694</v>
      </c>
      <c r="T884" s="49" t="s">
        <v>1875</v>
      </c>
      <c r="U884" s="7"/>
      <c r="V884" s="7"/>
      <c r="W884" s="7"/>
      <c r="X884" s="7"/>
      <c r="Y884" s="7"/>
      <c r="Z884" s="7"/>
      <c r="AA884" s="7"/>
      <c r="AB884" s="9"/>
      <c r="AC884" s="35"/>
      <c r="AD884" s="36"/>
      <c r="AF884" s="37"/>
      <c r="AH884" s="8"/>
      <c r="AI884" s="8"/>
      <c r="AJ884" s="8"/>
    </row>
    <row r="885" spans="1:36" s="1" customFormat="1" ht="31.5" x14ac:dyDescent="0.25">
      <c r="A885" s="51" t="s">
        <v>1809</v>
      </c>
      <c r="B885" s="52" t="s">
        <v>1882</v>
      </c>
      <c r="C885" s="53" t="s">
        <v>1883</v>
      </c>
      <c r="D885" s="54">
        <v>16.991333327999996</v>
      </c>
      <c r="E885" s="54">
        <v>0</v>
      </c>
      <c r="F885" s="54">
        <f t="shared" si="287"/>
        <v>16.991333327999996</v>
      </c>
      <c r="G885" s="54">
        <f t="shared" si="288"/>
        <v>16.991333327999996</v>
      </c>
      <c r="H885" s="54">
        <f t="shared" si="275"/>
        <v>16.99133333</v>
      </c>
      <c r="I885" s="54">
        <v>0</v>
      </c>
      <c r="J885" s="54">
        <v>0</v>
      </c>
      <c r="K885" s="54">
        <v>0</v>
      </c>
      <c r="L885" s="54">
        <v>16.99133333</v>
      </c>
      <c r="M885" s="54">
        <v>16.991333327999996</v>
      </c>
      <c r="N885" s="54">
        <v>0</v>
      </c>
      <c r="O885" s="54">
        <v>0</v>
      </c>
      <c r="P885" s="54">
        <v>0</v>
      </c>
      <c r="Q885" s="54">
        <f t="shared" si="277"/>
        <v>-2.0000037181944208E-9</v>
      </c>
      <c r="R885" s="54">
        <f t="shared" si="278"/>
        <v>2.0000037181944208E-9</v>
      </c>
      <c r="S885" s="48">
        <f t="shared" si="286"/>
        <v>1.1770728521337507E-10</v>
      </c>
      <c r="T885" s="49" t="s">
        <v>31</v>
      </c>
      <c r="U885" s="7"/>
      <c r="V885" s="7"/>
      <c r="W885" s="7"/>
      <c r="X885" s="7"/>
      <c r="Y885" s="7"/>
      <c r="Z885" s="7"/>
      <c r="AA885" s="7"/>
      <c r="AB885" s="9"/>
      <c r="AC885" s="35"/>
      <c r="AD885" s="36"/>
      <c r="AF885" s="37"/>
      <c r="AH885" s="8"/>
      <c r="AI885" s="8"/>
      <c r="AJ885" s="8"/>
    </row>
    <row r="886" spans="1:36" s="1" customFormat="1" ht="31.5" x14ac:dyDescent="0.25">
      <c r="A886" s="51" t="s">
        <v>1809</v>
      </c>
      <c r="B886" s="52" t="s">
        <v>1884</v>
      </c>
      <c r="C886" s="53" t="s">
        <v>1885</v>
      </c>
      <c r="D886" s="54">
        <v>8.4359999999999999</v>
      </c>
      <c r="E886" s="54">
        <v>0</v>
      </c>
      <c r="F886" s="54">
        <f t="shared" si="287"/>
        <v>8.4359999999999999</v>
      </c>
      <c r="G886" s="54">
        <f t="shared" si="288"/>
        <v>8.4359999999999999</v>
      </c>
      <c r="H886" s="54">
        <f t="shared" si="275"/>
        <v>8.4359999999999999</v>
      </c>
      <c r="I886" s="54">
        <v>0</v>
      </c>
      <c r="J886" s="54">
        <v>8.4359999999999999</v>
      </c>
      <c r="K886" s="54">
        <v>8.4359999999999999</v>
      </c>
      <c r="L886" s="54">
        <v>0</v>
      </c>
      <c r="M886" s="54">
        <v>0</v>
      </c>
      <c r="N886" s="54">
        <v>0</v>
      </c>
      <c r="O886" s="54">
        <v>0</v>
      </c>
      <c r="P886" s="54">
        <v>0</v>
      </c>
      <c r="Q886" s="54">
        <f t="shared" si="277"/>
        <v>0</v>
      </c>
      <c r="R886" s="54">
        <f t="shared" si="278"/>
        <v>0</v>
      </c>
      <c r="S886" s="48">
        <f t="shared" si="286"/>
        <v>0</v>
      </c>
      <c r="T886" s="49" t="s">
        <v>31</v>
      </c>
      <c r="U886" s="7"/>
      <c r="V886" s="7"/>
      <c r="W886" s="7"/>
      <c r="X886" s="7"/>
      <c r="Y886" s="7"/>
      <c r="Z886" s="7"/>
      <c r="AA886" s="7"/>
      <c r="AB886" s="9"/>
      <c r="AC886" s="35"/>
      <c r="AD886" s="36"/>
      <c r="AF886" s="37"/>
      <c r="AH886" s="8"/>
      <c r="AI886" s="8"/>
      <c r="AJ886" s="8"/>
    </row>
    <row r="887" spans="1:36" s="1" customFormat="1" x14ac:dyDescent="0.25">
      <c r="A887" s="51" t="s">
        <v>1809</v>
      </c>
      <c r="B887" s="52" t="s">
        <v>1886</v>
      </c>
      <c r="C887" s="53" t="s">
        <v>1887</v>
      </c>
      <c r="D887" s="54">
        <v>0.15886868400000001</v>
      </c>
      <c r="E887" s="54">
        <v>0</v>
      </c>
      <c r="F887" s="54">
        <f t="shared" si="287"/>
        <v>0.15886868400000001</v>
      </c>
      <c r="G887" s="54">
        <f t="shared" si="288"/>
        <v>0.15886868400000001</v>
      </c>
      <c r="H887" s="54">
        <f t="shared" si="275"/>
        <v>0.14668600000000001</v>
      </c>
      <c r="I887" s="54">
        <v>0</v>
      </c>
      <c r="J887" s="54">
        <v>0</v>
      </c>
      <c r="K887" s="54">
        <v>0.15886868400000001</v>
      </c>
      <c r="L887" s="54">
        <v>0</v>
      </c>
      <c r="M887" s="54">
        <v>0</v>
      </c>
      <c r="N887" s="54">
        <v>0.14668600000000001</v>
      </c>
      <c r="O887" s="54">
        <v>0</v>
      </c>
      <c r="P887" s="54">
        <v>0</v>
      </c>
      <c r="Q887" s="54">
        <f t="shared" si="277"/>
        <v>1.2182683999999999E-2</v>
      </c>
      <c r="R887" s="54">
        <f t="shared" si="278"/>
        <v>-1.2182683999999999E-2</v>
      </c>
      <c r="S887" s="48">
        <f t="shared" si="286"/>
        <v>-7.6683986379593838E-2</v>
      </c>
      <c r="T887" s="49" t="s">
        <v>31</v>
      </c>
      <c r="U887" s="7"/>
      <c r="V887" s="7"/>
      <c r="W887" s="7"/>
      <c r="X887" s="7"/>
      <c r="Y887" s="7"/>
      <c r="Z887" s="7"/>
      <c r="AA887" s="7"/>
      <c r="AB887" s="9"/>
      <c r="AC887" s="35"/>
      <c r="AD887" s="36"/>
      <c r="AF887" s="37"/>
      <c r="AH887" s="8"/>
      <c r="AI887" s="8"/>
      <c r="AJ887" s="8"/>
    </row>
    <row r="888" spans="1:36" s="1" customFormat="1" ht="31.5" x14ac:dyDescent="0.25">
      <c r="A888" s="51" t="s">
        <v>1809</v>
      </c>
      <c r="B888" s="52" t="s">
        <v>1888</v>
      </c>
      <c r="C888" s="53" t="s">
        <v>1889</v>
      </c>
      <c r="D888" s="54">
        <v>0.64377698399999994</v>
      </c>
      <c r="E888" s="54">
        <v>0</v>
      </c>
      <c r="F888" s="54">
        <f t="shared" si="287"/>
        <v>0.64377698399999994</v>
      </c>
      <c r="G888" s="54">
        <f t="shared" si="288"/>
        <v>0.64377698399999994</v>
      </c>
      <c r="H888" s="54">
        <f t="shared" si="275"/>
        <v>0.63600000000000001</v>
      </c>
      <c r="I888" s="54">
        <v>0</v>
      </c>
      <c r="J888" s="54">
        <v>0</v>
      </c>
      <c r="K888" s="54">
        <v>0.64377698399999994</v>
      </c>
      <c r="L888" s="54">
        <v>0.63600000000000001</v>
      </c>
      <c r="M888" s="54">
        <v>0</v>
      </c>
      <c r="N888" s="54">
        <v>0</v>
      </c>
      <c r="O888" s="54">
        <v>0</v>
      </c>
      <c r="P888" s="54">
        <v>0</v>
      </c>
      <c r="Q888" s="54">
        <f t="shared" si="277"/>
        <v>7.7769839999999313E-3</v>
      </c>
      <c r="R888" s="54">
        <f t="shared" si="278"/>
        <v>-7.7769839999999313E-3</v>
      </c>
      <c r="S888" s="48">
        <f t="shared" si="286"/>
        <v>-1.2080245478300498E-2</v>
      </c>
      <c r="T888" s="49" t="s">
        <v>31</v>
      </c>
      <c r="U888" s="7"/>
      <c r="V888" s="7"/>
      <c r="W888" s="7"/>
      <c r="X888" s="7"/>
      <c r="Y888" s="7"/>
      <c r="Z888" s="7"/>
      <c r="AA888" s="7"/>
      <c r="AB888" s="9"/>
      <c r="AC888" s="35"/>
      <c r="AD888" s="36"/>
      <c r="AF888" s="37"/>
      <c r="AH888" s="8"/>
      <c r="AI888" s="8"/>
      <c r="AJ888" s="8"/>
    </row>
    <row r="889" spans="1:36" s="1" customFormat="1" ht="31.5" x14ac:dyDescent="0.25">
      <c r="A889" s="51" t="s">
        <v>1809</v>
      </c>
      <c r="B889" s="52" t="s">
        <v>1890</v>
      </c>
      <c r="C889" s="53" t="s">
        <v>1891</v>
      </c>
      <c r="D889" s="54">
        <v>0.46741095599999999</v>
      </c>
      <c r="E889" s="54">
        <v>0</v>
      </c>
      <c r="F889" s="54">
        <f t="shared" si="287"/>
        <v>0.46741095599999999</v>
      </c>
      <c r="G889" s="54">
        <f t="shared" si="288"/>
        <v>0.46741095599999999</v>
      </c>
      <c r="H889" s="54">
        <f t="shared" si="275"/>
        <v>0</v>
      </c>
      <c r="I889" s="54">
        <v>0</v>
      </c>
      <c r="J889" s="54">
        <v>0</v>
      </c>
      <c r="K889" s="54">
        <v>0</v>
      </c>
      <c r="L889" s="54">
        <v>0</v>
      </c>
      <c r="M889" s="54">
        <v>0.46741095599999999</v>
      </c>
      <c r="N889" s="54">
        <v>0</v>
      </c>
      <c r="O889" s="54">
        <v>0</v>
      </c>
      <c r="P889" s="54">
        <v>0</v>
      </c>
      <c r="Q889" s="54">
        <f t="shared" si="277"/>
        <v>0.46741095599999999</v>
      </c>
      <c r="R889" s="54">
        <f t="shared" si="278"/>
        <v>-0.46741095599999999</v>
      </c>
      <c r="S889" s="48">
        <f t="shared" si="286"/>
        <v>-1</v>
      </c>
      <c r="T889" s="49" t="s">
        <v>1892</v>
      </c>
      <c r="U889" s="7"/>
      <c r="V889" s="7"/>
      <c r="W889" s="7"/>
      <c r="X889" s="7"/>
      <c r="Y889" s="7"/>
      <c r="Z889" s="7"/>
      <c r="AA889" s="7"/>
      <c r="AB889" s="9"/>
      <c r="AC889" s="35"/>
      <c r="AD889" s="36"/>
      <c r="AF889" s="37"/>
      <c r="AH889" s="8"/>
      <c r="AI889" s="8"/>
      <c r="AJ889" s="8"/>
    </row>
    <row r="890" spans="1:36" s="1" customFormat="1" ht="31.5" x14ac:dyDescent="0.25">
      <c r="A890" s="51" t="s">
        <v>1809</v>
      </c>
      <c r="B890" s="52" t="s">
        <v>1893</v>
      </c>
      <c r="C890" s="53" t="s">
        <v>1894</v>
      </c>
      <c r="D890" s="54">
        <v>0.61166105999999998</v>
      </c>
      <c r="E890" s="54">
        <v>0</v>
      </c>
      <c r="F890" s="54">
        <f t="shared" si="287"/>
        <v>0.61166105999999998</v>
      </c>
      <c r="G890" s="54">
        <f t="shared" si="288"/>
        <v>0.61166105999999998</v>
      </c>
      <c r="H890" s="54">
        <f t="shared" si="275"/>
        <v>0</v>
      </c>
      <c r="I890" s="54">
        <v>0</v>
      </c>
      <c r="J890" s="54">
        <v>0</v>
      </c>
      <c r="K890" s="54">
        <v>0</v>
      </c>
      <c r="L890" s="54">
        <v>0</v>
      </c>
      <c r="M890" s="54">
        <v>0.61166105999999998</v>
      </c>
      <c r="N890" s="54">
        <v>0</v>
      </c>
      <c r="O890" s="54">
        <v>0</v>
      </c>
      <c r="P890" s="54">
        <v>0</v>
      </c>
      <c r="Q890" s="54">
        <f t="shared" si="277"/>
        <v>0.61166105999999998</v>
      </c>
      <c r="R890" s="54">
        <f t="shared" si="278"/>
        <v>-0.61166105999999998</v>
      </c>
      <c r="S890" s="48">
        <f t="shared" si="286"/>
        <v>-1</v>
      </c>
      <c r="T890" s="49" t="s">
        <v>1895</v>
      </c>
      <c r="U890" s="7"/>
      <c r="V890" s="7"/>
      <c r="W890" s="7"/>
      <c r="X890" s="7"/>
      <c r="Y890" s="7"/>
      <c r="Z890" s="7"/>
      <c r="AA890" s="7"/>
      <c r="AB890" s="9"/>
      <c r="AC890" s="35"/>
      <c r="AD890" s="36"/>
      <c r="AF890" s="37"/>
      <c r="AH890" s="8"/>
      <c r="AI890" s="8"/>
      <c r="AJ890" s="8"/>
    </row>
    <row r="891" spans="1:36" s="1" customFormat="1" ht="31.5" x14ac:dyDescent="0.25">
      <c r="A891" s="51" t="s">
        <v>1809</v>
      </c>
      <c r="B891" s="52" t="s">
        <v>1896</v>
      </c>
      <c r="C891" s="53" t="s">
        <v>1897</v>
      </c>
      <c r="D891" s="54">
        <v>4.7110063799999997</v>
      </c>
      <c r="E891" s="54">
        <v>0</v>
      </c>
      <c r="F891" s="54">
        <f t="shared" si="287"/>
        <v>4.7110063799999997</v>
      </c>
      <c r="G891" s="54">
        <f t="shared" si="288"/>
        <v>4.7110063799999997</v>
      </c>
      <c r="H891" s="54">
        <f t="shared" si="275"/>
        <v>0</v>
      </c>
      <c r="I891" s="54">
        <v>0</v>
      </c>
      <c r="J891" s="54">
        <v>0</v>
      </c>
      <c r="K891" s="54">
        <v>0</v>
      </c>
      <c r="L891" s="54">
        <v>0</v>
      </c>
      <c r="M891" s="54">
        <v>4.7110063799999997</v>
      </c>
      <c r="N891" s="54">
        <v>0</v>
      </c>
      <c r="O891" s="54">
        <v>0</v>
      </c>
      <c r="P891" s="54">
        <v>0</v>
      </c>
      <c r="Q891" s="54">
        <f t="shared" si="277"/>
        <v>4.7110063799999997</v>
      </c>
      <c r="R891" s="54">
        <f t="shared" si="278"/>
        <v>-4.7110063799999997</v>
      </c>
      <c r="S891" s="48">
        <f t="shared" si="286"/>
        <v>-1</v>
      </c>
      <c r="T891" s="49" t="s">
        <v>1895</v>
      </c>
      <c r="U891" s="7"/>
      <c r="V891" s="7"/>
      <c r="W891" s="7"/>
      <c r="X891" s="7"/>
      <c r="Y891" s="7"/>
      <c r="Z891" s="7"/>
      <c r="AA891" s="7"/>
      <c r="AB891" s="9"/>
      <c r="AC891" s="35"/>
      <c r="AD891" s="36"/>
      <c r="AF891" s="37"/>
      <c r="AH891" s="8"/>
      <c r="AI891" s="8"/>
      <c r="AJ891" s="8"/>
    </row>
    <row r="892" spans="1:36" s="1" customFormat="1" ht="31.5" x14ac:dyDescent="0.25">
      <c r="A892" s="51" t="s">
        <v>1809</v>
      </c>
      <c r="B892" s="52" t="s">
        <v>1898</v>
      </c>
      <c r="C892" s="53" t="s">
        <v>1899</v>
      </c>
      <c r="D892" s="54">
        <v>0.27201904799999999</v>
      </c>
      <c r="E892" s="54">
        <v>0</v>
      </c>
      <c r="F892" s="54">
        <f t="shared" si="287"/>
        <v>0.27201904799999999</v>
      </c>
      <c r="G892" s="54">
        <f t="shared" si="288"/>
        <v>0.27201904799999999</v>
      </c>
      <c r="H892" s="54">
        <f t="shared" si="275"/>
        <v>0</v>
      </c>
      <c r="I892" s="54">
        <v>0</v>
      </c>
      <c r="J892" s="54">
        <v>0</v>
      </c>
      <c r="K892" s="54">
        <v>0</v>
      </c>
      <c r="L892" s="54">
        <v>0</v>
      </c>
      <c r="M892" s="54">
        <v>0.27201904799999999</v>
      </c>
      <c r="N892" s="54">
        <v>0</v>
      </c>
      <c r="O892" s="54">
        <v>0</v>
      </c>
      <c r="P892" s="54">
        <v>0</v>
      </c>
      <c r="Q892" s="54">
        <f t="shared" si="277"/>
        <v>0.27201904799999999</v>
      </c>
      <c r="R892" s="54">
        <f t="shared" si="278"/>
        <v>-0.27201904799999999</v>
      </c>
      <c r="S892" s="48">
        <f t="shared" si="286"/>
        <v>-1</v>
      </c>
      <c r="T892" s="49" t="s">
        <v>1895</v>
      </c>
      <c r="U892" s="7"/>
      <c r="V892" s="7"/>
      <c r="W892" s="7"/>
      <c r="X892" s="7"/>
      <c r="Y892" s="7"/>
      <c r="Z892" s="7"/>
      <c r="AA892" s="7"/>
      <c r="AB892" s="9"/>
      <c r="AC892" s="35"/>
      <c r="AD892" s="36"/>
      <c r="AF892" s="37"/>
      <c r="AH892" s="8"/>
      <c r="AI892" s="8"/>
      <c r="AJ892" s="8"/>
    </row>
    <row r="893" spans="1:36" s="1" customFormat="1" ht="31.5" x14ac:dyDescent="0.25">
      <c r="A893" s="51" t="s">
        <v>1809</v>
      </c>
      <c r="B893" s="52" t="s">
        <v>1900</v>
      </c>
      <c r="C893" s="53" t="s">
        <v>1901</v>
      </c>
      <c r="D893" s="54">
        <v>0.80152384800000009</v>
      </c>
      <c r="E893" s="54">
        <v>0</v>
      </c>
      <c r="F893" s="54">
        <f t="shared" si="287"/>
        <v>0.80152384800000009</v>
      </c>
      <c r="G893" s="54">
        <f t="shared" si="288"/>
        <v>0.80152384800000009</v>
      </c>
      <c r="H893" s="54">
        <f t="shared" si="275"/>
        <v>0</v>
      </c>
      <c r="I893" s="54">
        <v>0</v>
      </c>
      <c r="J893" s="54">
        <v>0</v>
      </c>
      <c r="K893" s="54">
        <v>0</v>
      </c>
      <c r="L893" s="54">
        <v>0</v>
      </c>
      <c r="M893" s="54">
        <v>0.80152384800000009</v>
      </c>
      <c r="N893" s="54">
        <v>0</v>
      </c>
      <c r="O893" s="54">
        <v>0</v>
      </c>
      <c r="P893" s="54">
        <v>0</v>
      </c>
      <c r="Q893" s="54">
        <f t="shared" si="277"/>
        <v>0.80152384800000009</v>
      </c>
      <c r="R893" s="54">
        <f t="shared" si="278"/>
        <v>-0.80152384800000009</v>
      </c>
      <c r="S893" s="48">
        <f t="shared" si="286"/>
        <v>-1</v>
      </c>
      <c r="T893" s="49" t="s">
        <v>1895</v>
      </c>
      <c r="U893" s="7"/>
      <c r="V893" s="7"/>
      <c r="W893" s="7"/>
      <c r="X893" s="7"/>
      <c r="Y893" s="7"/>
      <c r="Z893" s="7"/>
      <c r="AA893" s="7"/>
      <c r="AB893" s="9"/>
      <c r="AC893" s="35"/>
      <c r="AD893" s="36"/>
      <c r="AF893" s="37"/>
      <c r="AH893" s="8"/>
      <c r="AI893" s="8"/>
      <c r="AJ893" s="8"/>
    </row>
    <row r="894" spans="1:36" s="1" customFormat="1" ht="47.25" x14ac:dyDescent="0.25">
      <c r="A894" s="51" t="s">
        <v>1809</v>
      </c>
      <c r="B894" s="52" t="s">
        <v>1902</v>
      </c>
      <c r="C894" s="53" t="s">
        <v>1903</v>
      </c>
      <c r="D894" s="54">
        <v>0.54609493199999992</v>
      </c>
      <c r="E894" s="54">
        <v>0</v>
      </c>
      <c r="F894" s="54">
        <f t="shared" si="287"/>
        <v>0.54609493199999992</v>
      </c>
      <c r="G894" s="54">
        <f t="shared" si="288"/>
        <v>0.54609493199999992</v>
      </c>
      <c r="H894" s="54">
        <f t="shared" si="275"/>
        <v>0</v>
      </c>
      <c r="I894" s="54">
        <v>0</v>
      </c>
      <c r="J894" s="54">
        <v>0</v>
      </c>
      <c r="K894" s="54">
        <v>0</v>
      </c>
      <c r="L894" s="54">
        <v>0</v>
      </c>
      <c r="M894" s="54">
        <v>0.54609493199999992</v>
      </c>
      <c r="N894" s="54">
        <v>0</v>
      </c>
      <c r="O894" s="54">
        <v>0</v>
      </c>
      <c r="P894" s="54">
        <v>0</v>
      </c>
      <c r="Q894" s="54">
        <f t="shared" si="277"/>
        <v>0.54609493199999992</v>
      </c>
      <c r="R894" s="54">
        <f t="shared" si="278"/>
        <v>-0.54609493199999992</v>
      </c>
      <c r="S894" s="48">
        <f t="shared" si="286"/>
        <v>-1</v>
      </c>
      <c r="T894" s="49" t="s">
        <v>1895</v>
      </c>
      <c r="U894" s="7"/>
      <c r="V894" s="7"/>
      <c r="W894" s="7"/>
      <c r="X894" s="7"/>
      <c r="Y894" s="7"/>
      <c r="Z894" s="7"/>
      <c r="AA894" s="7"/>
      <c r="AB894" s="9"/>
      <c r="AC894" s="35"/>
      <c r="AD894" s="36"/>
      <c r="AF894" s="37"/>
      <c r="AH894" s="8"/>
      <c r="AI894" s="8"/>
      <c r="AJ894" s="8"/>
    </row>
    <row r="895" spans="1:36" s="1" customFormat="1" ht="31.5" x14ac:dyDescent="0.25">
      <c r="A895" s="51" t="s">
        <v>1809</v>
      </c>
      <c r="B895" s="52" t="s">
        <v>1904</v>
      </c>
      <c r="C895" s="53" t="s">
        <v>1905</v>
      </c>
      <c r="D895" s="54">
        <v>0.20989534799999998</v>
      </c>
      <c r="E895" s="54">
        <v>0</v>
      </c>
      <c r="F895" s="54">
        <f t="shared" si="287"/>
        <v>0.20989534799999998</v>
      </c>
      <c r="G895" s="54">
        <f t="shared" si="288"/>
        <v>0.20989534799999998</v>
      </c>
      <c r="H895" s="54">
        <f t="shared" si="275"/>
        <v>0</v>
      </c>
      <c r="I895" s="54">
        <v>0</v>
      </c>
      <c r="J895" s="54">
        <v>0</v>
      </c>
      <c r="K895" s="54">
        <v>0</v>
      </c>
      <c r="L895" s="54">
        <v>0</v>
      </c>
      <c r="M895" s="54">
        <v>0.20989534799999998</v>
      </c>
      <c r="N895" s="54">
        <v>0</v>
      </c>
      <c r="O895" s="54">
        <v>0</v>
      </c>
      <c r="P895" s="54">
        <v>0</v>
      </c>
      <c r="Q895" s="54">
        <f t="shared" si="277"/>
        <v>0.20989534799999998</v>
      </c>
      <c r="R895" s="54">
        <f t="shared" si="278"/>
        <v>-0.20989534799999998</v>
      </c>
      <c r="S895" s="48">
        <f t="shared" si="286"/>
        <v>-1</v>
      </c>
      <c r="T895" s="49" t="s">
        <v>1895</v>
      </c>
      <c r="U895" s="7"/>
      <c r="V895" s="7"/>
      <c r="W895" s="7"/>
      <c r="X895" s="7"/>
      <c r="Y895" s="7"/>
      <c r="Z895" s="7"/>
      <c r="AA895" s="7"/>
      <c r="AB895" s="9"/>
      <c r="AC895" s="35"/>
      <c r="AD895" s="36"/>
      <c r="AF895" s="37"/>
      <c r="AH895" s="8"/>
      <c r="AI895" s="8"/>
      <c r="AJ895" s="8"/>
    </row>
    <row r="896" spans="1:36" s="1" customFormat="1" ht="31.5" x14ac:dyDescent="0.25">
      <c r="A896" s="51" t="s">
        <v>1809</v>
      </c>
      <c r="B896" s="52" t="s">
        <v>1906</v>
      </c>
      <c r="C896" s="53" t="s">
        <v>1907</v>
      </c>
      <c r="D896" s="54">
        <v>0.86978109600000009</v>
      </c>
      <c r="E896" s="54">
        <v>0</v>
      </c>
      <c r="F896" s="54">
        <f t="shared" si="287"/>
        <v>0.86978109600000009</v>
      </c>
      <c r="G896" s="54">
        <f t="shared" si="288"/>
        <v>0.86978109600000009</v>
      </c>
      <c r="H896" s="54">
        <f t="shared" si="275"/>
        <v>0</v>
      </c>
      <c r="I896" s="54">
        <v>0</v>
      </c>
      <c r="J896" s="54">
        <v>0</v>
      </c>
      <c r="K896" s="54">
        <v>0</v>
      </c>
      <c r="L896" s="54">
        <v>0</v>
      </c>
      <c r="M896" s="54">
        <v>0.86978109600000009</v>
      </c>
      <c r="N896" s="54">
        <v>0</v>
      </c>
      <c r="O896" s="54">
        <v>0</v>
      </c>
      <c r="P896" s="54">
        <v>0</v>
      </c>
      <c r="Q896" s="54">
        <f t="shared" si="277"/>
        <v>0.86978109600000009</v>
      </c>
      <c r="R896" s="54">
        <f t="shared" si="278"/>
        <v>-0.86978109600000009</v>
      </c>
      <c r="S896" s="48">
        <f t="shared" si="286"/>
        <v>-1</v>
      </c>
      <c r="T896" s="49" t="s">
        <v>1895</v>
      </c>
      <c r="U896" s="7"/>
      <c r="V896" s="7"/>
      <c r="W896" s="7"/>
      <c r="X896" s="7"/>
      <c r="Y896" s="7"/>
      <c r="Z896" s="7"/>
      <c r="AA896" s="7"/>
      <c r="AB896" s="9"/>
      <c r="AC896" s="35"/>
      <c r="AD896" s="36"/>
      <c r="AF896" s="37"/>
      <c r="AH896" s="8"/>
      <c r="AI896" s="8"/>
      <c r="AJ896" s="8"/>
    </row>
    <row r="897" spans="1:36" s="1" customFormat="1" ht="47.25" x14ac:dyDescent="0.25">
      <c r="A897" s="51" t="s">
        <v>1809</v>
      </c>
      <c r="B897" s="52" t="s">
        <v>1908</v>
      </c>
      <c r="C897" s="53" t="s">
        <v>1909</v>
      </c>
      <c r="D897" s="54">
        <v>0.88503284399999993</v>
      </c>
      <c r="E897" s="54">
        <v>0</v>
      </c>
      <c r="F897" s="54">
        <f t="shared" si="287"/>
        <v>0.88503284399999993</v>
      </c>
      <c r="G897" s="54">
        <f t="shared" si="288"/>
        <v>0.88503284399999993</v>
      </c>
      <c r="H897" s="54">
        <f t="shared" si="275"/>
        <v>0</v>
      </c>
      <c r="I897" s="54">
        <v>0</v>
      </c>
      <c r="J897" s="54">
        <v>0</v>
      </c>
      <c r="K897" s="54">
        <v>0</v>
      </c>
      <c r="L897" s="54">
        <v>0</v>
      </c>
      <c r="M897" s="54">
        <v>0.88503284399999993</v>
      </c>
      <c r="N897" s="54">
        <v>0</v>
      </c>
      <c r="O897" s="54">
        <v>0</v>
      </c>
      <c r="P897" s="54">
        <v>0</v>
      </c>
      <c r="Q897" s="54">
        <f t="shared" si="277"/>
        <v>0.88503284399999993</v>
      </c>
      <c r="R897" s="54">
        <f t="shared" si="278"/>
        <v>-0.88503284399999993</v>
      </c>
      <c r="S897" s="48">
        <f t="shared" si="286"/>
        <v>-1</v>
      </c>
      <c r="T897" s="49" t="s">
        <v>1895</v>
      </c>
      <c r="U897" s="7"/>
      <c r="V897" s="7"/>
      <c r="W897" s="7"/>
      <c r="X897" s="7"/>
      <c r="Y897" s="7"/>
      <c r="Z897" s="7"/>
      <c r="AA897" s="7"/>
      <c r="AB897" s="9"/>
      <c r="AC897" s="35"/>
      <c r="AD897" s="36"/>
      <c r="AF897" s="37"/>
      <c r="AH897" s="8"/>
      <c r="AI897" s="8"/>
      <c r="AJ897" s="8"/>
    </row>
    <row r="898" spans="1:36" s="1" customFormat="1" ht="31.5" x14ac:dyDescent="0.25">
      <c r="A898" s="51" t="s">
        <v>1809</v>
      </c>
      <c r="B898" s="52" t="s">
        <v>1910</v>
      </c>
      <c r="C898" s="53" t="s">
        <v>1911</v>
      </c>
      <c r="D898" s="54">
        <v>0.31006427999999997</v>
      </c>
      <c r="E898" s="54">
        <v>0</v>
      </c>
      <c r="F898" s="54">
        <f t="shared" si="287"/>
        <v>0.31006427999999997</v>
      </c>
      <c r="G898" s="54">
        <f t="shared" si="288"/>
        <v>0.31006427999999997</v>
      </c>
      <c r="H898" s="54">
        <f t="shared" si="275"/>
        <v>0</v>
      </c>
      <c r="I898" s="54">
        <v>0</v>
      </c>
      <c r="J898" s="54">
        <v>0</v>
      </c>
      <c r="K898" s="54">
        <v>0</v>
      </c>
      <c r="L898" s="54">
        <v>0</v>
      </c>
      <c r="M898" s="54">
        <v>0.31006427999999997</v>
      </c>
      <c r="N898" s="54">
        <v>0</v>
      </c>
      <c r="O898" s="54">
        <v>0</v>
      </c>
      <c r="P898" s="54">
        <v>0</v>
      </c>
      <c r="Q898" s="54">
        <f t="shared" si="277"/>
        <v>0.31006427999999997</v>
      </c>
      <c r="R898" s="54">
        <f t="shared" si="278"/>
        <v>-0.31006427999999997</v>
      </c>
      <c r="S898" s="48">
        <f t="shared" si="286"/>
        <v>-1</v>
      </c>
      <c r="T898" s="49" t="s">
        <v>1895</v>
      </c>
      <c r="U898" s="7"/>
      <c r="V898" s="7"/>
      <c r="W898" s="7"/>
      <c r="X898" s="7"/>
      <c r="Y898" s="7"/>
      <c r="Z898" s="7"/>
      <c r="AA898" s="7"/>
      <c r="AB898" s="9"/>
      <c r="AC898" s="35"/>
      <c r="AD898" s="36"/>
      <c r="AF898" s="37"/>
      <c r="AH898" s="8"/>
      <c r="AI898" s="8"/>
      <c r="AJ898" s="8"/>
    </row>
    <row r="899" spans="1:36" s="1" customFormat="1" ht="47.25" x14ac:dyDescent="0.25">
      <c r="A899" s="51" t="s">
        <v>1809</v>
      </c>
      <c r="B899" s="52" t="s">
        <v>1912</v>
      </c>
      <c r="C899" s="53" t="s">
        <v>1913</v>
      </c>
      <c r="D899" s="54">
        <v>0.239417664</v>
      </c>
      <c r="E899" s="54">
        <v>0</v>
      </c>
      <c r="F899" s="54">
        <f t="shared" si="287"/>
        <v>0.239417664</v>
      </c>
      <c r="G899" s="54">
        <f t="shared" si="288"/>
        <v>0.239417664</v>
      </c>
      <c r="H899" s="54">
        <f t="shared" si="275"/>
        <v>0</v>
      </c>
      <c r="I899" s="54">
        <v>0</v>
      </c>
      <c r="J899" s="54">
        <v>0</v>
      </c>
      <c r="K899" s="54">
        <v>0</v>
      </c>
      <c r="L899" s="54">
        <v>0</v>
      </c>
      <c r="M899" s="54">
        <v>0.239417664</v>
      </c>
      <c r="N899" s="54">
        <v>0</v>
      </c>
      <c r="O899" s="54">
        <v>0</v>
      </c>
      <c r="P899" s="54">
        <v>0</v>
      </c>
      <c r="Q899" s="54">
        <f t="shared" si="277"/>
        <v>0.239417664</v>
      </c>
      <c r="R899" s="54">
        <f t="shared" si="278"/>
        <v>-0.239417664</v>
      </c>
      <c r="S899" s="48">
        <f t="shared" si="286"/>
        <v>-1</v>
      </c>
      <c r="T899" s="49" t="s">
        <v>1895</v>
      </c>
      <c r="U899" s="7"/>
      <c r="V899" s="7"/>
      <c r="W899" s="7"/>
      <c r="X899" s="7"/>
      <c r="Y899" s="7"/>
      <c r="Z899" s="7"/>
      <c r="AA899" s="7"/>
      <c r="AB899" s="9"/>
      <c r="AC899" s="35"/>
      <c r="AD899" s="36"/>
      <c r="AF899" s="37"/>
      <c r="AH899" s="8"/>
      <c r="AI899" s="8"/>
      <c r="AJ899" s="8"/>
    </row>
    <row r="900" spans="1:36" s="1" customFormat="1" ht="31.5" x14ac:dyDescent="0.25">
      <c r="A900" s="51" t="s">
        <v>1809</v>
      </c>
      <c r="B900" s="52" t="s">
        <v>1914</v>
      </c>
      <c r="C900" s="53" t="s">
        <v>1915</v>
      </c>
      <c r="D900" s="54">
        <v>4.6124755319999995</v>
      </c>
      <c r="E900" s="54">
        <v>0</v>
      </c>
      <c r="F900" s="54">
        <f t="shared" si="287"/>
        <v>4.6124755319999995</v>
      </c>
      <c r="G900" s="54">
        <f t="shared" si="288"/>
        <v>4.6124755319999995</v>
      </c>
      <c r="H900" s="54">
        <f t="shared" si="275"/>
        <v>4.6079999999999997</v>
      </c>
      <c r="I900" s="54">
        <v>0</v>
      </c>
      <c r="J900" s="54">
        <v>0</v>
      </c>
      <c r="K900" s="54">
        <v>0</v>
      </c>
      <c r="L900" s="54">
        <v>0</v>
      </c>
      <c r="M900" s="54">
        <v>4.6124755319999995</v>
      </c>
      <c r="N900" s="54">
        <v>0</v>
      </c>
      <c r="O900" s="54">
        <v>0</v>
      </c>
      <c r="P900" s="54">
        <v>4.6079999999999997</v>
      </c>
      <c r="Q900" s="54">
        <f t="shared" si="277"/>
        <v>4.4755319999998378E-3</v>
      </c>
      <c r="R900" s="54">
        <f t="shared" si="278"/>
        <v>-4.4755319999998378E-3</v>
      </c>
      <c r="S900" s="48">
        <f t="shared" si="286"/>
        <v>-9.7031018786981351E-4</v>
      </c>
      <c r="T900" s="49" t="s">
        <v>31</v>
      </c>
      <c r="U900" s="7"/>
      <c r="V900" s="7"/>
      <c r="W900" s="7"/>
      <c r="X900" s="7"/>
      <c r="Y900" s="7"/>
      <c r="Z900" s="7"/>
      <c r="AA900" s="7"/>
      <c r="AB900" s="9"/>
      <c r="AC900" s="35"/>
      <c r="AD900" s="36"/>
      <c r="AF900" s="37"/>
      <c r="AH900" s="8"/>
      <c r="AI900" s="8"/>
      <c r="AJ900" s="8"/>
    </row>
    <row r="901" spans="1:36" s="1" customFormat="1" ht="47.25" x14ac:dyDescent="0.25">
      <c r="A901" s="51" t="s">
        <v>1809</v>
      </c>
      <c r="B901" s="52" t="s">
        <v>1916</v>
      </c>
      <c r="C901" s="53" t="s">
        <v>1917</v>
      </c>
      <c r="D901" s="54">
        <v>1.2836722559999998</v>
      </c>
      <c r="E901" s="54">
        <v>0</v>
      </c>
      <c r="F901" s="54">
        <f t="shared" si="287"/>
        <v>1.2836722559999998</v>
      </c>
      <c r="G901" s="54">
        <f t="shared" si="288"/>
        <v>1.2836722559999998</v>
      </c>
      <c r="H901" s="54">
        <f t="shared" si="275"/>
        <v>0</v>
      </c>
      <c r="I901" s="54">
        <v>0</v>
      </c>
      <c r="J901" s="54">
        <v>0</v>
      </c>
      <c r="K901" s="54">
        <v>0</v>
      </c>
      <c r="L901" s="54">
        <v>0</v>
      </c>
      <c r="M901" s="54">
        <v>1.2836722559999998</v>
      </c>
      <c r="N901" s="54">
        <v>0</v>
      </c>
      <c r="O901" s="54">
        <v>0</v>
      </c>
      <c r="P901" s="54">
        <v>0</v>
      </c>
      <c r="Q901" s="54">
        <f t="shared" si="277"/>
        <v>1.2836722559999998</v>
      </c>
      <c r="R901" s="54">
        <f t="shared" si="278"/>
        <v>-1.2836722559999998</v>
      </c>
      <c r="S901" s="48">
        <f t="shared" si="286"/>
        <v>-1</v>
      </c>
      <c r="T901" s="49" t="s">
        <v>1895</v>
      </c>
      <c r="U901" s="7"/>
      <c r="V901" s="7"/>
      <c r="W901" s="7"/>
      <c r="X901" s="7"/>
      <c r="Y901" s="7"/>
      <c r="Z901" s="7"/>
      <c r="AA901" s="7"/>
      <c r="AB901" s="9"/>
      <c r="AC901" s="35"/>
      <c r="AD901" s="36"/>
      <c r="AF901" s="37"/>
      <c r="AH901" s="8"/>
      <c r="AI901" s="8"/>
      <c r="AJ901" s="8"/>
    </row>
    <row r="902" spans="1:36" s="1" customFormat="1" ht="31.5" x14ac:dyDescent="0.25">
      <c r="A902" s="51" t="s">
        <v>1809</v>
      </c>
      <c r="B902" s="52" t="s">
        <v>1918</v>
      </c>
      <c r="C902" s="53" t="s">
        <v>1919</v>
      </c>
      <c r="D902" s="54">
        <v>3.4716729959999997</v>
      </c>
      <c r="E902" s="54">
        <v>0</v>
      </c>
      <c r="F902" s="54">
        <f t="shared" si="287"/>
        <v>3.4716729959999997</v>
      </c>
      <c r="G902" s="54">
        <f t="shared" si="288"/>
        <v>3.4716729959999997</v>
      </c>
      <c r="H902" s="54">
        <f t="shared" si="275"/>
        <v>0</v>
      </c>
      <c r="I902" s="54">
        <v>0</v>
      </c>
      <c r="J902" s="54">
        <v>0</v>
      </c>
      <c r="K902" s="54">
        <v>0</v>
      </c>
      <c r="L902" s="54">
        <v>0</v>
      </c>
      <c r="M902" s="54">
        <v>3.4716729959999997</v>
      </c>
      <c r="N902" s="54">
        <v>0</v>
      </c>
      <c r="O902" s="54">
        <v>0</v>
      </c>
      <c r="P902" s="54">
        <v>0</v>
      </c>
      <c r="Q902" s="54">
        <f t="shared" si="277"/>
        <v>3.4716729959999997</v>
      </c>
      <c r="R902" s="54">
        <f t="shared" si="278"/>
        <v>-3.4716729959999997</v>
      </c>
      <c r="S902" s="48">
        <f t="shared" si="286"/>
        <v>-1</v>
      </c>
      <c r="T902" s="49" t="s">
        <v>1895</v>
      </c>
      <c r="U902" s="7"/>
      <c r="V902" s="7"/>
      <c r="W902" s="7"/>
      <c r="X902" s="7"/>
      <c r="Y902" s="7"/>
      <c r="Z902" s="7"/>
      <c r="AA902" s="7"/>
      <c r="AB902" s="9"/>
      <c r="AC902" s="35"/>
      <c r="AD902" s="36"/>
      <c r="AF902" s="37"/>
      <c r="AH902" s="8"/>
      <c r="AI902" s="8"/>
      <c r="AJ902" s="8"/>
    </row>
    <row r="903" spans="1:36" s="1" customFormat="1" ht="31.5" x14ac:dyDescent="0.25">
      <c r="A903" s="51" t="s">
        <v>1809</v>
      </c>
      <c r="B903" s="52" t="s">
        <v>1920</v>
      </c>
      <c r="C903" s="53" t="s">
        <v>1921</v>
      </c>
      <c r="D903" s="54">
        <v>30.392715887999998</v>
      </c>
      <c r="E903" s="54">
        <v>0</v>
      </c>
      <c r="F903" s="54">
        <f t="shared" si="287"/>
        <v>30.392715887999998</v>
      </c>
      <c r="G903" s="54">
        <f t="shared" si="288"/>
        <v>30.392715887999998</v>
      </c>
      <c r="H903" s="54">
        <f t="shared" si="288"/>
        <v>24.071333330000002</v>
      </c>
      <c r="I903" s="54">
        <v>0</v>
      </c>
      <c r="J903" s="54">
        <v>0</v>
      </c>
      <c r="K903" s="54">
        <v>0</v>
      </c>
      <c r="L903" s="54">
        <v>0</v>
      </c>
      <c r="M903" s="54">
        <v>0</v>
      </c>
      <c r="N903" s="54">
        <v>0</v>
      </c>
      <c r="O903" s="54">
        <v>30.392715887999998</v>
      </c>
      <c r="P903" s="54">
        <v>24.071333330000002</v>
      </c>
      <c r="Q903" s="54">
        <f t="shared" ref="Q903:Q916" si="289">F903-H903</f>
        <v>6.3213825579999963</v>
      </c>
      <c r="R903" s="54">
        <f t="shared" ref="R903:R916" si="290">H903-G903</f>
        <v>-6.3213825579999963</v>
      </c>
      <c r="S903" s="48">
        <f t="shared" si="286"/>
        <v>-0.20799005200110718</v>
      </c>
      <c r="T903" s="49" t="s">
        <v>31</v>
      </c>
      <c r="U903" s="7"/>
      <c r="V903" s="7"/>
      <c r="W903" s="7"/>
      <c r="X903" s="7"/>
      <c r="Y903" s="7"/>
      <c r="Z903" s="7"/>
      <c r="AA903" s="7"/>
      <c r="AB903" s="9"/>
      <c r="AC903" s="35"/>
      <c r="AD903" s="36"/>
      <c r="AF903" s="37"/>
      <c r="AH903" s="8"/>
      <c r="AI903" s="8"/>
      <c r="AJ903" s="8"/>
    </row>
    <row r="904" spans="1:36" s="1" customFormat="1" ht="31.5" x14ac:dyDescent="0.25">
      <c r="A904" s="51" t="s">
        <v>1809</v>
      </c>
      <c r="B904" s="52" t="s">
        <v>1922</v>
      </c>
      <c r="C904" s="53" t="s">
        <v>1923</v>
      </c>
      <c r="D904" s="54">
        <v>14.502509844</v>
      </c>
      <c r="E904" s="54">
        <v>0</v>
      </c>
      <c r="F904" s="54">
        <f t="shared" si="287"/>
        <v>14.502509844</v>
      </c>
      <c r="G904" s="54">
        <f t="shared" si="288"/>
        <v>14.502509844</v>
      </c>
      <c r="H904" s="54">
        <f t="shared" si="288"/>
        <v>0</v>
      </c>
      <c r="I904" s="54">
        <v>0</v>
      </c>
      <c r="J904" s="54">
        <v>0</v>
      </c>
      <c r="K904" s="54">
        <v>0</v>
      </c>
      <c r="L904" s="54">
        <v>0</v>
      </c>
      <c r="M904" s="54">
        <v>0</v>
      </c>
      <c r="N904" s="54">
        <v>0</v>
      </c>
      <c r="O904" s="54">
        <v>14.502509844</v>
      </c>
      <c r="P904" s="54">
        <v>0</v>
      </c>
      <c r="Q904" s="54">
        <f t="shared" si="289"/>
        <v>14.502509844</v>
      </c>
      <c r="R904" s="54">
        <f t="shared" si="290"/>
        <v>-14.502509844</v>
      </c>
      <c r="S904" s="48">
        <f t="shared" si="286"/>
        <v>-1</v>
      </c>
      <c r="T904" s="49" t="s">
        <v>1895</v>
      </c>
      <c r="U904" s="7"/>
      <c r="V904" s="7"/>
      <c r="W904" s="7"/>
      <c r="X904" s="7"/>
      <c r="Y904" s="7"/>
      <c r="Z904" s="7"/>
      <c r="AA904" s="7"/>
      <c r="AB904" s="9"/>
      <c r="AC904" s="35"/>
      <c r="AD904" s="36"/>
      <c r="AF904" s="37"/>
      <c r="AH904" s="8"/>
      <c r="AI904" s="8"/>
      <c r="AJ904" s="8"/>
    </row>
    <row r="905" spans="1:36" s="1" customFormat="1" ht="31.5" x14ac:dyDescent="0.25">
      <c r="A905" s="51" t="s">
        <v>1809</v>
      </c>
      <c r="B905" s="52" t="s">
        <v>1924</v>
      </c>
      <c r="C905" s="53" t="s">
        <v>1925</v>
      </c>
      <c r="D905" s="54">
        <v>5.1010243439999998</v>
      </c>
      <c r="E905" s="54">
        <v>0</v>
      </c>
      <c r="F905" s="54">
        <f t="shared" si="287"/>
        <v>5.1010243439999998</v>
      </c>
      <c r="G905" s="54">
        <f t="shared" si="288"/>
        <v>5.1010243439999998</v>
      </c>
      <c r="H905" s="54">
        <f t="shared" si="288"/>
        <v>0</v>
      </c>
      <c r="I905" s="54">
        <v>0</v>
      </c>
      <c r="J905" s="54">
        <v>0</v>
      </c>
      <c r="K905" s="54">
        <v>0</v>
      </c>
      <c r="L905" s="54">
        <v>0</v>
      </c>
      <c r="M905" s="54">
        <v>5.1010243439999998</v>
      </c>
      <c r="N905" s="54">
        <v>0</v>
      </c>
      <c r="O905" s="54">
        <v>0</v>
      </c>
      <c r="P905" s="54">
        <v>0</v>
      </c>
      <c r="Q905" s="54">
        <f t="shared" si="289"/>
        <v>5.1010243439999998</v>
      </c>
      <c r="R905" s="54">
        <f t="shared" si="290"/>
        <v>-5.1010243439999998</v>
      </c>
      <c r="S905" s="48">
        <f t="shared" si="286"/>
        <v>-1</v>
      </c>
      <c r="T905" s="49" t="s">
        <v>1895</v>
      </c>
      <c r="U905" s="7"/>
      <c r="V905" s="7"/>
      <c r="W905" s="7"/>
      <c r="X905" s="7"/>
      <c r="Y905" s="7"/>
      <c r="Z905" s="7"/>
      <c r="AA905" s="7"/>
      <c r="AB905" s="9"/>
      <c r="AC905" s="35"/>
      <c r="AD905" s="36"/>
      <c r="AF905" s="37"/>
      <c r="AH905" s="8"/>
      <c r="AI905" s="8"/>
      <c r="AJ905" s="8"/>
    </row>
    <row r="906" spans="1:36" s="1" customFormat="1" ht="78.75" x14ac:dyDescent="0.25">
      <c r="A906" s="51" t="s">
        <v>1809</v>
      </c>
      <c r="B906" s="52" t="s">
        <v>1926</v>
      </c>
      <c r="C906" s="53" t="s">
        <v>1927</v>
      </c>
      <c r="D906" s="54">
        <v>10.099412376</v>
      </c>
      <c r="E906" s="54">
        <v>0</v>
      </c>
      <c r="F906" s="54">
        <f t="shared" si="287"/>
        <v>10.099412376</v>
      </c>
      <c r="G906" s="54">
        <f t="shared" si="288"/>
        <v>10.099412376</v>
      </c>
      <c r="H906" s="54">
        <f t="shared" si="288"/>
        <v>0</v>
      </c>
      <c r="I906" s="54">
        <v>0</v>
      </c>
      <c r="J906" s="54">
        <v>0</v>
      </c>
      <c r="K906" s="54">
        <v>0</v>
      </c>
      <c r="L906" s="54">
        <v>0</v>
      </c>
      <c r="M906" s="54">
        <v>10.099412376</v>
      </c>
      <c r="N906" s="54">
        <v>0</v>
      </c>
      <c r="O906" s="54">
        <v>0</v>
      </c>
      <c r="P906" s="54">
        <v>0</v>
      </c>
      <c r="Q906" s="54">
        <f t="shared" si="289"/>
        <v>10.099412376</v>
      </c>
      <c r="R906" s="54">
        <f t="shared" si="290"/>
        <v>-10.099412376</v>
      </c>
      <c r="S906" s="48">
        <f t="shared" si="286"/>
        <v>-1</v>
      </c>
      <c r="T906" s="49" t="s">
        <v>1895</v>
      </c>
      <c r="U906" s="7"/>
      <c r="V906" s="7"/>
      <c r="W906" s="7"/>
      <c r="X906" s="7"/>
      <c r="Y906" s="7"/>
      <c r="Z906" s="7"/>
      <c r="AA906" s="7"/>
      <c r="AB906" s="9"/>
      <c r="AC906" s="35"/>
      <c r="AD906" s="36"/>
      <c r="AF906" s="37"/>
      <c r="AH906" s="8"/>
      <c r="AI906" s="8"/>
      <c r="AJ906" s="8"/>
    </row>
    <row r="907" spans="1:36" s="1" customFormat="1" ht="31.5" x14ac:dyDescent="0.25">
      <c r="A907" s="51" t="s">
        <v>1809</v>
      </c>
      <c r="B907" s="52" t="s">
        <v>1928</v>
      </c>
      <c r="C907" s="53" t="s">
        <v>1929</v>
      </c>
      <c r="D907" s="54">
        <v>1.282953816</v>
      </c>
      <c r="E907" s="54">
        <v>0</v>
      </c>
      <c r="F907" s="54">
        <f t="shared" si="287"/>
        <v>1.282953816</v>
      </c>
      <c r="G907" s="54">
        <f t="shared" si="288"/>
        <v>1.282953816</v>
      </c>
      <c r="H907" s="54">
        <f t="shared" si="288"/>
        <v>0</v>
      </c>
      <c r="I907" s="54">
        <v>0</v>
      </c>
      <c r="J907" s="54">
        <v>0</v>
      </c>
      <c r="K907" s="54">
        <v>0</v>
      </c>
      <c r="L907" s="54">
        <v>0</v>
      </c>
      <c r="M907" s="54">
        <v>1.282953816</v>
      </c>
      <c r="N907" s="54">
        <v>0</v>
      </c>
      <c r="O907" s="54">
        <v>0</v>
      </c>
      <c r="P907" s="54">
        <v>0</v>
      </c>
      <c r="Q907" s="54">
        <f t="shared" si="289"/>
        <v>1.282953816</v>
      </c>
      <c r="R907" s="54">
        <f t="shared" si="290"/>
        <v>-1.282953816</v>
      </c>
      <c r="S907" s="48">
        <f t="shared" si="286"/>
        <v>-1</v>
      </c>
      <c r="T907" s="49" t="s">
        <v>1895</v>
      </c>
      <c r="U907" s="7"/>
      <c r="V907" s="7"/>
      <c r="W907" s="7"/>
      <c r="X907" s="7"/>
      <c r="Y907" s="7"/>
      <c r="Z907" s="7"/>
      <c r="AA907" s="7"/>
      <c r="AB907" s="9"/>
      <c r="AC907" s="35"/>
      <c r="AD907" s="36"/>
      <c r="AF907" s="37"/>
      <c r="AH907" s="8"/>
      <c r="AI907" s="8"/>
      <c r="AJ907" s="8"/>
    </row>
    <row r="908" spans="1:36" s="1" customFormat="1" ht="31.5" x14ac:dyDescent="0.25">
      <c r="A908" s="51" t="s">
        <v>1809</v>
      </c>
      <c r="B908" s="52" t="s">
        <v>1930</v>
      </c>
      <c r="C908" s="53" t="s">
        <v>1931</v>
      </c>
      <c r="D908" s="54">
        <v>0.85091296799999994</v>
      </c>
      <c r="E908" s="54">
        <v>0</v>
      </c>
      <c r="F908" s="54">
        <f t="shared" si="287"/>
        <v>0.85091296799999994</v>
      </c>
      <c r="G908" s="54">
        <f t="shared" si="288"/>
        <v>0.85091296799999994</v>
      </c>
      <c r="H908" s="54">
        <f t="shared" si="288"/>
        <v>0</v>
      </c>
      <c r="I908" s="54">
        <v>0</v>
      </c>
      <c r="J908" s="54">
        <v>0</v>
      </c>
      <c r="K908" s="54">
        <v>0</v>
      </c>
      <c r="L908" s="54">
        <v>0</v>
      </c>
      <c r="M908" s="54">
        <v>0.85091296799999994</v>
      </c>
      <c r="N908" s="54">
        <v>0</v>
      </c>
      <c r="O908" s="54">
        <v>0</v>
      </c>
      <c r="P908" s="54">
        <v>0</v>
      </c>
      <c r="Q908" s="54">
        <f t="shared" si="289"/>
        <v>0.85091296799999994</v>
      </c>
      <c r="R908" s="54">
        <f t="shared" si="290"/>
        <v>-0.85091296799999994</v>
      </c>
      <c r="S908" s="48">
        <f t="shared" si="286"/>
        <v>-1</v>
      </c>
      <c r="T908" s="49" t="s">
        <v>1895</v>
      </c>
      <c r="U908" s="7"/>
      <c r="V908" s="7"/>
      <c r="W908" s="7"/>
      <c r="X908" s="7"/>
      <c r="Y908" s="7"/>
      <c r="Z908" s="7"/>
      <c r="AA908" s="7"/>
      <c r="AB908" s="9"/>
      <c r="AC908" s="35"/>
      <c r="AD908" s="36"/>
      <c r="AF908" s="37"/>
      <c r="AH908" s="8"/>
      <c r="AI908" s="8"/>
      <c r="AJ908" s="8"/>
    </row>
    <row r="909" spans="1:36" s="1" customFormat="1" ht="31.5" x14ac:dyDescent="0.25">
      <c r="A909" s="51" t="s">
        <v>1809</v>
      </c>
      <c r="B909" s="52" t="s">
        <v>1932</v>
      </c>
      <c r="C909" s="53" t="s">
        <v>1933</v>
      </c>
      <c r="D909" s="54">
        <v>0.66463985999999986</v>
      </c>
      <c r="E909" s="54">
        <v>0</v>
      </c>
      <c r="F909" s="54">
        <f t="shared" si="287"/>
        <v>0.66463985999999986</v>
      </c>
      <c r="G909" s="54">
        <f t="shared" si="288"/>
        <v>0.66463985999999986</v>
      </c>
      <c r="H909" s="54">
        <f t="shared" si="288"/>
        <v>0</v>
      </c>
      <c r="I909" s="54">
        <v>0</v>
      </c>
      <c r="J909" s="54">
        <v>0</v>
      </c>
      <c r="K909" s="54">
        <v>0</v>
      </c>
      <c r="L909" s="54">
        <v>0</v>
      </c>
      <c r="M909" s="54">
        <v>0.66463985999999986</v>
      </c>
      <c r="N909" s="54">
        <v>0</v>
      </c>
      <c r="O909" s="54">
        <v>0</v>
      </c>
      <c r="P909" s="54">
        <v>0</v>
      </c>
      <c r="Q909" s="54">
        <f t="shared" si="289"/>
        <v>0.66463985999999986</v>
      </c>
      <c r="R909" s="54">
        <f t="shared" si="290"/>
        <v>-0.66463985999999986</v>
      </c>
      <c r="S909" s="48">
        <f t="shared" si="286"/>
        <v>-1</v>
      </c>
      <c r="T909" s="49" t="s">
        <v>1895</v>
      </c>
      <c r="U909" s="7"/>
      <c r="V909" s="7"/>
      <c r="W909" s="7"/>
      <c r="X909" s="7"/>
      <c r="Y909" s="7"/>
      <c r="Z909" s="7"/>
      <c r="AA909" s="7"/>
      <c r="AB909" s="9"/>
      <c r="AC909" s="35"/>
      <c r="AD909" s="36"/>
      <c r="AF909" s="37"/>
      <c r="AH909" s="8"/>
      <c r="AI909" s="8"/>
      <c r="AJ909" s="8"/>
    </row>
    <row r="910" spans="1:36" s="1" customFormat="1" ht="31.5" x14ac:dyDescent="0.25">
      <c r="A910" s="51" t="s">
        <v>1809</v>
      </c>
      <c r="B910" s="52" t="s">
        <v>1934</v>
      </c>
      <c r="C910" s="53" t="s">
        <v>1935</v>
      </c>
      <c r="D910" s="54">
        <v>1.0736783760000002</v>
      </c>
      <c r="E910" s="54">
        <v>0</v>
      </c>
      <c r="F910" s="54">
        <f t="shared" si="287"/>
        <v>1.0736783760000002</v>
      </c>
      <c r="G910" s="54">
        <f t="shared" si="288"/>
        <v>1.0736783760000002</v>
      </c>
      <c r="H910" s="54">
        <f t="shared" si="288"/>
        <v>0</v>
      </c>
      <c r="I910" s="54">
        <v>0</v>
      </c>
      <c r="J910" s="54">
        <v>0</v>
      </c>
      <c r="K910" s="54">
        <v>0</v>
      </c>
      <c r="L910" s="54">
        <v>0</v>
      </c>
      <c r="M910" s="54">
        <v>1.0736783760000002</v>
      </c>
      <c r="N910" s="54">
        <v>0</v>
      </c>
      <c r="O910" s="54">
        <v>0</v>
      </c>
      <c r="P910" s="54">
        <v>0</v>
      </c>
      <c r="Q910" s="54">
        <f t="shared" si="289"/>
        <v>1.0736783760000002</v>
      </c>
      <c r="R910" s="54">
        <f t="shared" si="290"/>
        <v>-1.0736783760000002</v>
      </c>
      <c r="S910" s="48">
        <f t="shared" si="286"/>
        <v>-1</v>
      </c>
      <c r="T910" s="49" t="s">
        <v>1895</v>
      </c>
      <c r="U910" s="7"/>
      <c r="V910" s="7"/>
      <c r="W910" s="7"/>
      <c r="X910" s="7"/>
      <c r="Y910" s="7"/>
      <c r="Z910" s="7"/>
      <c r="AA910" s="7"/>
      <c r="AB910" s="9"/>
      <c r="AC910" s="35"/>
      <c r="AD910" s="36"/>
      <c r="AF910" s="37"/>
      <c r="AH910" s="8"/>
      <c r="AI910" s="8"/>
      <c r="AJ910" s="8"/>
    </row>
    <row r="911" spans="1:36" s="1" customFormat="1" ht="47.25" x14ac:dyDescent="0.25">
      <c r="A911" s="51" t="s">
        <v>1809</v>
      </c>
      <c r="B911" s="52" t="s">
        <v>1936</v>
      </c>
      <c r="C911" s="53" t="s">
        <v>1937</v>
      </c>
      <c r="D911" s="54">
        <v>0.75006610799999995</v>
      </c>
      <c r="E911" s="54">
        <v>0</v>
      </c>
      <c r="F911" s="54">
        <f t="shared" si="287"/>
        <v>0.75006610799999995</v>
      </c>
      <c r="G911" s="54">
        <f t="shared" si="288"/>
        <v>0.75006610799999995</v>
      </c>
      <c r="H911" s="54">
        <f t="shared" si="288"/>
        <v>0.75006600000000001</v>
      </c>
      <c r="I911" s="54">
        <v>0</v>
      </c>
      <c r="J911" s="54">
        <v>0</v>
      </c>
      <c r="K911" s="54">
        <v>0.75006610799999995</v>
      </c>
      <c r="L911" s="54">
        <v>0</v>
      </c>
      <c r="M911" s="54">
        <v>0</v>
      </c>
      <c r="N911" s="54">
        <v>0.75006600000000001</v>
      </c>
      <c r="O911" s="54">
        <v>0</v>
      </c>
      <c r="P911" s="54">
        <v>0</v>
      </c>
      <c r="Q911" s="54">
        <f t="shared" si="289"/>
        <v>1.0799999994315357E-7</v>
      </c>
      <c r="R911" s="54">
        <f t="shared" si="290"/>
        <v>-1.0799999994315357E-7</v>
      </c>
      <c r="S911" s="48">
        <f t="shared" si="286"/>
        <v>-1.4398730830690135E-7</v>
      </c>
      <c r="T911" s="49" t="s">
        <v>31</v>
      </c>
      <c r="U911" s="7"/>
      <c r="V911" s="7"/>
      <c r="W911" s="7"/>
      <c r="X911" s="7"/>
      <c r="Y911" s="7"/>
      <c r="Z911" s="7"/>
      <c r="AA911" s="7"/>
      <c r="AB911" s="9"/>
      <c r="AC911" s="35"/>
      <c r="AD911" s="36"/>
      <c r="AF911" s="37"/>
      <c r="AH911" s="8"/>
      <c r="AI911" s="8"/>
      <c r="AJ911" s="8"/>
    </row>
    <row r="912" spans="1:36" s="1" customFormat="1" ht="31.5" x14ac:dyDescent="0.25">
      <c r="A912" s="51" t="s">
        <v>1809</v>
      </c>
      <c r="B912" s="52" t="s">
        <v>1938</v>
      </c>
      <c r="C912" s="53" t="s">
        <v>1939</v>
      </c>
      <c r="D912" s="54">
        <v>0.33069417600000001</v>
      </c>
      <c r="E912" s="54">
        <v>0</v>
      </c>
      <c r="F912" s="54">
        <f t="shared" si="287"/>
        <v>0.33069417600000001</v>
      </c>
      <c r="G912" s="54">
        <f t="shared" si="288"/>
        <v>0.33069417600000001</v>
      </c>
      <c r="H912" s="54">
        <f t="shared" si="288"/>
        <v>0.32557715999999998</v>
      </c>
      <c r="I912" s="54">
        <v>0</v>
      </c>
      <c r="J912" s="54">
        <v>0</v>
      </c>
      <c r="K912" s="54">
        <v>0</v>
      </c>
      <c r="L912" s="54">
        <v>0</v>
      </c>
      <c r="M912" s="54">
        <v>0</v>
      </c>
      <c r="N912" s="54">
        <v>0</v>
      </c>
      <c r="O912" s="54">
        <v>0.33069417600000001</v>
      </c>
      <c r="P912" s="54">
        <v>0.32557715999999998</v>
      </c>
      <c r="Q912" s="54">
        <f t="shared" si="289"/>
        <v>5.1170160000000298E-3</v>
      </c>
      <c r="R912" s="54">
        <f t="shared" si="290"/>
        <v>-5.1170160000000298E-3</v>
      </c>
      <c r="S912" s="48">
        <f t="shared" si="286"/>
        <v>-1.5473559473874828E-2</v>
      </c>
      <c r="T912" s="49" t="s">
        <v>31</v>
      </c>
      <c r="U912" s="7"/>
      <c r="V912" s="7"/>
      <c r="W912" s="7"/>
      <c r="X912" s="7"/>
      <c r="Y912" s="7"/>
      <c r="Z912" s="7"/>
      <c r="AA912" s="7"/>
      <c r="AB912" s="9"/>
      <c r="AC912" s="35"/>
      <c r="AD912" s="36"/>
      <c r="AF912" s="37"/>
      <c r="AH912" s="8"/>
      <c r="AI912" s="8"/>
      <c r="AJ912" s="8"/>
    </row>
    <row r="913" spans="1:39" s="1" customFormat="1" x14ac:dyDescent="0.25">
      <c r="A913" s="51" t="s">
        <v>1809</v>
      </c>
      <c r="B913" s="52" t="s">
        <v>1940</v>
      </c>
      <c r="C913" s="53" t="s">
        <v>1941</v>
      </c>
      <c r="D913" s="54">
        <v>1.4875695360000001</v>
      </c>
      <c r="E913" s="54">
        <v>0</v>
      </c>
      <c r="F913" s="54">
        <f t="shared" si="287"/>
        <v>1.4875695360000001</v>
      </c>
      <c r="G913" s="54">
        <f t="shared" si="288"/>
        <v>1.4875695360000001</v>
      </c>
      <c r="H913" s="54">
        <f t="shared" si="288"/>
        <v>1.46451062</v>
      </c>
      <c r="I913" s="54">
        <v>0</v>
      </c>
      <c r="J913" s="54">
        <v>0</v>
      </c>
      <c r="K913" s="54">
        <v>0</v>
      </c>
      <c r="L913" s="54">
        <v>0</v>
      </c>
      <c r="M913" s="54">
        <v>0</v>
      </c>
      <c r="N913" s="54">
        <v>0</v>
      </c>
      <c r="O913" s="54">
        <v>1.4875695360000001</v>
      </c>
      <c r="P913" s="54">
        <v>1.46451062</v>
      </c>
      <c r="Q913" s="54">
        <f t="shared" si="289"/>
        <v>2.3058916000000096E-2</v>
      </c>
      <c r="R913" s="54">
        <f t="shared" si="290"/>
        <v>-2.3058916000000096E-2</v>
      </c>
      <c r="S913" s="48">
        <f t="shared" si="286"/>
        <v>-1.5501067642191951E-2</v>
      </c>
      <c r="T913" s="49" t="s">
        <v>31</v>
      </c>
      <c r="U913" s="7"/>
      <c r="V913" s="7"/>
      <c r="W913" s="7"/>
      <c r="X913" s="7"/>
      <c r="Y913" s="7"/>
      <c r="Z913" s="7"/>
      <c r="AA913" s="7"/>
      <c r="AB913" s="9"/>
      <c r="AC913" s="35"/>
      <c r="AD913" s="36"/>
      <c r="AF913" s="37"/>
      <c r="AH913" s="8"/>
      <c r="AI913" s="8"/>
      <c r="AJ913" s="8"/>
    </row>
    <row r="914" spans="1:39" s="1" customFormat="1" ht="31.5" x14ac:dyDescent="0.25">
      <c r="A914" s="51" t="s">
        <v>1809</v>
      </c>
      <c r="B914" s="52" t="s">
        <v>1942</v>
      </c>
      <c r="C914" s="53" t="s">
        <v>1943</v>
      </c>
      <c r="D914" s="54">
        <v>0.12993755999999998</v>
      </c>
      <c r="E914" s="54">
        <v>0</v>
      </c>
      <c r="F914" s="54">
        <f t="shared" si="287"/>
        <v>0.12993755999999998</v>
      </c>
      <c r="G914" s="54">
        <f t="shared" si="288"/>
        <v>0.12993755999999998</v>
      </c>
      <c r="H914" s="54">
        <f t="shared" si="288"/>
        <v>0.12792612</v>
      </c>
      <c r="I914" s="54">
        <v>0</v>
      </c>
      <c r="J914" s="54">
        <v>0</v>
      </c>
      <c r="K914" s="54">
        <v>0</v>
      </c>
      <c r="L914" s="54">
        <v>0</v>
      </c>
      <c r="M914" s="54">
        <v>0</v>
      </c>
      <c r="N914" s="54">
        <v>0</v>
      </c>
      <c r="O914" s="54">
        <v>0.12993755999999998</v>
      </c>
      <c r="P914" s="54">
        <v>0.12792612</v>
      </c>
      <c r="Q914" s="54">
        <f t="shared" si="289"/>
        <v>2.0114399999999755E-3</v>
      </c>
      <c r="R914" s="54">
        <f t="shared" si="290"/>
        <v>-2.0114399999999755E-3</v>
      </c>
      <c r="S914" s="48">
        <f t="shared" si="286"/>
        <v>-1.5480050571982233E-2</v>
      </c>
      <c r="T914" s="49" t="s">
        <v>31</v>
      </c>
      <c r="U914" s="7"/>
      <c r="V914" s="7"/>
      <c r="W914" s="7"/>
      <c r="X914" s="7"/>
      <c r="Y914" s="7"/>
      <c r="Z914" s="7"/>
      <c r="AA914" s="7"/>
      <c r="AB914" s="9"/>
      <c r="AC914" s="35"/>
      <c r="AD914" s="36"/>
      <c r="AF914" s="37"/>
      <c r="AH914" s="8"/>
      <c r="AI914" s="8"/>
      <c r="AJ914" s="8"/>
    </row>
    <row r="915" spans="1:39" s="1" customFormat="1" x14ac:dyDescent="0.25">
      <c r="A915" s="51" t="s">
        <v>1809</v>
      </c>
      <c r="B915" s="52" t="s">
        <v>1944</v>
      </c>
      <c r="C915" s="53" t="s">
        <v>1945</v>
      </c>
      <c r="D915" s="54">
        <v>1.5856077359999998</v>
      </c>
      <c r="E915" s="54">
        <v>0</v>
      </c>
      <c r="F915" s="54">
        <f t="shared" si="287"/>
        <v>1.5856077359999998</v>
      </c>
      <c r="G915" s="54">
        <f t="shared" si="288"/>
        <v>1.5856077359999998</v>
      </c>
      <c r="H915" s="54">
        <f t="shared" si="288"/>
        <v>1.5856068000000001</v>
      </c>
      <c r="I915" s="54">
        <v>0</v>
      </c>
      <c r="J915" s="54">
        <v>0</v>
      </c>
      <c r="K915" s="54">
        <v>0</v>
      </c>
      <c r="L915" s="54">
        <v>0</v>
      </c>
      <c r="M915" s="54">
        <v>0</v>
      </c>
      <c r="N915" s="54">
        <v>1.5856068000000001</v>
      </c>
      <c r="O915" s="54">
        <v>1.5856077359999998</v>
      </c>
      <c r="P915" s="54">
        <v>0</v>
      </c>
      <c r="Q915" s="54">
        <f t="shared" si="289"/>
        <v>9.3599999972937553E-7</v>
      </c>
      <c r="R915" s="54">
        <f t="shared" si="290"/>
        <v>-9.3599999972937553E-7</v>
      </c>
      <c r="S915" s="48">
        <f t="shared" si="286"/>
        <v>-5.9030993509820746E-7</v>
      </c>
      <c r="T915" s="49" t="s">
        <v>31</v>
      </c>
      <c r="U915" s="7"/>
      <c r="V915" s="7"/>
      <c r="W915" s="7"/>
      <c r="X915" s="7"/>
      <c r="Y915" s="7"/>
      <c r="Z915" s="7"/>
      <c r="AA915" s="7"/>
      <c r="AB915" s="9"/>
      <c r="AC915" s="35"/>
      <c r="AD915" s="36"/>
      <c r="AF915" s="37"/>
      <c r="AH915" s="8"/>
      <c r="AI915" s="8"/>
      <c r="AJ915" s="8"/>
    </row>
    <row r="916" spans="1:39" s="1" customFormat="1" ht="31.5" x14ac:dyDescent="0.25">
      <c r="A916" s="51" t="s">
        <v>1809</v>
      </c>
      <c r="B916" s="52" t="s">
        <v>1946</v>
      </c>
      <c r="C916" s="53" t="s">
        <v>1947</v>
      </c>
      <c r="D916" s="54">
        <v>0.69667471199999997</v>
      </c>
      <c r="E916" s="54">
        <v>0</v>
      </c>
      <c r="F916" s="54">
        <f t="shared" si="287"/>
        <v>0.69667471199999997</v>
      </c>
      <c r="G916" s="54">
        <f t="shared" si="288"/>
        <v>0.69667471199999997</v>
      </c>
      <c r="H916" s="54">
        <f t="shared" si="288"/>
        <v>0.74984280000000003</v>
      </c>
      <c r="I916" s="54">
        <v>0</v>
      </c>
      <c r="J916" s="54">
        <v>0</v>
      </c>
      <c r="K916" s="54">
        <v>0</v>
      </c>
      <c r="L916" s="54">
        <v>0</v>
      </c>
      <c r="M916" s="54">
        <v>0</v>
      </c>
      <c r="N916" s="54">
        <v>0</v>
      </c>
      <c r="O916" s="54">
        <v>0.69667471199999997</v>
      </c>
      <c r="P916" s="54">
        <v>0.74984280000000003</v>
      </c>
      <c r="Q916" s="54">
        <f t="shared" si="289"/>
        <v>-5.3168088000000058E-2</v>
      </c>
      <c r="R916" s="54">
        <f t="shared" si="290"/>
        <v>5.3168088000000058E-2</v>
      </c>
      <c r="S916" s="48">
        <f t="shared" si="286"/>
        <v>7.6316948332122117E-2</v>
      </c>
      <c r="T916" s="49" t="s">
        <v>31</v>
      </c>
      <c r="U916" s="7"/>
      <c r="V916" s="7"/>
      <c r="W916" s="7"/>
      <c r="X916" s="7"/>
      <c r="Y916" s="7"/>
      <c r="Z916" s="7"/>
      <c r="AA916" s="7"/>
      <c r="AB916" s="9"/>
      <c r="AC916" s="35"/>
      <c r="AD916" s="36"/>
      <c r="AF916" s="37"/>
      <c r="AH916" s="8"/>
      <c r="AI916" s="8"/>
      <c r="AJ916" s="8"/>
    </row>
    <row r="917" spans="1:39" s="1" customFormat="1" ht="31.5" x14ac:dyDescent="0.25">
      <c r="A917" s="51" t="s">
        <v>1809</v>
      </c>
      <c r="B917" s="52" t="s">
        <v>1948</v>
      </c>
      <c r="C917" s="68" t="s">
        <v>1949</v>
      </c>
      <c r="D917" s="54" t="s">
        <v>31</v>
      </c>
      <c r="E917" s="54" t="s">
        <v>31</v>
      </c>
      <c r="F917" s="54" t="s">
        <v>31</v>
      </c>
      <c r="G917" s="54" t="s">
        <v>31</v>
      </c>
      <c r="H917" s="54">
        <f t="shared" si="288"/>
        <v>0.1386</v>
      </c>
      <c r="I917" s="54" t="s">
        <v>31</v>
      </c>
      <c r="J917" s="54">
        <v>0</v>
      </c>
      <c r="K917" s="54" t="s">
        <v>31</v>
      </c>
      <c r="L917" s="54">
        <v>0</v>
      </c>
      <c r="M917" s="54" t="s">
        <v>31</v>
      </c>
      <c r="N917" s="54">
        <v>0</v>
      </c>
      <c r="O917" s="54" t="s">
        <v>31</v>
      </c>
      <c r="P917" s="54">
        <v>0.1386</v>
      </c>
      <c r="Q917" s="54" t="s">
        <v>31</v>
      </c>
      <c r="R917" s="54" t="s">
        <v>31</v>
      </c>
      <c r="S917" s="48" t="s">
        <v>31</v>
      </c>
      <c r="T917" s="49" t="s">
        <v>1950</v>
      </c>
      <c r="U917" s="7"/>
      <c r="V917" s="7"/>
      <c r="W917" s="7"/>
      <c r="X917" s="7"/>
      <c r="Y917" s="7"/>
      <c r="Z917" s="7"/>
      <c r="AA917" s="7"/>
      <c r="AB917" s="9"/>
      <c r="AC917" s="35"/>
      <c r="AD917" s="36"/>
      <c r="AF917" s="37"/>
      <c r="AH917" s="8"/>
      <c r="AI917" s="8"/>
      <c r="AJ917" s="8"/>
    </row>
    <row r="918" spans="1:39" s="1" customFormat="1" ht="47.25" x14ac:dyDescent="0.25">
      <c r="A918" s="51" t="s">
        <v>1809</v>
      </c>
      <c r="B918" s="52" t="s">
        <v>1951</v>
      </c>
      <c r="C918" s="53" t="s">
        <v>1952</v>
      </c>
      <c r="D918" s="54">
        <v>6.3022796520000002</v>
      </c>
      <c r="E918" s="54">
        <v>0</v>
      </c>
      <c r="F918" s="54">
        <f t="shared" si="287"/>
        <v>6.3022796520000002</v>
      </c>
      <c r="G918" s="54">
        <f t="shared" si="288"/>
        <v>6.3022796520000002</v>
      </c>
      <c r="H918" s="54">
        <f t="shared" si="288"/>
        <v>2.6988000000000003</v>
      </c>
      <c r="I918" s="54">
        <v>0</v>
      </c>
      <c r="J918" s="54">
        <v>0</v>
      </c>
      <c r="K918" s="54">
        <v>6.3022796520000002</v>
      </c>
      <c r="L918" s="54">
        <v>0</v>
      </c>
      <c r="M918" s="54">
        <v>0</v>
      </c>
      <c r="N918" s="54">
        <v>0</v>
      </c>
      <c r="O918" s="54">
        <v>0</v>
      </c>
      <c r="P918" s="54">
        <v>2.6988000000000003</v>
      </c>
      <c r="Q918" s="54">
        <f>F918-H918</f>
        <v>3.6034796519999999</v>
      </c>
      <c r="R918" s="54">
        <f>H918-G918</f>
        <v>-3.6034796519999999</v>
      </c>
      <c r="S918" s="48">
        <f>R918/G918</f>
        <v>-0.57177400099287112</v>
      </c>
      <c r="T918" s="49" t="s">
        <v>1953</v>
      </c>
      <c r="U918" s="7"/>
      <c r="V918" s="7"/>
      <c r="W918" s="7"/>
      <c r="X918" s="7"/>
      <c r="Y918" s="7"/>
      <c r="Z918" s="7"/>
      <c r="AA918" s="7"/>
      <c r="AB918" s="9"/>
      <c r="AC918" s="35"/>
      <c r="AD918" s="36"/>
      <c r="AF918" s="37"/>
      <c r="AH918" s="8"/>
      <c r="AI918" s="8"/>
      <c r="AJ918" s="8"/>
    </row>
    <row r="919" spans="1:39" s="1" customFormat="1" ht="94.5" x14ac:dyDescent="0.25">
      <c r="A919" s="51" t="s">
        <v>1809</v>
      </c>
      <c r="B919" s="52" t="s">
        <v>1954</v>
      </c>
      <c r="C919" s="53" t="s">
        <v>1955</v>
      </c>
      <c r="D919" s="54" t="s">
        <v>31</v>
      </c>
      <c r="E919" s="54" t="s">
        <v>31</v>
      </c>
      <c r="F919" s="54" t="s">
        <v>31</v>
      </c>
      <c r="G919" s="54" t="s">
        <v>31</v>
      </c>
      <c r="H919" s="54">
        <f t="shared" ref="H919:H985" si="291">J919+L919+N919+P919</f>
        <v>1.1819999999999999</v>
      </c>
      <c r="I919" s="54" t="s">
        <v>31</v>
      </c>
      <c r="J919" s="54">
        <v>0</v>
      </c>
      <c r="K919" s="54" t="s">
        <v>31</v>
      </c>
      <c r="L919" s="54">
        <v>1.1819999999999999</v>
      </c>
      <c r="M919" s="54" t="s">
        <v>31</v>
      </c>
      <c r="N919" s="54">
        <v>0</v>
      </c>
      <c r="O919" s="54" t="s">
        <v>31</v>
      </c>
      <c r="P919" s="54">
        <v>0</v>
      </c>
      <c r="Q919" s="54" t="s">
        <v>31</v>
      </c>
      <c r="R919" s="54" t="s">
        <v>31</v>
      </c>
      <c r="S919" s="48" t="s">
        <v>31</v>
      </c>
      <c r="T919" s="49" t="s">
        <v>1956</v>
      </c>
      <c r="U919" s="7"/>
      <c r="V919" s="7"/>
      <c r="W919" s="7"/>
      <c r="X919" s="7"/>
      <c r="Y919" s="7"/>
      <c r="Z919" s="7"/>
      <c r="AA919" s="7"/>
      <c r="AB919" s="9"/>
      <c r="AC919" s="35"/>
      <c r="AD919" s="36"/>
      <c r="AF919" s="37"/>
      <c r="AH919" s="8"/>
      <c r="AI919" s="8"/>
      <c r="AJ919" s="8"/>
      <c r="AM919" s="63"/>
    </row>
    <row r="920" spans="1:39" s="1" customFormat="1" ht="47.25" x14ac:dyDescent="0.25">
      <c r="A920" s="51" t="s">
        <v>1809</v>
      </c>
      <c r="B920" s="52" t="s">
        <v>1957</v>
      </c>
      <c r="C920" s="53" t="s">
        <v>1958</v>
      </c>
      <c r="D920" s="54">
        <v>0.20773588799999998</v>
      </c>
      <c r="E920" s="54">
        <v>0</v>
      </c>
      <c r="F920" s="54">
        <f t="shared" ref="F920:F964" si="292">D920-E920</f>
        <v>0.20773588799999998</v>
      </c>
      <c r="G920" s="54">
        <f t="shared" ref="G920:G922" si="293">I920+K920+M920+O920</f>
        <v>0.20773588799999998</v>
      </c>
      <c r="H920" s="54">
        <f t="shared" si="291"/>
        <v>0.19500000000000001</v>
      </c>
      <c r="I920" s="67">
        <v>0</v>
      </c>
      <c r="J920" s="54">
        <v>0</v>
      </c>
      <c r="K920" s="67">
        <v>0.20773588799999998</v>
      </c>
      <c r="L920" s="54">
        <v>0</v>
      </c>
      <c r="M920" s="67">
        <v>0</v>
      </c>
      <c r="N920" s="54">
        <v>0.19500000000000001</v>
      </c>
      <c r="O920" s="67">
        <v>0</v>
      </c>
      <c r="P920" s="54">
        <v>0</v>
      </c>
      <c r="Q920" s="54">
        <f>F920-H920</f>
        <v>1.2735887999999973E-2</v>
      </c>
      <c r="R920" s="54">
        <f>H920-G920</f>
        <v>-1.2735887999999973E-2</v>
      </c>
      <c r="S920" s="48">
        <f>R920/G920</f>
        <v>-6.1308077880120423E-2</v>
      </c>
      <c r="T920" s="49" t="s">
        <v>31</v>
      </c>
      <c r="U920" s="7"/>
      <c r="V920" s="7"/>
      <c r="W920" s="7"/>
      <c r="X920" s="7"/>
      <c r="Y920" s="7"/>
      <c r="Z920" s="7"/>
      <c r="AA920" s="7"/>
      <c r="AB920" s="9"/>
      <c r="AC920" s="35"/>
      <c r="AD920" s="36"/>
      <c r="AF920" s="37"/>
      <c r="AH920" s="8"/>
      <c r="AI920" s="8"/>
      <c r="AJ920" s="8"/>
    </row>
    <row r="921" spans="1:39" s="1" customFormat="1" ht="78.75" x14ac:dyDescent="0.25">
      <c r="A921" s="51" t="s">
        <v>1809</v>
      </c>
      <c r="B921" s="52" t="s">
        <v>1959</v>
      </c>
      <c r="C921" s="53" t="s">
        <v>1960</v>
      </c>
      <c r="D921" s="54">
        <v>2.525004</v>
      </c>
      <c r="E921" s="54">
        <v>0</v>
      </c>
      <c r="F921" s="54">
        <f t="shared" si="292"/>
        <v>2.525004</v>
      </c>
      <c r="G921" s="54">
        <f t="shared" si="293"/>
        <v>2.525004</v>
      </c>
      <c r="H921" s="54">
        <f t="shared" si="291"/>
        <v>2.2707036</v>
      </c>
      <c r="I921" s="67">
        <v>0</v>
      </c>
      <c r="J921" s="54">
        <v>0</v>
      </c>
      <c r="K921" s="67">
        <v>0</v>
      </c>
      <c r="L921" s="54">
        <v>0</v>
      </c>
      <c r="M921" s="67">
        <v>2.525004</v>
      </c>
      <c r="N921" s="54">
        <v>2.525004</v>
      </c>
      <c r="O921" s="67">
        <v>0</v>
      </c>
      <c r="P921" s="54">
        <v>-0.25430039999999998</v>
      </c>
      <c r="Q921" s="54">
        <f>F921-H921</f>
        <v>0.25430039999999998</v>
      </c>
      <c r="R921" s="54">
        <f>H921-G921</f>
        <v>-0.25430039999999998</v>
      </c>
      <c r="S921" s="48">
        <f>R921/G921</f>
        <v>-0.10071287015782944</v>
      </c>
      <c r="T921" s="49" t="s">
        <v>31</v>
      </c>
      <c r="U921" s="7"/>
      <c r="V921" s="7"/>
      <c r="W921" s="7"/>
      <c r="X921" s="7"/>
      <c r="Y921" s="7"/>
      <c r="Z921" s="7"/>
      <c r="AA921" s="7"/>
      <c r="AB921" s="9"/>
      <c r="AC921" s="35"/>
      <c r="AD921" s="36"/>
      <c r="AF921" s="37"/>
      <c r="AH921" s="8"/>
      <c r="AI921" s="8"/>
      <c r="AJ921" s="8"/>
    </row>
    <row r="922" spans="1:39" s="1" customFormat="1" x14ac:dyDescent="0.25">
      <c r="A922" s="51" t="s">
        <v>1809</v>
      </c>
      <c r="B922" s="52" t="s">
        <v>1961</v>
      </c>
      <c r="C922" s="53" t="s">
        <v>1962</v>
      </c>
      <c r="D922" s="54">
        <v>0.378</v>
      </c>
      <c r="E922" s="54">
        <v>0</v>
      </c>
      <c r="F922" s="54">
        <f t="shared" si="292"/>
        <v>0.378</v>
      </c>
      <c r="G922" s="54">
        <f t="shared" si="293"/>
        <v>0.378</v>
      </c>
      <c r="H922" s="54">
        <f t="shared" si="291"/>
        <v>0.378</v>
      </c>
      <c r="I922" s="67">
        <v>0.378</v>
      </c>
      <c r="J922" s="54">
        <v>0</v>
      </c>
      <c r="K922" s="67">
        <v>0</v>
      </c>
      <c r="L922" s="54">
        <v>0.378</v>
      </c>
      <c r="M922" s="67">
        <v>0</v>
      </c>
      <c r="N922" s="54">
        <v>0</v>
      </c>
      <c r="O922" s="67">
        <v>0</v>
      </c>
      <c r="P922" s="54">
        <v>0</v>
      </c>
      <c r="Q922" s="54">
        <f>F922-H922</f>
        <v>0</v>
      </c>
      <c r="R922" s="54">
        <f>H922-G922</f>
        <v>0</v>
      </c>
      <c r="S922" s="48">
        <f>R922/G922</f>
        <v>0</v>
      </c>
      <c r="T922" s="49" t="s">
        <v>31</v>
      </c>
      <c r="U922" s="7"/>
      <c r="V922" s="7"/>
      <c r="W922" s="7"/>
      <c r="X922" s="7"/>
      <c r="Y922" s="7"/>
      <c r="Z922" s="7"/>
      <c r="AA922" s="7"/>
      <c r="AB922" s="9"/>
      <c r="AC922" s="35"/>
      <c r="AD922" s="36"/>
      <c r="AF922" s="37"/>
      <c r="AH922" s="8"/>
      <c r="AI922" s="8"/>
      <c r="AJ922" s="8"/>
    </row>
    <row r="923" spans="1:39" s="1" customFormat="1" ht="31.5" x14ac:dyDescent="0.25">
      <c r="A923" s="51" t="s">
        <v>1809</v>
      </c>
      <c r="B923" s="52" t="s">
        <v>1963</v>
      </c>
      <c r="C923" s="68" t="s">
        <v>1964</v>
      </c>
      <c r="D923" s="54" t="s">
        <v>31</v>
      </c>
      <c r="E923" s="54" t="s">
        <v>31</v>
      </c>
      <c r="F923" s="54" t="s">
        <v>31</v>
      </c>
      <c r="G923" s="54" t="s">
        <v>31</v>
      </c>
      <c r="H923" s="54">
        <f t="shared" si="291"/>
        <v>0.20949999999999999</v>
      </c>
      <c r="I923" s="67" t="s">
        <v>31</v>
      </c>
      <c r="J923" s="54">
        <v>0</v>
      </c>
      <c r="K923" s="67" t="s">
        <v>31</v>
      </c>
      <c r="L923" s="54">
        <v>0</v>
      </c>
      <c r="M923" s="67" t="s">
        <v>31</v>
      </c>
      <c r="N923" s="54">
        <v>0</v>
      </c>
      <c r="O923" s="67" t="s">
        <v>31</v>
      </c>
      <c r="P923" s="54">
        <v>0.20949999999999999</v>
      </c>
      <c r="Q923" s="54" t="s">
        <v>31</v>
      </c>
      <c r="R923" s="54" t="s">
        <v>31</v>
      </c>
      <c r="S923" s="48" t="s">
        <v>31</v>
      </c>
      <c r="T923" s="49" t="s">
        <v>1950</v>
      </c>
      <c r="U923" s="7"/>
      <c r="V923" s="7"/>
      <c r="W923" s="7"/>
      <c r="X923" s="7"/>
      <c r="Y923" s="7"/>
      <c r="Z923" s="7"/>
      <c r="AA923" s="7"/>
      <c r="AB923" s="9"/>
      <c r="AC923" s="35"/>
      <c r="AD923" s="36"/>
      <c r="AF923" s="37"/>
      <c r="AH923" s="8"/>
      <c r="AI923" s="8"/>
      <c r="AJ923" s="8"/>
    </row>
    <row r="924" spans="1:39" s="1" customFormat="1" ht="47.25" x14ac:dyDescent="0.25">
      <c r="A924" s="51" t="s">
        <v>1809</v>
      </c>
      <c r="B924" s="52" t="s">
        <v>1965</v>
      </c>
      <c r="C924" s="62" t="s">
        <v>1966</v>
      </c>
      <c r="D924" s="54" t="s">
        <v>31</v>
      </c>
      <c r="E924" s="54" t="s">
        <v>31</v>
      </c>
      <c r="F924" s="54" t="s">
        <v>31</v>
      </c>
      <c r="G924" s="54" t="s">
        <v>31</v>
      </c>
      <c r="H924" s="54">
        <f t="shared" si="291"/>
        <v>8.3819999999999997</v>
      </c>
      <c r="I924" s="67" t="s">
        <v>31</v>
      </c>
      <c r="J924" s="54">
        <v>0</v>
      </c>
      <c r="K924" s="67" t="s">
        <v>31</v>
      </c>
      <c r="L924" s="54">
        <v>0</v>
      </c>
      <c r="M924" s="67" t="s">
        <v>31</v>
      </c>
      <c r="N924" s="54">
        <v>0</v>
      </c>
      <c r="O924" s="67" t="s">
        <v>31</v>
      </c>
      <c r="P924" s="54">
        <v>8.3819999999999997</v>
      </c>
      <c r="Q924" s="54" t="s">
        <v>31</v>
      </c>
      <c r="R924" s="54" t="s">
        <v>31</v>
      </c>
      <c r="S924" s="48" t="s">
        <v>31</v>
      </c>
      <c r="T924" s="49" t="s">
        <v>1950</v>
      </c>
      <c r="U924" s="7"/>
      <c r="V924" s="7"/>
      <c r="W924" s="7"/>
      <c r="X924" s="7"/>
      <c r="Y924" s="7"/>
      <c r="Z924" s="7"/>
      <c r="AA924" s="7"/>
      <c r="AB924" s="9"/>
      <c r="AC924" s="35"/>
      <c r="AD924" s="36"/>
      <c r="AF924" s="37"/>
      <c r="AH924" s="8"/>
      <c r="AI924" s="8"/>
      <c r="AJ924" s="8"/>
    </row>
    <row r="925" spans="1:39" s="1" customFormat="1" ht="31.5" x14ac:dyDescent="0.25">
      <c r="A925" s="51" t="s">
        <v>1809</v>
      </c>
      <c r="B925" s="52" t="s">
        <v>1967</v>
      </c>
      <c r="C925" s="53" t="s">
        <v>1968</v>
      </c>
      <c r="D925" s="54" t="s">
        <v>31</v>
      </c>
      <c r="E925" s="54" t="s">
        <v>31</v>
      </c>
      <c r="F925" s="54" t="s">
        <v>31</v>
      </c>
      <c r="G925" s="54" t="s">
        <v>31</v>
      </c>
      <c r="H925" s="54">
        <f t="shared" si="291"/>
        <v>0.7394400000000001</v>
      </c>
      <c r="I925" s="67" t="s">
        <v>31</v>
      </c>
      <c r="J925" s="54">
        <v>0</v>
      </c>
      <c r="K925" s="67" t="s">
        <v>31</v>
      </c>
      <c r="L925" s="54">
        <v>0.7394400000000001</v>
      </c>
      <c r="M925" s="67" t="s">
        <v>31</v>
      </c>
      <c r="N925" s="54">
        <v>0</v>
      </c>
      <c r="O925" s="67" t="s">
        <v>31</v>
      </c>
      <c r="P925" s="54">
        <v>0</v>
      </c>
      <c r="Q925" s="54" t="s">
        <v>31</v>
      </c>
      <c r="R925" s="54" t="s">
        <v>31</v>
      </c>
      <c r="S925" s="48" t="s">
        <v>31</v>
      </c>
      <c r="T925" s="49" t="s">
        <v>1969</v>
      </c>
      <c r="U925" s="7"/>
      <c r="V925" s="7"/>
      <c r="W925" s="7"/>
      <c r="X925" s="7"/>
      <c r="Y925" s="7"/>
      <c r="Z925" s="7"/>
      <c r="AA925" s="7"/>
      <c r="AB925" s="9"/>
      <c r="AC925" s="35"/>
      <c r="AD925" s="36"/>
      <c r="AF925" s="37"/>
      <c r="AH925" s="8"/>
      <c r="AI925" s="8"/>
      <c r="AJ925" s="8"/>
      <c r="AM925" s="63"/>
    </row>
    <row r="926" spans="1:39" s="1" customFormat="1" ht="31.5" x14ac:dyDescent="0.25">
      <c r="A926" s="51" t="s">
        <v>1809</v>
      </c>
      <c r="B926" s="52" t="s">
        <v>1970</v>
      </c>
      <c r="C926" s="53" t="s">
        <v>1971</v>
      </c>
      <c r="D926" s="54" t="s">
        <v>31</v>
      </c>
      <c r="E926" s="54" t="s">
        <v>31</v>
      </c>
      <c r="F926" s="54" t="s">
        <v>31</v>
      </c>
      <c r="G926" s="54" t="s">
        <v>31</v>
      </c>
      <c r="H926" s="54">
        <f t="shared" si="291"/>
        <v>8.5043976600000004</v>
      </c>
      <c r="I926" s="67" t="s">
        <v>31</v>
      </c>
      <c r="J926" s="54">
        <v>0</v>
      </c>
      <c r="K926" s="67" t="s">
        <v>31</v>
      </c>
      <c r="L926" s="54">
        <v>8.3819999999999997</v>
      </c>
      <c r="M926" s="67" t="s">
        <v>31</v>
      </c>
      <c r="N926" s="54">
        <v>0</v>
      </c>
      <c r="O926" s="67" t="s">
        <v>31</v>
      </c>
      <c r="P926" s="54">
        <v>0.12239766000000099</v>
      </c>
      <c r="Q926" s="54" t="s">
        <v>31</v>
      </c>
      <c r="R926" s="54" t="s">
        <v>31</v>
      </c>
      <c r="S926" s="48" t="s">
        <v>31</v>
      </c>
      <c r="T926" s="49" t="s">
        <v>1950</v>
      </c>
      <c r="U926" s="7"/>
      <c r="V926" s="7"/>
      <c r="W926" s="7"/>
      <c r="X926" s="7"/>
      <c r="Y926" s="7"/>
      <c r="Z926" s="7"/>
      <c r="AA926" s="7"/>
      <c r="AB926" s="9"/>
      <c r="AC926" s="35"/>
      <c r="AD926" s="36"/>
      <c r="AF926" s="37"/>
      <c r="AH926" s="8"/>
      <c r="AI926" s="8"/>
      <c r="AJ926" s="8"/>
      <c r="AM926" s="63"/>
    </row>
    <row r="927" spans="1:39" s="1" customFormat="1" ht="31.5" x14ac:dyDescent="0.25">
      <c r="A927" s="51" t="s">
        <v>1809</v>
      </c>
      <c r="B927" s="52" t="s">
        <v>1972</v>
      </c>
      <c r="C927" s="53" t="s">
        <v>1973</v>
      </c>
      <c r="D927" s="54" t="s">
        <v>31</v>
      </c>
      <c r="E927" s="54" t="s">
        <v>31</v>
      </c>
      <c r="F927" s="54" t="s">
        <v>31</v>
      </c>
      <c r="G927" s="54" t="s">
        <v>31</v>
      </c>
      <c r="H927" s="54">
        <f t="shared" si="291"/>
        <v>0.18391200000000002</v>
      </c>
      <c r="I927" s="67" t="s">
        <v>31</v>
      </c>
      <c r="J927" s="54">
        <v>0</v>
      </c>
      <c r="K927" s="67" t="s">
        <v>31</v>
      </c>
      <c r="L927" s="54">
        <v>0</v>
      </c>
      <c r="M927" s="67" t="s">
        <v>31</v>
      </c>
      <c r="N927" s="54">
        <v>0.18391200000000002</v>
      </c>
      <c r="O927" s="67" t="s">
        <v>31</v>
      </c>
      <c r="P927" s="54">
        <v>0</v>
      </c>
      <c r="Q927" s="54" t="s">
        <v>31</v>
      </c>
      <c r="R927" s="54" t="s">
        <v>31</v>
      </c>
      <c r="S927" s="48" t="s">
        <v>31</v>
      </c>
      <c r="T927" s="49" t="s">
        <v>1974</v>
      </c>
      <c r="U927" s="7"/>
      <c r="V927" s="7"/>
      <c r="W927" s="7"/>
      <c r="X927" s="7"/>
      <c r="Y927" s="7"/>
      <c r="Z927" s="7"/>
      <c r="AA927" s="7"/>
      <c r="AB927" s="9"/>
      <c r="AC927" s="35"/>
      <c r="AD927" s="36"/>
      <c r="AF927" s="37"/>
      <c r="AH927" s="8"/>
      <c r="AI927" s="8"/>
      <c r="AJ927" s="8"/>
      <c r="AM927" s="63"/>
    </row>
    <row r="928" spans="1:39" s="1" customFormat="1" ht="63" x14ac:dyDescent="0.25">
      <c r="A928" s="51" t="s">
        <v>1809</v>
      </c>
      <c r="B928" s="52" t="s">
        <v>1975</v>
      </c>
      <c r="C928" s="53" t="s">
        <v>1976</v>
      </c>
      <c r="D928" s="54" t="s">
        <v>31</v>
      </c>
      <c r="E928" s="54" t="s">
        <v>31</v>
      </c>
      <c r="F928" s="54" t="s">
        <v>31</v>
      </c>
      <c r="G928" s="54" t="s">
        <v>31</v>
      </c>
      <c r="H928" s="54">
        <f t="shared" si="291"/>
        <v>7.4209999999999998E-2</v>
      </c>
      <c r="I928" s="67" t="s">
        <v>31</v>
      </c>
      <c r="J928" s="54">
        <v>0</v>
      </c>
      <c r="K928" s="67" t="s">
        <v>31</v>
      </c>
      <c r="L928" s="54">
        <v>0</v>
      </c>
      <c r="M928" s="67" t="s">
        <v>31</v>
      </c>
      <c r="N928" s="54">
        <v>7.4209999999999998E-2</v>
      </c>
      <c r="O928" s="67" t="s">
        <v>31</v>
      </c>
      <c r="P928" s="54">
        <v>0</v>
      </c>
      <c r="Q928" s="54" t="s">
        <v>31</v>
      </c>
      <c r="R928" s="54" t="s">
        <v>31</v>
      </c>
      <c r="S928" s="48" t="s">
        <v>31</v>
      </c>
      <c r="T928" s="49" t="s">
        <v>938</v>
      </c>
      <c r="U928" s="7"/>
      <c r="V928" s="7"/>
      <c r="W928" s="7"/>
      <c r="X928" s="7"/>
      <c r="Y928" s="7"/>
      <c r="Z928" s="7"/>
      <c r="AA928" s="7"/>
      <c r="AB928" s="9"/>
      <c r="AC928" s="35"/>
      <c r="AD928" s="36"/>
      <c r="AF928" s="37"/>
      <c r="AH928" s="8"/>
      <c r="AI928" s="8"/>
      <c r="AJ928" s="8"/>
      <c r="AM928" s="63"/>
    </row>
    <row r="929" spans="1:39" s="1" customFormat="1" ht="47.25" x14ac:dyDescent="0.25">
      <c r="A929" s="51" t="s">
        <v>1809</v>
      </c>
      <c r="B929" s="52" t="s">
        <v>1977</v>
      </c>
      <c r="C929" s="53" t="s">
        <v>1978</v>
      </c>
      <c r="D929" s="54" t="s">
        <v>31</v>
      </c>
      <c r="E929" s="54" t="s">
        <v>31</v>
      </c>
      <c r="F929" s="54" t="s">
        <v>31</v>
      </c>
      <c r="G929" s="54" t="s">
        <v>31</v>
      </c>
      <c r="H929" s="54">
        <f t="shared" si="291"/>
        <v>0.28386120000000004</v>
      </c>
      <c r="I929" s="67" t="s">
        <v>31</v>
      </c>
      <c r="J929" s="54">
        <v>0</v>
      </c>
      <c r="K929" s="67" t="s">
        <v>31</v>
      </c>
      <c r="L929" s="54">
        <v>0.222</v>
      </c>
      <c r="M929" s="67" t="s">
        <v>31</v>
      </c>
      <c r="N929" s="54">
        <v>1.8714000000000001E-2</v>
      </c>
      <c r="O929" s="67" t="s">
        <v>31</v>
      </c>
      <c r="P929" s="54">
        <v>4.3147199999999997E-2</v>
      </c>
      <c r="Q929" s="54" t="s">
        <v>31</v>
      </c>
      <c r="R929" s="54" t="s">
        <v>31</v>
      </c>
      <c r="S929" s="48" t="s">
        <v>31</v>
      </c>
      <c r="T929" s="49" t="s">
        <v>938</v>
      </c>
      <c r="U929" s="7"/>
      <c r="V929" s="7"/>
      <c r="W929" s="7"/>
      <c r="X929" s="7"/>
      <c r="Y929" s="7"/>
      <c r="Z929" s="7"/>
      <c r="AA929" s="7"/>
      <c r="AB929" s="9"/>
      <c r="AC929" s="35"/>
      <c r="AD929" s="36"/>
      <c r="AF929" s="37"/>
      <c r="AH929" s="8"/>
      <c r="AI929" s="8"/>
      <c r="AJ929" s="8"/>
      <c r="AM929" s="63"/>
    </row>
    <row r="930" spans="1:39" s="1" customFormat="1" ht="31.5" x14ac:dyDescent="0.25">
      <c r="A930" s="51" t="s">
        <v>1809</v>
      </c>
      <c r="B930" s="52" t="s">
        <v>1979</v>
      </c>
      <c r="C930" s="53" t="s">
        <v>1980</v>
      </c>
      <c r="D930" s="54" t="s">
        <v>31</v>
      </c>
      <c r="E930" s="54" t="s">
        <v>31</v>
      </c>
      <c r="F930" s="54" t="s">
        <v>31</v>
      </c>
      <c r="G930" s="54" t="s">
        <v>31</v>
      </c>
      <c r="H930" s="54">
        <f t="shared" si="291"/>
        <v>0.12</v>
      </c>
      <c r="I930" s="67" t="s">
        <v>31</v>
      </c>
      <c r="J930" s="54">
        <v>0</v>
      </c>
      <c r="K930" s="67" t="s">
        <v>31</v>
      </c>
      <c r="L930" s="54">
        <v>0.12</v>
      </c>
      <c r="M930" s="67" t="s">
        <v>31</v>
      </c>
      <c r="N930" s="54">
        <v>0</v>
      </c>
      <c r="O930" s="67" t="s">
        <v>31</v>
      </c>
      <c r="P930" s="54">
        <v>0</v>
      </c>
      <c r="Q930" s="54" t="s">
        <v>31</v>
      </c>
      <c r="R930" s="54" t="s">
        <v>31</v>
      </c>
      <c r="S930" s="48" t="s">
        <v>31</v>
      </c>
      <c r="T930" s="49" t="s">
        <v>938</v>
      </c>
      <c r="U930" s="7"/>
      <c r="V930" s="7"/>
      <c r="W930" s="7"/>
      <c r="X930" s="7"/>
      <c r="Y930" s="7"/>
      <c r="Z930" s="7"/>
      <c r="AA930" s="7"/>
      <c r="AB930" s="9"/>
      <c r="AC930" s="35"/>
      <c r="AD930" s="36"/>
      <c r="AF930" s="37"/>
      <c r="AH930" s="8"/>
      <c r="AI930" s="8"/>
      <c r="AJ930" s="8"/>
      <c r="AM930" s="63"/>
    </row>
    <row r="931" spans="1:39" s="1" customFormat="1" ht="31.5" x14ac:dyDescent="0.25">
      <c r="A931" s="51" t="s">
        <v>1809</v>
      </c>
      <c r="B931" s="52" t="s">
        <v>1981</v>
      </c>
      <c r="C931" s="53" t="s">
        <v>1982</v>
      </c>
      <c r="D931" s="54" t="s">
        <v>31</v>
      </c>
      <c r="E931" s="54" t="s">
        <v>31</v>
      </c>
      <c r="F931" s="54" t="s">
        <v>31</v>
      </c>
      <c r="G931" s="54" t="s">
        <v>31</v>
      </c>
      <c r="H931" s="54">
        <f t="shared" si="291"/>
        <v>0.8633333299999999</v>
      </c>
      <c r="I931" s="67" t="s">
        <v>31</v>
      </c>
      <c r="J931" s="54">
        <v>0</v>
      </c>
      <c r="K931" s="67" t="s">
        <v>31</v>
      </c>
      <c r="L931" s="54">
        <v>0.8633333299999999</v>
      </c>
      <c r="M931" s="67" t="s">
        <v>31</v>
      </c>
      <c r="N931" s="54">
        <v>0</v>
      </c>
      <c r="O931" s="67" t="s">
        <v>31</v>
      </c>
      <c r="P931" s="54">
        <v>0</v>
      </c>
      <c r="Q931" s="54" t="s">
        <v>31</v>
      </c>
      <c r="R931" s="54" t="s">
        <v>31</v>
      </c>
      <c r="S931" s="48" t="s">
        <v>31</v>
      </c>
      <c r="T931" s="49" t="s">
        <v>938</v>
      </c>
      <c r="U931" s="7"/>
      <c r="V931" s="7"/>
      <c r="W931" s="7"/>
      <c r="X931" s="7"/>
      <c r="Y931" s="7"/>
      <c r="Z931" s="7"/>
      <c r="AA931" s="7"/>
      <c r="AB931" s="9"/>
      <c r="AC931" s="35"/>
      <c r="AD931" s="36"/>
      <c r="AF931" s="37"/>
      <c r="AH931" s="8"/>
      <c r="AI931" s="8"/>
      <c r="AJ931" s="8"/>
      <c r="AM931" s="63"/>
    </row>
    <row r="932" spans="1:39" s="1" customFormat="1" ht="31.5" x14ac:dyDescent="0.25">
      <c r="A932" s="51" t="s">
        <v>1809</v>
      </c>
      <c r="B932" s="52" t="s">
        <v>1983</v>
      </c>
      <c r="C932" s="53" t="s">
        <v>1984</v>
      </c>
      <c r="D932" s="54" t="s">
        <v>31</v>
      </c>
      <c r="E932" s="54" t="s">
        <v>31</v>
      </c>
      <c r="F932" s="54" t="s">
        <v>31</v>
      </c>
      <c r="G932" s="54" t="s">
        <v>31</v>
      </c>
      <c r="H932" s="54">
        <f t="shared" si="291"/>
        <v>0.85379999999999989</v>
      </c>
      <c r="I932" s="67" t="s">
        <v>31</v>
      </c>
      <c r="J932" s="54">
        <v>0</v>
      </c>
      <c r="K932" s="67" t="s">
        <v>31</v>
      </c>
      <c r="L932" s="54">
        <v>0.56879999999999997</v>
      </c>
      <c r="M932" s="67" t="s">
        <v>31</v>
      </c>
      <c r="N932" s="54">
        <v>0.28499999999999998</v>
      </c>
      <c r="O932" s="67" t="s">
        <v>31</v>
      </c>
      <c r="P932" s="54">
        <v>0</v>
      </c>
      <c r="Q932" s="54" t="s">
        <v>31</v>
      </c>
      <c r="R932" s="54" t="s">
        <v>31</v>
      </c>
      <c r="S932" s="48" t="s">
        <v>31</v>
      </c>
      <c r="T932" s="49" t="s">
        <v>938</v>
      </c>
      <c r="U932" s="7"/>
      <c r="V932" s="7"/>
      <c r="W932" s="7"/>
      <c r="X932" s="7"/>
      <c r="Y932" s="7"/>
      <c r="Z932" s="7"/>
      <c r="AA932" s="7"/>
      <c r="AB932" s="9"/>
      <c r="AC932" s="35"/>
      <c r="AD932" s="36"/>
      <c r="AF932" s="37"/>
      <c r="AH932" s="8"/>
      <c r="AI932" s="8"/>
      <c r="AJ932" s="8"/>
      <c r="AM932" s="63"/>
    </row>
    <row r="933" spans="1:39" s="1" customFormat="1" ht="47.25" x14ac:dyDescent="0.25">
      <c r="A933" s="51" t="s">
        <v>1809</v>
      </c>
      <c r="B933" s="52" t="s">
        <v>1985</v>
      </c>
      <c r="C933" s="53" t="s">
        <v>1986</v>
      </c>
      <c r="D933" s="54" t="s">
        <v>31</v>
      </c>
      <c r="E933" s="54" t="s">
        <v>31</v>
      </c>
      <c r="F933" s="54" t="s">
        <v>31</v>
      </c>
      <c r="G933" s="54" t="s">
        <v>31</v>
      </c>
      <c r="H933" s="54">
        <f t="shared" si="291"/>
        <v>2.3279999999999998</v>
      </c>
      <c r="I933" s="67" t="s">
        <v>31</v>
      </c>
      <c r="J933" s="54">
        <v>0</v>
      </c>
      <c r="K933" s="67" t="s">
        <v>31</v>
      </c>
      <c r="L933" s="54">
        <v>2.3279999999999998</v>
      </c>
      <c r="M933" s="67" t="s">
        <v>31</v>
      </c>
      <c r="N933" s="54">
        <v>0</v>
      </c>
      <c r="O933" s="67" t="s">
        <v>31</v>
      </c>
      <c r="P933" s="54">
        <v>0</v>
      </c>
      <c r="Q933" s="54" t="s">
        <v>31</v>
      </c>
      <c r="R933" s="54" t="s">
        <v>31</v>
      </c>
      <c r="S933" s="48" t="s">
        <v>31</v>
      </c>
      <c r="T933" s="49" t="s">
        <v>938</v>
      </c>
      <c r="U933" s="7"/>
      <c r="V933" s="7"/>
      <c r="W933" s="7"/>
      <c r="X933" s="7"/>
      <c r="Y933" s="7"/>
      <c r="Z933" s="7"/>
      <c r="AA933" s="7"/>
      <c r="AB933" s="9"/>
      <c r="AC933" s="35"/>
      <c r="AD933" s="36"/>
      <c r="AF933" s="37"/>
      <c r="AH933" s="8"/>
      <c r="AI933" s="8"/>
      <c r="AJ933" s="8"/>
      <c r="AM933" s="63"/>
    </row>
    <row r="934" spans="1:39" s="1" customFormat="1" ht="31.5" x14ac:dyDescent="0.25">
      <c r="A934" s="51" t="s">
        <v>1809</v>
      </c>
      <c r="B934" s="52" t="s">
        <v>1987</v>
      </c>
      <c r="C934" s="53" t="s">
        <v>1988</v>
      </c>
      <c r="D934" s="54" t="s">
        <v>31</v>
      </c>
      <c r="E934" s="54" t="s">
        <v>31</v>
      </c>
      <c r="F934" s="54" t="s">
        <v>31</v>
      </c>
      <c r="G934" s="54" t="s">
        <v>31</v>
      </c>
      <c r="H934" s="54">
        <f t="shared" si="291"/>
        <v>0.82236999999999993</v>
      </c>
      <c r="I934" s="67" t="s">
        <v>31</v>
      </c>
      <c r="J934" s="54">
        <v>0</v>
      </c>
      <c r="K934" s="67" t="s">
        <v>31</v>
      </c>
      <c r="L934" s="54">
        <v>0</v>
      </c>
      <c r="M934" s="67" t="s">
        <v>31</v>
      </c>
      <c r="N934" s="54">
        <v>0.176037</v>
      </c>
      <c r="O934" s="67" t="s">
        <v>31</v>
      </c>
      <c r="P934" s="54">
        <v>0.64633299999999994</v>
      </c>
      <c r="Q934" s="54" t="s">
        <v>31</v>
      </c>
      <c r="R934" s="54" t="s">
        <v>31</v>
      </c>
      <c r="S934" s="48" t="s">
        <v>31</v>
      </c>
      <c r="T934" s="49" t="s">
        <v>938</v>
      </c>
      <c r="U934" s="7"/>
      <c r="V934" s="7"/>
      <c r="W934" s="7"/>
      <c r="X934" s="7"/>
      <c r="Y934" s="7"/>
      <c r="Z934" s="7"/>
      <c r="AA934" s="7"/>
      <c r="AB934" s="9"/>
      <c r="AC934" s="35"/>
      <c r="AD934" s="36"/>
      <c r="AF934" s="37"/>
      <c r="AH934" s="8"/>
      <c r="AI934" s="8"/>
      <c r="AJ934" s="8"/>
      <c r="AM934" s="63"/>
    </row>
    <row r="935" spans="1:39" s="1" customFormat="1" ht="47.25" x14ac:dyDescent="0.25">
      <c r="A935" s="51" t="s">
        <v>1809</v>
      </c>
      <c r="B935" s="52" t="s">
        <v>1989</v>
      </c>
      <c r="C935" s="53" t="s">
        <v>1990</v>
      </c>
      <c r="D935" s="54" t="s">
        <v>31</v>
      </c>
      <c r="E935" s="54" t="s">
        <v>31</v>
      </c>
      <c r="F935" s="54" t="s">
        <v>31</v>
      </c>
      <c r="G935" s="54" t="s">
        <v>31</v>
      </c>
      <c r="H935" s="54">
        <f t="shared" si="291"/>
        <v>0.28386120000000004</v>
      </c>
      <c r="I935" s="67" t="s">
        <v>31</v>
      </c>
      <c r="J935" s="54">
        <v>0</v>
      </c>
      <c r="K935" s="67" t="s">
        <v>31</v>
      </c>
      <c r="L935" s="54">
        <v>0.222</v>
      </c>
      <c r="M935" s="67" t="s">
        <v>31</v>
      </c>
      <c r="N935" s="54">
        <v>1.8714000000000001E-2</v>
      </c>
      <c r="O935" s="67" t="s">
        <v>31</v>
      </c>
      <c r="P935" s="54">
        <v>4.3147199999999997E-2</v>
      </c>
      <c r="Q935" s="54" t="s">
        <v>31</v>
      </c>
      <c r="R935" s="54" t="s">
        <v>31</v>
      </c>
      <c r="S935" s="48" t="s">
        <v>31</v>
      </c>
      <c r="T935" s="49" t="s">
        <v>938</v>
      </c>
      <c r="U935" s="7"/>
      <c r="V935" s="7"/>
      <c r="W935" s="7"/>
      <c r="X935" s="7"/>
      <c r="Y935" s="7"/>
      <c r="Z935" s="7"/>
      <c r="AA935" s="7"/>
      <c r="AB935" s="9"/>
      <c r="AC935" s="35"/>
      <c r="AD935" s="36"/>
      <c r="AF935" s="37"/>
      <c r="AH935" s="8"/>
      <c r="AI935" s="8"/>
      <c r="AJ935" s="8"/>
      <c r="AM935" s="63"/>
    </row>
    <row r="936" spans="1:39" s="1" customFormat="1" ht="31.5" x14ac:dyDescent="0.25">
      <c r="A936" s="51" t="s">
        <v>1809</v>
      </c>
      <c r="B936" s="52" t="s">
        <v>1991</v>
      </c>
      <c r="C936" s="53" t="s">
        <v>1992</v>
      </c>
      <c r="D936" s="54" t="s">
        <v>31</v>
      </c>
      <c r="E936" s="54" t="s">
        <v>31</v>
      </c>
      <c r="F936" s="54" t="s">
        <v>31</v>
      </c>
      <c r="G936" s="54" t="s">
        <v>31</v>
      </c>
      <c r="H936" s="54">
        <f t="shared" si="291"/>
        <v>0.188</v>
      </c>
      <c r="I936" s="67" t="s">
        <v>31</v>
      </c>
      <c r="J936" s="54">
        <v>0.188</v>
      </c>
      <c r="K936" s="67" t="s">
        <v>31</v>
      </c>
      <c r="L936" s="54">
        <v>0</v>
      </c>
      <c r="M936" s="67" t="s">
        <v>31</v>
      </c>
      <c r="N936" s="54">
        <v>0</v>
      </c>
      <c r="O936" s="67" t="s">
        <v>31</v>
      </c>
      <c r="P936" s="54">
        <v>0</v>
      </c>
      <c r="Q936" s="54" t="s">
        <v>31</v>
      </c>
      <c r="R936" s="54" t="s">
        <v>31</v>
      </c>
      <c r="S936" s="48" t="s">
        <v>31</v>
      </c>
      <c r="T936" s="49" t="s">
        <v>938</v>
      </c>
      <c r="U936" s="7"/>
      <c r="V936" s="7"/>
      <c r="W936" s="7"/>
      <c r="X936" s="7"/>
      <c r="Y936" s="7"/>
      <c r="Z936" s="7"/>
      <c r="AA936" s="7"/>
      <c r="AB936" s="9"/>
      <c r="AC936" s="35"/>
      <c r="AD936" s="36"/>
      <c r="AF936" s="37"/>
      <c r="AH936" s="8"/>
      <c r="AI936" s="8"/>
      <c r="AJ936" s="8"/>
      <c r="AM936" s="63"/>
    </row>
    <row r="937" spans="1:39" s="1" customFormat="1" ht="47.25" x14ac:dyDescent="0.25">
      <c r="A937" s="51" t="s">
        <v>1809</v>
      </c>
      <c r="B937" s="52" t="s">
        <v>1993</v>
      </c>
      <c r="C937" s="53" t="s">
        <v>1994</v>
      </c>
      <c r="D937" s="54" t="s">
        <v>31</v>
      </c>
      <c r="E937" s="54" t="s">
        <v>31</v>
      </c>
      <c r="F937" s="54" t="s">
        <v>31</v>
      </c>
      <c r="G937" s="54" t="s">
        <v>31</v>
      </c>
      <c r="H937" s="54">
        <f t="shared" si="291"/>
        <v>11.915103999999999</v>
      </c>
      <c r="I937" s="67" t="s">
        <v>31</v>
      </c>
      <c r="J937" s="54">
        <v>0</v>
      </c>
      <c r="K937" s="67" t="s">
        <v>31</v>
      </c>
      <c r="L937" s="54">
        <v>11.915103999999999</v>
      </c>
      <c r="M937" s="67" t="s">
        <v>31</v>
      </c>
      <c r="N937" s="54">
        <v>0</v>
      </c>
      <c r="O937" s="67" t="s">
        <v>31</v>
      </c>
      <c r="P937" s="54">
        <v>0</v>
      </c>
      <c r="Q937" s="54" t="s">
        <v>31</v>
      </c>
      <c r="R937" s="54" t="s">
        <v>31</v>
      </c>
      <c r="S937" s="48" t="s">
        <v>31</v>
      </c>
      <c r="T937" s="49" t="s">
        <v>938</v>
      </c>
      <c r="U937" s="7"/>
      <c r="V937" s="7"/>
      <c r="W937" s="7"/>
      <c r="X937" s="7"/>
      <c r="Y937" s="7"/>
      <c r="Z937" s="7"/>
      <c r="AA937" s="7"/>
      <c r="AB937" s="9"/>
      <c r="AC937" s="35"/>
      <c r="AD937" s="36"/>
      <c r="AF937" s="37"/>
      <c r="AH937" s="8"/>
      <c r="AI937" s="8"/>
      <c r="AJ937" s="8"/>
      <c r="AM937" s="63"/>
    </row>
    <row r="938" spans="1:39" s="1" customFormat="1" ht="31.5" x14ac:dyDescent="0.25">
      <c r="A938" s="51" t="s">
        <v>1809</v>
      </c>
      <c r="B938" s="52" t="s">
        <v>1995</v>
      </c>
      <c r="C938" s="53" t="s">
        <v>1996</v>
      </c>
      <c r="D938" s="54" t="s">
        <v>31</v>
      </c>
      <c r="E938" s="54" t="s">
        <v>31</v>
      </c>
      <c r="F938" s="54" t="s">
        <v>31</v>
      </c>
      <c r="G938" s="54" t="s">
        <v>31</v>
      </c>
      <c r="H938" s="54">
        <f t="shared" si="291"/>
        <v>0.114</v>
      </c>
      <c r="I938" s="67" t="s">
        <v>31</v>
      </c>
      <c r="J938" s="54">
        <v>0</v>
      </c>
      <c r="K938" s="67" t="s">
        <v>31</v>
      </c>
      <c r="L938" s="54">
        <v>0.114</v>
      </c>
      <c r="M938" s="67" t="s">
        <v>31</v>
      </c>
      <c r="N938" s="54">
        <v>0</v>
      </c>
      <c r="O938" s="67" t="s">
        <v>31</v>
      </c>
      <c r="P938" s="54">
        <v>0</v>
      </c>
      <c r="Q938" s="54" t="s">
        <v>31</v>
      </c>
      <c r="R938" s="54" t="s">
        <v>31</v>
      </c>
      <c r="S938" s="48" t="s">
        <v>31</v>
      </c>
      <c r="T938" s="49" t="s">
        <v>938</v>
      </c>
      <c r="U938" s="7"/>
      <c r="V938" s="7"/>
      <c r="W938" s="7"/>
      <c r="X938" s="7"/>
      <c r="Y938" s="7"/>
      <c r="Z938" s="7"/>
      <c r="AA938" s="7"/>
      <c r="AB938" s="9"/>
      <c r="AC938" s="35"/>
      <c r="AD938" s="36"/>
      <c r="AF938" s="37"/>
      <c r="AH938" s="8"/>
      <c r="AI938" s="8"/>
      <c r="AJ938" s="8"/>
      <c r="AM938" s="63"/>
    </row>
    <row r="939" spans="1:39" s="1" customFormat="1" ht="31.5" x14ac:dyDescent="0.25">
      <c r="A939" s="51" t="s">
        <v>1809</v>
      </c>
      <c r="B939" s="52" t="s">
        <v>1997</v>
      </c>
      <c r="C939" s="53" t="s">
        <v>1998</v>
      </c>
      <c r="D939" s="54" t="s">
        <v>31</v>
      </c>
      <c r="E939" s="54" t="s">
        <v>31</v>
      </c>
      <c r="F939" s="54" t="s">
        <v>31</v>
      </c>
      <c r="G939" s="54" t="s">
        <v>31</v>
      </c>
      <c r="H939" s="54">
        <f t="shared" si="291"/>
        <v>0.32400000000000001</v>
      </c>
      <c r="I939" s="67" t="s">
        <v>31</v>
      </c>
      <c r="J939" s="54">
        <v>0</v>
      </c>
      <c r="K939" s="67" t="s">
        <v>31</v>
      </c>
      <c r="L939" s="54">
        <v>0.32400000000000001</v>
      </c>
      <c r="M939" s="67" t="s">
        <v>31</v>
      </c>
      <c r="N939" s="54">
        <v>0</v>
      </c>
      <c r="O939" s="67" t="s">
        <v>31</v>
      </c>
      <c r="P939" s="54">
        <v>0</v>
      </c>
      <c r="Q939" s="54" t="s">
        <v>31</v>
      </c>
      <c r="R939" s="54" t="s">
        <v>31</v>
      </c>
      <c r="S939" s="48" t="s">
        <v>31</v>
      </c>
      <c r="T939" s="49" t="s">
        <v>938</v>
      </c>
      <c r="U939" s="7"/>
      <c r="V939" s="7"/>
      <c r="W939" s="7"/>
      <c r="X939" s="7"/>
      <c r="Y939" s="7"/>
      <c r="Z939" s="7"/>
      <c r="AA939" s="7"/>
      <c r="AB939" s="9"/>
      <c r="AC939" s="35"/>
      <c r="AD939" s="36"/>
      <c r="AF939" s="37"/>
      <c r="AH939" s="8"/>
      <c r="AI939" s="8"/>
      <c r="AJ939" s="8"/>
      <c r="AM939" s="63"/>
    </row>
    <row r="940" spans="1:39" s="1" customFormat="1" ht="31.5" x14ac:dyDescent="0.25">
      <c r="A940" s="51" t="s">
        <v>1809</v>
      </c>
      <c r="B940" s="52" t="s">
        <v>1999</v>
      </c>
      <c r="C940" s="53" t="s">
        <v>2000</v>
      </c>
      <c r="D940" s="54" t="s">
        <v>31</v>
      </c>
      <c r="E940" s="54" t="s">
        <v>31</v>
      </c>
      <c r="F940" s="54" t="s">
        <v>31</v>
      </c>
      <c r="G940" s="54" t="s">
        <v>31</v>
      </c>
      <c r="H940" s="54">
        <f t="shared" si="291"/>
        <v>1.0136000000000001</v>
      </c>
      <c r="I940" s="67" t="s">
        <v>31</v>
      </c>
      <c r="J940" s="54">
        <v>0</v>
      </c>
      <c r="K940" s="67" t="s">
        <v>31</v>
      </c>
      <c r="L940" s="54">
        <v>0.67559999999999998</v>
      </c>
      <c r="M940" s="67" t="s">
        <v>31</v>
      </c>
      <c r="N940" s="54">
        <v>0.33800000000000002</v>
      </c>
      <c r="O940" s="67" t="s">
        <v>31</v>
      </c>
      <c r="P940" s="54">
        <v>0</v>
      </c>
      <c r="Q940" s="54" t="s">
        <v>31</v>
      </c>
      <c r="R940" s="54" t="s">
        <v>31</v>
      </c>
      <c r="S940" s="48" t="s">
        <v>31</v>
      </c>
      <c r="T940" s="49" t="s">
        <v>938</v>
      </c>
      <c r="U940" s="7"/>
      <c r="V940" s="7"/>
      <c r="W940" s="7"/>
      <c r="X940" s="7"/>
      <c r="Y940" s="7"/>
      <c r="Z940" s="7"/>
      <c r="AA940" s="7"/>
      <c r="AB940" s="9"/>
      <c r="AC940" s="35"/>
      <c r="AD940" s="36"/>
      <c r="AF940" s="37"/>
      <c r="AH940" s="8"/>
      <c r="AI940" s="8"/>
      <c r="AJ940" s="8"/>
      <c r="AM940" s="63"/>
    </row>
    <row r="941" spans="1:39" s="1" customFormat="1" ht="31.5" x14ac:dyDescent="0.25">
      <c r="A941" s="51" t="s">
        <v>1809</v>
      </c>
      <c r="B941" s="52" t="s">
        <v>2001</v>
      </c>
      <c r="C941" s="53" t="s">
        <v>2002</v>
      </c>
      <c r="D941" s="54" t="s">
        <v>31</v>
      </c>
      <c r="E941" s="54" t="s">
        <v>31</v>
      </c>
      <c r="F941" s="54" t="s">
        <v>31</v>
      </c>
      <c r="G941" s="54" t="s">
        <v>31</v>
      </c>
      <c r="H941" s="54">
        <f t="shared" si="291"/>
        <v>0.8633333299999999</v>
      </c>
      <c r="I941" s="67" t="s">
        <v>31</v>
      </c>
      <c r="J941" s="54">
        <v>0</v>
      </c>
      <c r="K941" s="67" t="s">
        <v>31</v>
      </c>
      <c r="L941" s="54">
        <v>0.8633333299999999</v>
      </c>
      <c r="M941" s="67" t="s">
        <v>31</v>
      </c>
      <c r="N941" s="54">
        <v>0</v>
      </c>
      <c r="O941" s="67" t="s">
        <v>31</v>
      </c>
      <c r="P941" s="54">
        <v>0</v>
      </c>
      <c r="Q941" s="54" t="s">
        <v>31</v>
      </c>
      <c r="R941" s="54" t="s">
        <v>31</v>
      </c>
      <c r="S941" s="48" t="s">
        <v>31</v>
      </c>
      <c r="T941" s="49" t="s">
        <v>938</v>
      </c>
      <c r="U941" s="7"/>
      <c r="V941" s="7"/>
      <c r="W941" s="7"/>
      <c r="X941" s="7"/>
      <c r="Y941" s="7"/>
      <c r="Z941" s="7"/>
      <c r="AA941" s="7"/>
      <c r="AB941" s="9"/>
      <c r="AC941" s="35"/>
      <c r="AD941" s="36"/>
      <c r="AF941" s="37"/>
      <c r="AH941" s="8"/>
      <c r="AI941" s="8"/>
      <c r="AJ941" s="8"/>
      <c r="AM941" s="63"/>
    </row>
    <row r="942" spans="1:39" s="1" customFormat="1" ht="31.5" x14ac:dyDescent="0.25">
      <c r="A942" s="51" t="s">
        <v>1809</v>
      </c>
      <c r="B942" s="52" t="s">
        <v>2003</v>
      </c>
      <c r="C942" s="53" t="s">
        <v>2004</v>
      </c>
      <c r="D942" s="54" t="s">
        <v>31</v>
      </c>
      <c r="E942" s="54" t="s">
        <v>31</v>
      </c>
      <c r="F942" s="54" t="s">
        <v>31</v>
      </c>
      <c r="G942" s="54" t="s">
        <v>31</v>
      </c>
      <c r="H942" s="54">
        <f t="shared" si="291"/>
        <v>2.2515339999999999</v>
      </c>
      <c r="I942" s="67" t="s">
        <v>31</v>
      </c>
      <c r="J942" s="54">
        <v>0</v>
      </c>
      <c r="K942" s="67" t="s">
        <v>31</v>
      </c>
      <c r="L942" s="54">
        <v>0</v>
      </c>
      <c r="M942" s="67" t="s">
        <v>31</v>
      </c>
      <c r="N942" s="54">
        <v>0.48218800000000001</v>
      </c>
      <c r="O942" s="67" t="s">
        <v>31</v>
      </c>
      <c r="P942" s="54">
        <v>1.7693460000000001</v>
      </c>
      <c r="Q942" s="54" t="s">
        <v>31</v>
      </c>
      <c r="R942" s="54" t="s">
        <v>31</v>
      </c>
      <c r="S942" s="48" t="s">
        <v>31</v>
      </c>
      <c r="T942" s="49" t="s">
        <v>938</v>
      </c>
      <c r="U942" s="7"/>
      <c r="V942" s="7"/>
      <c r="W942" s="7"/>
      <c r="X942" s="7"/>
      <c r="Y942" s="7"/>
      <c r="Z942" s="7"/>
      <c r="AA942" s="7"/>
      <c r="AB942" s="9"/>
      <c r="AC942" s="35"/>
      <c r="AD942" s="36"/>
      <c r="AF942" s="37"/>
      <c r="AH942" s="8"/>
      <c r="AI942" s="8"/>
      <c r="AJ942" s="8"/>
      <c r="AM942" s="63"/>
    </row>
    <row r="943" spans="1:39" s="1" customFormat="1" ht="47.25" x14ac:dyDescent="0.25">
      <c r="A943" s="51" t="s">
        <v>1809</v>
      </c>
      <c r="B943" s="52" t="s">
        <v>2005</v>
      </c>
      <c r="C943" s="53" t="s">
        <v>2006</v>
      </c>
      <c r="D943" s="54" t="s">
        <v>31</v>
      </c>
      <c r="E943" s="54" t="s">
        <v>31</v>
      </c>
      <c r="F943" s="54" t="s">
        <v>31</v>
      </c>
      <c r="G943" s="54" t="s">
        <v>31</v>
      </c>
      <c r="H943" s="54">
        <f t="shared" si="291"/>
        <v>0.28386120000000004</v>
      </c>
      <c r="I943" s="67" t="s">
        <v>31</v>
      </c>
      <c r="J943" s="54">
        <v>0</v>
      </c>
      <c r="K943" s="67" t="s">
        <v>31</v>
      </c>
      <c r="L943" s="54">
        <v>0.222</v>
      </c>
      <c r="M943" s="67" t="s">
        <v>31</v>
      </c>
      <c r="N943" s="54">
        <v>1.8714000000000001E-2</v>
      </c>
      <c r="O943" s="67" t="s">
        <v>31</v>
      </c>
      <c r="P943" s="54">
        <v>4.3147199999999997E-2</v>
      </c>
      <c r="Q943" s="54" t="s">
        <v>31</v>
      </c>
      <c r="R943" s="54" t="s">
        <v>31</v>
      </c>
      <c r="S943" s="48" t="s">
        <v>31</v>
      </c>
      <c r="T943" s="49" t="s">
        <v>938</v>
      </c>
      <c r="U943" s="7"/>
      <c r="V943" s="7"/>
      <c r="W943" s="7"/>
      <c r="X943" s="7"/>
      <c r="Y943" s="7"/>
      <c r="Z943" s="7"/>
      <c r="AA943" s="59"/>
      <c r="AB943" s="60"/>
      <c r="AC943" s="35"/>
      <c r="AD943" s="36"/>
      <c r="AF943" s="37"/>
      <c r="AH943" s="8"/>
      <c r="AI943" s="8"/>
      <c r="AJ943" s="8"/>
      <c r="AM943" s="63"/>
    </row>
    <row r="944" spans="1:39" s="1" customFormat="1" ht="31.5" x14ac:dyDescent="0.25">
      <c r="A944" s="51" t="s">
        <v>1809</v>
      </c>
      <c r="B944" s="52" t="s">
        <v>2007</v>
      </c>
      <c r="C944" s="53" t="s">
        <v>2008</v>
      </c>
      <c r="D944" s="54" t="s">
        <v>31</v>
      </c>
      <c r="E944" s="54" t="s">
        <v>31</v>
      </c>
      <c r="F944" s="54" t="s">
        <v>31</v>
      </c>
      <c r="G944" s="54" t="s">
        <v>31</v>
      </c>
      <c r="H944" s="54">
        <f t="shared" si="291"/>
        <v>0.10199999999999999</v>
      </c>
      <c r="I944" s="67" t="s">
        <v>31</v>
      </c>
      <c r="J944" s="54">
        <v>0.10199999999999999</v>
      </c>
      <c r="K944" s="67" t="s">
        <v>31</v>
      </c>
      <c r="L944" s="54">
        <v>0</v>
      </c>
      <c r="M944" s="67" t="s">
        <v>31</v>
      </c>
      <c r="N944" s="54">
        <v>0</v>
      </c>
      <c r="O944" s="67" t="s">
        <v>31</v>
      </c>
      <c r="P944" s="54">
        <v>0</v>
      </c>
      <c r="Q944" s="54" t="s">
        <v>31</v>
      </c>
      <c r="R944" s="54" t="s">
        <v>31</v>
      </c>
      <c r="S944" s="48" t="s">
        <v>31</v>
      </c>
      <c r="T944" s="49" t="s">
        <v>938</v>
      </c>
      <c r="U944" s="7"/>
      <c r="V944" s="7"/>
      <c r="W944" s="7"/>
      <c r="X944" s="7"/>
      <c r="Y944" s="7"/>
      <c r="Z944" s="7"/>
      <c r="AA944" s="59"/>
      <c r="AB944" s="60"/>
      <c r="AC944" s="35"/>
      <c r="AD944" s="36"/>
      <c r="AF944" s="37"/>
      <c r="AH944" s="8"/>
      <c r="AI944" s="8"/>
      <c r="AJ944" s="8"/>
      <c r="AM944" s="63"/>
    </row>
    <row r="945" spans="1:39" s="1" customFormat="1" ht="47.25" x14ac:dyDescent="0.25">
      <c r="A945" s="51" t="s">
        <v>1809</v>
      </c>
      <c r="B945" s="52" t="s">
        <v>2009</v>
      </c>
      <c r="C945" s="53" t="s">
        <v>2010</v>
      </c>
      <c r="D945" s="54" t="s">
        <v>31</v>
      </c>
      <c r="E945" s="54" t="s">
        <v>31</v>
      </c>
      <c r="F945" s="54" t="s">
        <v>31</v>
      </c>
      <c r="G945" s="54" t="s">
        <v>31</v>
      </c>
      <c r="H945" s="54">
        <f t="shared" si="291"/>
        <v>2.3279999999999998</v>
      </c>
      <c r="I945" s="67" t="s">
        <v>31</v>
      </c>
      <c r="J945" s="54">
        <v>0</v>
      </c>
      <c r="K945" s="67" t="s">
        <v>31</v>
      </c>
      <c r="L945" s="54">
        <v>2.3279999999999998</v>
      </c>
      <c r="M945" s="67" t="s">
        <v>31</v>
      </c>
      <c r="N945" s="54">
        <v>0</v>
      </c>
      <c r="O945" s="67" t="s">
        <v>31</v>
      </c>
      <c r="P945" s="54">
        <v>0</v>
      </c>
      <c r="Q945" s="54" t="s">
        <v>31</v>
      </c>
      <c r="R945" s="54" t="s">
        <v>31</v>
      </c>
      <c r="S945" s="48" t="s">
        <v>31</v>
      </c>
      <c r="T945" s="49" t="s">
        <v>938</v>
      </c>
      <c r="U945" s="7"/>
      <c r="V945" s="7"/>
      <c r="W945" s="7"/>
      <c r="X945" s="7"/>
      <c r="Y945" s="7"/>
      <c r="Z945" s="7"/>
      <c r="AA945" s="7"/>
      <c r="AB945" s="9"/>
      <c r="AC945" s="35"/>
      <c r="AD945" s="36"/>
      <c r="AF945" s="37"/>
      <c r="AH945" s="8"/>
      <c r="AI945" s="8"/>
      <c r="AJ945" s="8"/>
      <c r="AM945" s="63"/>
    </row>
    <row r="946" spans="1:39" s="1" customFormat="1" ht="31.5" x14ac:dyDescent="0.25">
      <c r="A946" s="51" t="s">
        <v>1809</v>
      </c>
      <c r="B946" s="52" t="s">
        <v>2011</v>
      </c>
      <c r="C946" s="53" t="s">
        <v>2012</v>
      </c>
      <c r="D946" s="54" t="s">
        <v>31</v>
      </c>
      <c r="E946" s="54" t="s">
        <v>31</v>
      </c>
      <c r="F946" s="54" t="s">
        <v>31</v>
      </c>
      <c r="G946" s="54" t="s">
        <v>31</v>
      </c>
      <c r="H946" s="54">
        <f t="shared" si="291"/>
        <v>0.14999985000000002</v>
      </c>
      <c r="I946" s="67" t="s">
        <v>31</v>
      </c>
      <c r="J946" s="54">
        <v>0</v>
      </c>
      <c r="K946" s="67" t="s">
        <v>31</v>
      </c>
      <c r="L946" s="54">
        <v>0.14999985000000002</v>
      </c>
      <c r="M946" s="67" t="s">
        <v>31</v>
      </c>
      <c r="N946" s="54">
        <v>0</v>
      </c>
      <c r="O946" s="67" t="s">
        <v>31</v>
      </c>
      <c r="P946" s="54">
        <v>0</v>
      </c>
      <c r="Q946" s="54" t="s">
        <v>31</v>
      </c>
      <c r="R946" s="54" t="s">
        <v>31</v>
      </c>
      <c r="S946" s="48" t="s">
        <v>31</v>
      </c>
      <c r="T946" s="49" t="s">
        <v>938</v>
      </c>
      <c r="U946" s="7"/>
      <c r="V946" s="7"/>
      <c r="W946" s="7"/>
      <c r="X946" s="7"/>
      <c r="Y946" s="7"/>
      <c r="Z946" s="7"/>
      <c r="AA946" s="7"/>
      <c r="AB946" s="9"/>
      <c r="AC946" s="35"/>
      <c r="AD946" s="36"/>
      <c r="AF946" s="37"/>
      <c r="AH946" s="8"/>
      <c r="AI946" s="8"/>
      <c r="AJ946" s="8"/>
      <c r="AM946" s="63"/>
    </row>
    <row r="947" spans="1:39" s="1" customFormat="1" ht="31.5" x14ac:dyDescent="0.25">
      <c r="A947" s="51" t="s">
        <v>1809</v>
      </c>
      <c r="B947" s="52" t="s">
        <v>2013</v>
      </c>
      <c r="C947" s="53" t="s">
        <v>2014</v>
      </c>
      <c r="D947" s="54" t="s">
        <v>31</v>
      </c>
      <c r="E947" s="54" t="s">
        <v>31</v>
      </c>
      <c r="F947" s="54" t="s">
        <v>31</v>
      </c>
      <c r="G947" s="54" t="s">
        <v>31</v>
      </c>
      <c r="H947" s="54">
        <f t="shared" si="291"/>
        <v>0.85379999999999989</v>
      </c>
      <c r="I947" s="67" t="s">
        <v>31</v>
      </c>
      <c r="J947" s="54">
        <v>0</v>
      </c>
      <c r="K947" s="67" t="s">
        <v>31</v>
      </c>
      <c r="L947" s="54">
        <v>0.56879999999999997</v>
      </c>
      <c r="M947" s="67" t="s">
        <v>31</v>
      </c>
      <c r="N947" s="54">
        <v>0.28499999999999998</v>
      </c>
      <c r="O947" s="67" t="s">
        <v>31</v>
      </c>
      <c r="P947" s="54">
        <v>0</v>
      </c>
      <c r="Q947" s="54" t="s">
        <v>31</v>
      </c>
      <c r="R947" s="54" t="s">
        <v>31</v>
      </c>
      <c r="S947" s="48" t="s">
        <v>31</v>
      </c>
      <c r="T947" s="49" t="s">
        <v>938</v>
      </c>
      <c r="U947" s="7"/>
      <c r="V947" s="7"/>
      <c r="W947" s="7"/>
      <c r="X947" s="7"/>
      <c r="Y947" s="7"/>
      <c r="Z947" s="7"/>
      <c r="AA947" s="7"/>
      <c r="AB947" s="9"/>
      <c r="AC947" s="35"/>
      <c r="AD947" s="36"/>
      <c r="AF947" s="37"/>
      <c r="AH947" s="8"/>
      <c r="AI947" s="8"/>
      <c r="AJ947" s="8"/>
      <c r="AM947" s="63"/>
    </row>
    <row r="948" spans="1:39" s="1" customFormat="1" ht="31.5" x14ac:dyDescent="0.25">
      <c r="A948" s="51" t="s">
        <v>1809</v>
      </c>
      <c r="B948" s="52" t="s">
        <v>2015</v>
      </c>
      <c r="C948" s="53" t="s">
        <v>2016</v>
      </c>
      <c r="D948" s="54" t="s">
        <v>31</v>
      </c>
      <c r="E948" s="54" t="s">
        <v>31</v>
      </c>
      <c r="F948" s="54" t="s">
        <v>31</v>
      </c>
      <c r="G948" s="54" t="s">
        <v>31</v>
      </c>
      <c r="H948" s="54">
        <f t="shared" si="291"/>
        <v>0.18</v>
      </c>
      <c r="I948" s="67" t="s">
        <v>31</v>
      </c>
      <c r="J948" s="54">
        <v>0</v>
      </c>
      <c r="K948" s="67" t="s">
        <v>31</v>
      </c>
      <c r="L948" s="54">
        <v>0.18</v>
      </c>
      <c r="M948" s="67" t="s">
        <v>31</v>
      </c>
      <c r="N948" s="54">
        <v>0</v>
      </c>
      <c r="O948" s="67" t="s">
        <v>31</v>
      </c>
      <c r="P948" s="54">
        <v>0</v>
      </c>
      <c r="Q948" s="54" t="s">
        <v>31</v>
      </c>
      <c r="R948" s="54" t="s">
        <v>31</v>
      </c>
      <c r="S948" s="48" t="s">
        <v>31</v>
      </c>
      <c r="T948" s="49" t="s">
        <v>938</v>
      </c>
      <c r="U948" s="7"/>
      <c r="V948" s="7"/>
      <c r="W948" s="7"/>
      <c r="X948" s="7"/>
      <c r="Y948" s="7"/>
      <c r="Z948" s="7"/>
      <c r="AA948" s="7"/>
      <c r="AB948" s="9"/>
      <c r="AC948" s="35"/>
      <c r="AD948" s="36"/>
      <c r="AF948" s="37"/>
      <c r="AH948" s="8"/>
      <c r="AI948" s="8"/>
      <c r="AJ948" s="8"/>
      <c r="AM948" s="63"/>
    </row>
    <row r="949" spans="1:39" s="1" customFormat="1" ht="31.5" x14ac:dyDescent="0.25">
      <c r="A949" s="51" t="s">
        <v>1809</v>
      </c>
      <c r="B949" s="52" t="s">
        <v>2017</v>
      </c>
      <c r="C949" s="53" t="s">
        <v>2018</v>
      </c>
      <c r="D949" s="54" t="s">
        <v>31</v>
      </c>
      <c r="E949" s="54" t="s">
        <v>31</v>
      </c>
      <c r="F949" s="54" t="s">
        <v>31</v>
      </c>
      <c r="G949" s="54" t="s">
        <v>31</v>
      </c>
      <c r="H949" s="54">
        <f t="shared" si="291"/>
        <v>0.8633333299999999</v>
      </c>
      <c r="I949" s="67" t="s">
        <v>31</v>
      </c>
      <c r="J949" s="54">
        <v>0</v>
      </c>
      <c r="K949" s="67" t="s">
        <v>31</v>
      </c>
      <c r="L949" s="54">
        <v>0.8633333299999999</v>
      </c>
      <c r="M949" s="67" t="s">
        <v>31</v>
      </c>
      <c r="N949" s="54">
        <v>0</v>
      </c>
      <c r="O949" s="67" t="s">
        <v>31</v>
      </c>
      <c r="P949" s="54">
        <v>0</v>
      </c>
      <c r="Q949" s="54" t="s">
        <v>31</v>
      </c>
      <c r="R949" s="54" t="s">
        <v>31</v>
      </c>
      <c r="S949" s="48" t="s">
        <v>31</v>
      </c>
      <c r="T949" s="49" t="s">
        <v>938</v>
      </c>
      <c r="U949" s="7"/>
      <c r="V949" s="7"/>
      <c r="W949" s="7"/>
      <c r="X949" s="7"/>
      <c r="Y949" s="7"/>
      <c r="Z949" s="7"/>
      <c r="AA949" s="7"/>
      <c r="AB949" s="9"/>
      <c r="AC949" s="35"/>
      <c r="AD949" s="36"/>
      <c r="AF949" s="37"/>
      <c r="AH949" s="8"/>
      <c r="AI949" s="8"/>
      <c r="AJ949" s="8"/>
      <c r="AM949" s="63"/>
    </row>
    <row r="950" spans="1:39" s="1" customFormat="1" ht="31.5" x14ac:dyDescent="0.25">
      <c r="A950" s="51" t="s">
        <v>1809</v>
      </c>
      <c r="B950" s="52" t="s">
        <v>2019</v>
      </c>
      <c r="C950" s="53" t="s">
        <v>2020</v>
      </c>
      <c r="D950" s="54" t="s">
        <v>31</v>
      </c>
      <c r="E950" s="54" t="s">
        <v>31</v>
      </c>
      <c r="F950" s="54" t="s">
        <v>31</v>
      </c>
      <c r="G950" s="54" t="s">
        <v>31</v>
      </c>
      <c r="H950" s="54">
        <f t="shared" si="291"/>
        <v>1.224072</v>
      </c>
      <c r="I950" s="67" t="s">
        <v>31</v>
      </c>
      <c r="J950" s="54">
        <v>0</v>
      </c>
      <c r="K950" s="67" t="s">
        <v>31</v>
      </c>
      <c r="L950" s="54">
        <v>0</v>
      </c>
      <c r="M950" s="67" t="s">
        <v>31</v>
      </c>
      <c r="N950" s="54">
        <v>0.26214199999999999</v>
      </c>
      <c r="O950" s="67" t="s">
        <v>31</v>
      </c>
      <c r="P950" s="54">
        <v>0.96192999999999995</v>
      </c>
      <c r="Q950" s="54" t="s">
        <v>31</v>
      </c>
      <c r="R950" s="54" t="s">
        <v>31</v>
      </c>
      <c r="S950" s="48" t="s">
        <v>31</v>
      </c>
      <c r="T950" s="49" t="s">
        <v>938</v>
      </c>
      <c r="U950" s="7"/>
      <c r="V950" s="7"/>
      <c r="W950" s="7"/>
      <c r="X950" s="7"/>
      <c r="Y950" s="7"/>
      <c r="Z950" s="7"/>
      <c r="AA950" s="7"/>
      <c r="AB950" s="9"/>
      <c r="AC950" s="35"/>
      <c r="AD950" s="36"/>
      <c r="AF950" s="37"/>
      <c r="AH950" s="8"/>
      <c r="AI950" s="8"/>
      <c r="AJ950" s="8"/>
      <c r="AM950" s="63"/>
    </row>
    <row r="951" spans="1:39" s="1" customFormat="1" ht="47.25" x14ac:dyDescent="0.25">
      <c r="A951" s="51" t="s">
        <v>1809</v>
      </c>
      <c r="B951" s="52" t="s">
        <v>2021</v>
      </c>
      <c r="C951" s="53" t="s">
        <v>2022</v>
      </c>
      <c r="D951" s="54" t="s">
        <v>31</v>
      </c>
      <c r="E951" s="54" t="s">
        <v>31</v>
      </c>
      <c r="F951" s="54" t="s">
        <v>31</v>
      </c>
      <c r="G951" s="54" t="s">
        <v>31</v>
      </c>
      <c r="H951" s="54">
        <f t="shared" si="291"/>
        <v>0.28386120000000004</v>
      </c>
      <c r="I951" s="67" t="s">
        <v>31</v>
      </c>
      <c r="J951" s="54">
        <v>0</v>
      </c>
      <c r="K951" s="67" t="s">
        <v>31</v>
      </c>
      <c r="L951" s="54">
        <v>0.222</v>
      </c>
      <c r="M951" s="67" t="s">
        <v>31</v>
      </c>
      <c r="N951" s="54">
        <v>1.8714000000000001E-2</v>
      </c>
      <c r="O951" s="67" t="s">
        <v>31</v>
      </c>
      <c r="P951" s="54">
        <v>4.3147199999999997E-2</v>
      </c>
      <c r="Q951" s="54" t="s">
        <v>31</v>
      </c>
      <c r="R951" s="54" t="s">
        <v>31</v>
      </c>
      <c r="S951" s="48" t="s">
        <v>31</v>
      </c>
      <c r="T951" s="49" t="s">
        <v>938</v>
      </c>
      <c r="U951" s="7"/>
      <c r="V951" s="7"/>
      <c r="W951" s="7"/>
      <c r="X951" s="7"/>
      <c r="Y951" s="7"/>
      <c r="Z951" s="7"/>
      <c r="AA951" s="7"/>
      <c r="AB951" s="9"/>
      <c r="AC951" s="35"/>
      <c r="AD951" s="36"/>
      <c r="AF951" s="37"/>
      <c r="AH951" s="8"/>
      <c r="AI951" s="8"/>
      <c r="AJ951" s="8"/>
      <c r="AM951" s="63"/>
    </row>
    <row r="952" spans="1:39" s="1" customFormat="1" ht="31.5" x14ac:dyDescent="0.25">
      <c r="A952" s="51" t="s">
        <v>1809</v>
      </c>
      <c r="B952" s="52" t="s">
        <v>2023</v>
      </c>
      <c r="C952" s="53" t="s">
        <v>2024</v>
      </c>
      <c r="D952" s="54" t="s">
        <v>31</v>
      </c>
      <c r="E952" s="54" t="s">
        <v>31</v>
      </c>
      <c r="F952" s="54" t="s">
        <v>31</v>
      </c>
      <c r="G952" s="54" t="s">
        <v>31</v>
      </c>
      <c r="H952" s="54">
        <f t="shared" si="291"/>
        <v>0.11600000000000001</v>
      </c>
      <c r="I952" s="67" t="s">
        <v>31</v>
      </c>
      <c r="J952" s="54">
        <v>0.11600000000000001</v>
      </c>
      <c r="K952" s="67" t="s">
        <v>31</v>
      </c>
      <c r="L952" s="54">
        <v>0</v>
      </c>
      <c r="M952" s="67" t="s">
        <v>31</v>
      </c>
      <c r="N952" s="54">
        <v>0</v>
      </c>
      <c r="O952" s="67" t="s">
        <v>31</v>
      </c>
      <c r="P952" s="54">
        <v>0</v>
      </c>
      <c r="Q952" s="54" t="s">
        <v>31</v>
      </c>
      <c r="R952" s="54" t="s">
        <v>31</v>
      </c>
      <c r="S952" s="48" t="s">
        <v>31</v>
      </c>
      <c r="T952" s="49" t="s">
        <v>938</v>
      </c>
      <c r="U952" s="7"/>
      <c r="V952" s="7"/>
      <c r="W952" s="7"/>
      <c r="X952" s="7"/>
      <c r="Y952" s="7"/>
      <c r="Z952" s="7"/>
      <c r="AA952" s="7"/>
      <c r="AB952" s="9"/>
      <c r="AC952" s="35"/>
      <c r="AD952" s="36"/>
      <c r="AF952" s="37"/>
      <c r="AH952" s="8"/>
      <c r="AI952" s="8"/>
      <c r="AJ952" s="8"/>
      <c r="AM952" s="63"/>
    </row>
    <row r="953" spans="1:39" s="1" customFormat="1" ht="31.5" x14ac:dyDescent="0.25">
      <c r="A953" s="51" t="s">
        <v>1809</v>
      </c>
      <c r="B953" s="52" t="s">
        <v>2025</v>
      </c>
      <c r="C953" s="53" t="s">
        <v>2026</v>
      </c>
      <c r="D953" s="54" t="s">
        <v>31</v>
      </c>
      <c r="E953" s="54" t="s">
        <v>31</v>
      </c>
      <c r="F953" s="54" t="s">
        <v>31</v>
      </c>
      <c r="G953" s="54" t="s">
        <v>31</v>
      </c>
      <c r="H953" s="54">
        <f t="shared" si="291"/>
        <v>0.8633333299999999</v>
      </c>
      <c r="I953" s="67" t="s">
        <v>31</v>
      </c>
      <c r="J953" s="54">
        <v>0</v>
      </c>
      <c r="K953" s="67" t="s">
        <v>31</v>
      </c>
      <c r="L953" s="54">
        <v>0.8633333299999999</v>
      </c>
      <c r="M953" s="67" t="s">
        <v>31</v>
      </c>
      <c r="N953" s="54">
        <v>0</v>
      </c>
      <c r="O953" s="67" t="s">
        <v>31</v>
      </c>
      <c r="P953" s="54">
        <v>0</v>
      </c>
      <c r="Q953" s="54" t="s">
        <v>31</v>
      </c>
      <c r="R953" s="54" t="s">
        <v>31</v>
      </c>
      <c r="S953" s="48" t="s">
        <v>31</v>
      </c>
      <c r="T953" s="49" t="s">
        <v>938</v>
      </c>
      <c r="U953" s="7"/>
      <c r="V953" s="7"/>
      <c r="W953" s="7"/>
      <c r="X953" s="7"/>
      <c r="Y953" s="7"/>
      <c r="Z953" s="7"/>
      <c r="AA953" s="7"/>
      <c r="AB953" s="9"/>
      <c r="AC953" s="35"/>
      <c r="AD953" s="36"/>
      <c r="AF953" s="37"/>
      <c r="AH953" s="8"/>
      <c r="AI953" s="8"/>
      <c r="AJ953" s="8"/>
      <c r="AM953" s="63"/>
    </row>
    <row r="954" spans="1:39" s="1" customFormat="1" ht="31.5" x14ac:dyDescent="0.25">
      <c r="A954" s="51" t="s">
        <v>1809</v>
      </c>
      <c r="B954" s="52" t="s">
        <v>2027</v>
      </c>
      <c r="C954" s="53" t="s">
        <v>2028</v>
      </c>
      <c r="D954" s="54" t="s">
        <v>31</v>
      </c>
      <c r="E954" s="54" t="s">
        <v>31</v>
      </c>
      <c r="F954" s="54" t="s">
        <v>31</v>
      </c>
      <c r="G954" s="54" t="s">
        <v>31</v>
      </c>
      <c r="H954" s="54">
        <f t="shared" si="291"/>
        <v>0.20399999999999999</v>
      </c>
      <c r="I954" s="67" t="s">
        <v>31</v>
      </c>
      <c r="J954" s="54">
        <v>0</v>
      </c>
      <c r="K954" s="67" t="s">
        <v>31</v>
      </c>
      <c r="L954" s="54">
        <v>0.20399999999999999</v>
      </c>
      <c r="M954" s="67" t="s">
        <v>31</v>
      </c>
      <c r="N954" s="54">
        <v>0</v>
      </c>
      <c r="O954" s="67" t="s">
        <v>31</v>
      </c>
      <c r="P954" s="54">
        <v>0</v>
      </c>
      <c r="Q954" s="54" t="s">
        <v>31</v>
      </c>
      <c r="R954" s="54" t="s">
        <v>31</v>
      </c>
      <c r="S954" s="48" t="s">
        <v>31</v>
      </c>
      <c r="T954" s="49" t="s">
        <v>938</v>
      </c>
      <c r="U954" s="7"/>
      <c r="V954" s="7"/>
      <c r="W954" s="7"/>
      <c r="X954" s="7"/>
      <c r="Y954" s="7"/>
      <c r="Z954" s="7"/>
      <c r="AA954" s="7"/>
      <c r="AB954" s="9"/>
      <c r="AC954" s="35"/>
      <c r="AD954" s="36"/>
      <c r="AF954" s="37"/>
      <c r="AH954" s="8"/>
      <c r="AI954" s="8"/>
      <c r="AJ954" s="8"/>
      <c r="AM954" s="63"/>
    </row>
    <row r="955" spans="1:39" s="1" customFormat="1" ht="31.5" x14ac:dyDescent="0.25">
      <c r="A955" s="51" t="s">
        <v>1809</v>
      </c>
      <c r="B955" s="52" t="s">
        <v>2029</v>
      </c>
      <c r="C955" s="53" t="s">
        <v>2030</v>
      </c>
      <c r="D955" s="54" t="s">
        <v>31</v>
      </c>
      <c r="E955" s="54" t="s">
        <v>31</v>
      </c>
      <c r="F955" s="54" t="s">
        <v>31</v>
      </c>
      <c r="G955" s="54" t="s">
        <v>31</v>
      </c>
      <c r="H955" s="54">
        <f t="shared" si="291"/>
        <v>0.85379999999999989</v>
      </c>
      <c r="I955" s="67" t="s">
        <v>31</v>
      </c>
      <c r="J955" s="54">
        <v>0</v>
      </c>
      <c r="K955" s="67" t="s">
        <v>31</v>
      </c>
      <c r="L955" s="54">
        <v>0.56879999999999997</v>
      </c>
      <c r="M955" s="67" t="s">
        <v>31</v>
      </c>
      <c r="N955" s="54">
        <v>0.28499999999999998</v>
      </c>
      <c r="O955" s="67" t="s">
        <v>31</v>
      </c>
      <c r="P955" s="54">
        <v>0</v>
      </c>
      <c r="Q955" s="54" t="s">
        <v>31</v>
      </c>
      <c r="R955" s="54" t="s">
        <v>31</v>
      </c>
      <c r="S955" s="48" t="s">
        <v>31</v>
      </c>
      <c r="T955" s="49" t="s">
        <v>938</v>
      </c>
      <c r="U955" s="7"/>
      <c r="V955" s="7"/>
      <c r="W955" s="7"/>
      <c r="X955" s="7"/>
      <c r="Y955" s="7"/>
      <c r="Z955" s="7"/>
      <c r="AA955" s="7"/>
      <c r="AB955" s="9"/>
      <c r="AC955" s="35"/>
      <c r="AD955" s="36"/>
      <c r="AF955" s="37"/>
      <c r="AH955" s="8"/>
      <c r="AI955" s="8"/>
      <c r="AJ955" s="8"/>
      <c r="AM955" s="63"/>
    </row>
    <row r="956" spans="1:39" s="1" customFormat="1" ht="47.25" x14ac:dyDescent="0.25">
      <c r="A956" s="51" t="s">
        <v>1809</v>
      </c>
      <c r="B956" s="52" t="s">
        <v>2031</v>
      </c>
      <c r="C956" s="53" t="s">
        <v>2032</v>
      </c>
      <c r="D956" s="54" t="s">
        <v>31</v>
      </c>
      <c r="E956" s="54" t="s">
        <v>31</v>
      </c>
      <c r="F956" s="54" t="s">
        <v>31</v>
      </c>
      <c r="G956" s="54" t="s">
        <v>31</v>
      </c>
      <c r="H956" s="54">
        <f t="shared" si="291"/>
        <v>2.3279999999999998</v>
      </c>
      <c r="I956" s="67" t="s">
        <v>31</v>
      </c>
      <c r="J956" s="54">
        <v>0</v>
      </c>
      <c r="K956" s="67" t="s">
        <v>31</v>
      </c>
      <c r="L956" s="54">
        <v>2.3279999999999998</v>
      </c>
      <c r="M956" s="67" t="s">
        <v>31</v>
      </c>
      <c r="N956" s="54">
        <v>0</v>
      </c>
      <c r="O956" s="67" t="s">
        <v>31</v>
      </c>
      <c r="P956" s="54">
        <v>0</v>
      </c>
      <c r="Q956" s="54" t="s">
        <v>31</v>
      </c>
      <c r="R956" s="54" t="s">
        <v>31</v>
      </c>
      <c r="S956" s="48" t="s">
        <v>31</v>
      </c>
      <c r="T956" s="49" t="s">
        <v>938</v>
      </c>
      <c r="U956" s="7"/>
      <c r="V956" s="7"/>
      <c r="W956" s="7"/>
      <c r="X956" s="7"/>
      <c r="Y956" s="7"/>
      <c r="Z956" s="7"/>
      <c r="AA956" s="7"/>
      <c r="AB956" s="9"/>
      <c r="AC956" s="35"/>
      <c r="AD956" s="36"/>
      <c r="AF956" s="37"/>
      <c r="AH956" s="8"/>
      <c r="AI956" s="8"/>
      <c r="AJ956" s="8"/>
      <c r="AM956" s="63"/>
    </row>
    <row r="957" spans="1:39" s="1" customFormat="1" ht="31.5" x14ac:dyDescent="0.25">
      <c r="A957" s="51" t="s">
        <v>1809</v>
      </c>
      <c r="B957" s="52" t="s">
        <v>2033</v>
      </c>
      <c r="C957" s="53" t="s">
        <v>2034</v>
      </c>
      <c r="D957" s="54" t="s">
        <v>31</v>
      </c>
      <c r="E957" s="54" t="s">
        <v>31</v>
      </c>
      <c r="F957" s="54" t="s">
        <v>31</v>
      </c>
      <c r="G957" s="54" t="s">
        <v>31</v>
      </c>
      <c r="H957" s="54">
        <f t="shared" si="291"/>
        <v>1.3942350000000001</v>
      </c>
      <c r="I957" s="67" t="s">
        <v>31</v>
      </c>
      <c r="J957" s="54">
        <v>0</v>
      </c>
      <c r="K957" s="67" t="s">
        <v>31</v>
      </c>
      <c r="L957" s="54">
        <v>0</v>
      </c>
      <c r="M957" s="67" t="s">
        <v>31</v>
      </c>
      <c r="N957" s="54">
        <v>0.29849700000000001</v>
      </c>
      <c r="O957" s="67" t="s">
        <v>31</v>
      </c>
      <c r="P957" s="54">
        <v>1.0957380000000001</v>
      </c>
      <c r="Q957" s="54" t="s">
        <v>31</v>
      </c>
      <c r="R957" s="54" t="s">
        <v>31</v>
      </c>
      <c r="S957" s="48" t="s">
        <v>31</v>
      </c>
      <c r="T957" s="49" t="s">
        <v>938</v>
      </c>
      <c r="U957" s="7"/>
      <c r="V957" s="7"/>
      <c r="W957" s="7"/>
      <c r="X957" s="7"/>
      <c r="Y957" s="7"/>
      <c r="Z957" s="7"/>
      <c r="AA957" s="7"/>
      <c r="AB957" s="9"/>
      <c r="AC957" s="35"/>
      <c r="AD957" s="36"/>
      <c r="AF957" s="37"/>
      <c r="AH957" s="8"/>
      <c r="AI957" s="8"/>
      <c r="AJ957" s="8"/>
      <c r="AM957" s="63"/>
    </row>
    <row r="958" spans="1:39" s="1" customFormat="1" ht="31.5" x14ac:dyDescent="0.25">
      <c r="A958" s="51" t="s">
        <v>1809</v>
      </c>
      <c r="B958" s="52" t="s">
        <v>2035</v>
      </c>
      <c r="C958" s="53" t="s">
        <v>2036</v>
      </c>
      <c r="D958" s="54" t="s">
        <v>31</v>
      </c>
      <c r="E958" s="54" t="s">
        <v>31</v>
      </c>
      <c r="F958" s="54" t="s">
        <v>31</v>
      </c>
      <c r="G958" s="54" t="s">
        <v>31</v>
      </c>
      <c r="H958" s="54">
        <f t="shared" si="291"/>
        <v>0.40799999999999997</v>
      </c>
      <c r="I958" s="67" t="s">
        <v>31</v>
      </c>
      <c r="J958" s="54">
        <v>0</v>
      </c>
      <c r="K958" s="67" t="s">
        <v>31</v>
      </c>
      <c r="L958" s="54">
        <v>0.40799999999999997</v>
      </c>
      <c r="M958" s="67" t="s">
        <v>31</v>
      </c>
      <c r="N958" s="54">
        <v>0</v>
      </c>
      <c r="O958" s="67" t="s">
        <v>31</v>
      </c>
      <c r="P958" s="54">
        <v>0</v>
      </c>
      <c r="Q958" s="54" t="s">
        <v>31</v>
      </c>
      <c r="R958" s="54" t="s">
        <v>31</v>
      </c>
      <c r="S958" s="48" t="s">
        <v>31</v>
      </c>
      <c r="T958" s="49" t="s">
        <v>938</v>
      </c>
      <c r="U958" s="7"/>
      <c r="V958" s="7"/>
      <c r="W958" s="7"/>
      <c r="X958" s="7"/>
      <c r="Y958" s="7"/>
      <c r="Z958" s="7"/>
      <c r="AA958" s="7"/>
      <c r="AB958" s="9"/>
      <c r="AC958" s="35"/>
      <c r="AD958" s="36"/>
      <c r="AF958" s="37"/>
      <c r="AH958" s="8"/>
      <c r="AI958" s="8"/>
      <c r="AJ958" s="8"/>
      <c r="AM958" s="63"/>
    </row>
    <row r="959" spans="1:39" s="1" customFormat="1" ht="31.5" x14ac:dyDescent="0.25">
      <c r="A959" s="51" t="s">
        <v>1809</v>
      </c>
      <c r="B959" s="52" t="s">
        <v>2037</v>
      </c>
      <c r="C959" s="53" t="s">
        <v>2038</v>
      </c>
      <c r="D959" s="54" t="s">
        <v>31</v>
      </c>
      <c r="E959" s="54" t="s">
        <v>31</v>
      </c>
      <c r="F959" s="54" t="s">
        <v>31</v>
      </c>
      <c r="G959" s="54" t="s">
        <v>31</v>
      </c>
      <c r="H959" s="54">
        <f t="shared" si="291"/>
        <v>0.14499999999999999</v>
      </c>
      <c r="I959" s="67" t="s">
        <v>31</v>
      </c>
      <c r="J959" s="54">
        <v>0</v>
      </c>
      <c r="K959" s="67" t="s">
        <v>31</v>
      </c>
      <c r="L959" s="54">
        <v>0.14499999999999999</v>
      </c>
      <c r="M959" s="67" t="s">
        <v>31</v>
      </c>
      <c r="N959" s="54">
        <v>0</v>
      </c>
      <c r="O959" s="67" t="s">
        <v>31</v>
      </c>
      <c r="P959" s="54">
        <v>0</v>
      </c>
      <c r="Q959" s="54" t="s">
        <v>31</v>
      </c>
      <c r="R959" s="54" t="s">
        <v>31</v>
      </c>
      <c r="S959" s="48" t="s">
        <v>31</v>
      </c>
      <c r="T959" s="49" t="s">
        <v>938</v>
      </c>
      <c r="U959" s="7"/>
      <c r="V959" s="7"/>
      <c r="W959" s="7"/>
      <c r="X959" s="7"/>
      <c r="Y959" s="7"/>
      <c r="Z959" s="7"/>
      <c r="AA959" s="7"/>
      <c r="AB959" s="9"/>
      <c r="AC959" s="35"/>
      <c r="AD959" s="36"/>
      <c r="AF959" s="37"/>
      <c r="AH959" s="8"/>
      <c r="AI959" s="8"/>
      <c r="AJ959" s="8"/>
      <c r="AM959" s="63"/>
    </row>
    <row r="960" spans="1:39" s="1" customFormat="1" ht="31.5" x14ac:dyDescent="0.25">
      <c r="A960" s="51" t="s">
        <v>1809</v>
      </c>
      <c r="B960" s="52" t="s">
        <v>2039</v>
      </c>
      <c r="C960" s="53" t="s">
        <v>2040</v>
      </c>
      <c r="D960" s="54" t="s">
        <v>31</v>
      </c>
      <c r="E960" s="54" t="s">
        <v>31</v>
      </c>
      <c r="F960" s="54" t="s">
        <v>31</v>
      </c>
      <c r="G960" s="54" t="s">
        <v>31</v>
      </c>
      <c r="H960" s="54">
        <f t="shared" si="291"/>
        <v>0.12</v>
      </c>
      <c r="I960" s="67" t="s">
        <v>31</v>
      </c>
      <c r="J960" s="54">
        <v>0</v>
      </c>
      <c r="K960" s="67" t="s">
        <v>31</v>
      </c>
      <c r="L960" s="54">
        <v>0.12</v>
      </c>
      <c r="M960" s="67" t="s">
        <v>31</v>
      </c>
      <c r="N960" s="54">
        <v>0</v>
      </c>
      <c r="O960" s="67" t="s">
        <v>31</v>
      </c>
      <c r="P960" s="54">
        <v>0</v>
      </c>
      <c r="Q960" s="54" t="s">
        <v>31</v>
      </c>
      <c r="R960" s="54" t="s">
        <v>31</v>
      </c>
      <c r="S960" s="48" t="s">
        <v>31</v>
      </c>
      <c r="T960" s="49" t="s">
        <v>938</v>
      </c>
      <c r="U960" s="7"/>
      <c r="V960" s="7"/>
      <c r="W960" s="7"/>
      <c r="X960" s="7"/>
      <c r="Y960" s="7"/>
      <c r="Z960" s="7"/>
      <c r="AA960" s="7"/>
      <c r="AB960" s="9"/>
      <c r="AC960" s="35"/>
      <c r="AD960" s="36"/>
      <c r="AF960" s="37"/>
      <c r="AH960" s="8"/>
      <c r="AI960" s="8"/>
      <c r="AJ960" s="8"/>
      <c r="AM960" s="63"/>
    </row>
    <row r="961" spans="1:39" s="1" customFormat="1" ht="31.5" x14ac:dyDescent="0.25">
      <c r="A961" s="51" t="s">
        <v>1809</v>
      </c>
      <c r="B961" s="52" t="s">
        <v>2041</v>
      </c>
      <c r="C961" s="53" t="s">
        <v>2042</v>
      </c>
      <c r="D961" s="54" t="s">
        <v>31</v>
      </c>
      <c r="E961" s="54" t="s">
        <v>31</v>
      </c>
      <c r="F961" s="54" t="s">
        <v>31</v>
      </c>
      <c r="G961" s="54" t="s">
        <v>31</v>
      </c>
      <c r="H961" s="54">
        <f t="shared" si="291"/>
        <v>2.7874700000000003</v>
      </c>
      <c r="I961" s="67" t="s">
        <v>31</v>
      </c>
      <c r="J961" s="54">
        <v>0</v>
      </c>
      <c r="K961" s="67" t="s">
        <v>31</v>
      </c>
      <c r="L961" s="54">
        <v>0</v>
      </c>
      <c r="M961" s="67" t="s">
        <v>31</v>
      </c>
      <c r="N961" s="54">
        <v>0.59699400000000002</v>
      </c>
      <c r="O961" s="67" t="s">
        <v>31</v>
      </c>
      <c r="P961" s="54">
        <v>2.1904760000000003</v>
      </c>
      <c r="Q961" s="54" t="s">
        <v>31</v>
      </c>
      <c r="R961" s="54" t="s">
        <v>31</v>
      </c>
      <c r="S961" s="48" t="s">
        <v>31</v>
      </c>
      <c r="T961" s="49" t="s">
        <v>938</v>
      </c>
      <c r="U961" s="7"/>
      <c r="V961" s="7"/>
      <c r="W961" s="7"/>
      <c r="X961" s="7"/>
      <c r="Y961" s="7"/>
      <c r="Z961" s="7"/>
      <c r="AA961" s="7"/>
      <c r="AB961" s="9"/>
      <c r="AC961" s="35"/>
      <c r="AD961" s="36"/>
      <c r="AF961" s="37"/>
      <c r="AH961" s="8"/>
      <c r="AI961" s="8"/>
      <c r="AJ961" s="8"/>
      <c r="AM961" s="63"/>
    </row>
    <row r="962" spans="1:39" s="1" customFormat="1" ht="31.5" x14ac:dyDescent="0.25">
      <c r="A962" s="51" t="s">
        <v>1809</v>
      </c>
      <c r="B962" s="52" t="s">
        <v>2043</v>
      </c>
      <c r="C962" s="53" t="s">
        <v>2044</v>
      </c>
      <c r="D962" s="54" t="s">
        <v>31</v>
      </c>
      <c r="E962" s="54" t="s">
        <v>31</v>
      </c>
      <c r="F962" s="54" t="s">
        <v>31</v>
      </c>
      <c r="G962" s="54" t="s">
        <v>31</v>
      </c>
      <c r="H962" s="54">
        <f t="shared" si="291"/>
        <v>0.23300000000000001</v>
      </c>
      <c r="I962" s="67" t="s">
        <v>31</v>
      </c>
      <c r="J962" s="54">
        <v>0.23300000000000001</v>
      </c>
      <c r="K962" s="67" t="s">
        <v>31</v>
      </c>
      <c r="L962" s="54">
        <v>0</v>
      </c>
      <c r="M962" s="67" t="s">
        <v>31</v>
      </c>
      <c r="N962" s="54">
        <v>0</v>
      </c>
      <c r="O962" s="67" t="s">
        <v>31</v>
      </c>
      <c r="P962" s="54">
        <v>0</v>
      </c>
      <c r="Q962" s="54" t="s">
        <v>31</v>
      </c>
      <c r="R962" s="54" t="s">
        <v>31</v>
      </c>
      <c r="S962" s="48" t="s">
        <v>31</v>
      </c>
      <c r="T962" s="49" t="s">
        <v>938</v>
      </c>
      <c r="U962" s="7"/>
      <c r="V962" s="7"/>
      <c r="W962" s="7"/>
      <c r="X962" s="7"/>
      <c r="Y962" s="7"/>
      <c r="Z962" s="7"/>
      <c r="AA962" s="7"/>
      <c r="AB962" s="9"/>
      <c r="AC962" s="35"/>
      <c r="AD962" s="36"/>
      <c r="AF962" s="37"/>
      <c r="AH962" s="8"/>
      <c r="AI962" s="8"/>
      <c r="AJ962" s="8"/>
      <c r="AM962" s="63"/>
    </row>
    <row r="963" spans="1:39" s="1" customFormat="1" ht="47.25" x14ac:dyDescent="0.25">
      <c r="A963" s="51" t="s">
        <v>1809</v>
      </c>
      <c r="B963" s="52" t="s">
        <v>2045</v>
      </c>
      <c r="C963" s="53" t="s">
        <v>2046</v>
      </c>
      <c r="D963" s="54">
        <v>35.782356</v>
      </c>
      <c r="E963" s="54">
        <v>0</v>
      </c>
      <c r="F963" s="54">
        <f t="shared" si="292"/>
        <v>35.782356</v>
      </c>
      <c r="G963" s="54">
        <f t="shared" ref="G963:G964" si="294">I963+K963+M963+O963</f>
        <v>24.982355999999999</v>
      </c>
      <c r="H963" s="54">
        <f t="shared" si="291"/>
        <v>0</v>
      </c>
      <c r="I963" s="67">
        <v>0</v>
      </c>
      <c r="J963" s="54">
        <v>0</v>
      </c>
      <c r="K963" s="67">
        <v>0</v>
      </c>
      <c r="L963" s="54">
        <v>0</v>
      </c>
      <c r="M963" s="67">
        <v>0</v>
      </c>
      <c r="N963" s="54">
        <v>0</v>
      </c>
      <c r="O963" s="67">
        <v>24.982355999999999</v>
      </c>
      <c r="P963" s="54">
        <v>0</v>
      </c>
      <c r="Q963" s="54">
        <f t="shared" ref="Q963:Q1010" si="295">F963-H963</f>
        <v>35.782356</v>
      </c>
      <c r="R963" s="54">
        <f t="shared" ref="R963:R1010" si="296">H963-G963</f>
        <v>-24.982355999999999</v>
      </c>
      <c r="S963" s="48">
        <f>R963/G963</f>
        <v>-1</v>
      </c>
      <c r="T963" s="49" t="s">
        <v>2047</v>
      </c>
      <c r="U963" s="7"/>
      <c r="V963" s="7"/>
      <c r="W963" s="7"/>
      <c r="X963" s="7"/>
      <c r="Y963" s="7"/>
      <c r="Z963" s="7"/>
      <c r="AA963" s="7"/>
      <c r="AB963" s="9"/>
      <c r="AC963" s="35"/>
      <c r="AD963" s="36"/>
      <c r="AF963" s="37"/>
      <c r="AH963" s="8"/>
      <c r="AI963" s="8"/>
      <c r="AJ963" s="8"/>
    </row>
    <row r="964" spans="1:39" s="1" customFormat="1" ht="47.25" x14ac:dyDescent="0.25">
      <c r="A964" s="51" t="s">
        <v>1809</v>
      </c>
      <c r="B964" s="52" t="s">
        <v>2048</v>
      </c>
      <c r="C964" s="53" t="s">
        <v>2049</v>
      </c>
      <c r="D964" s="54">
        <v>66.959999999999994</v>
      </c>
      <c r="E964" s="54">
        <v>0</v>
      </c>
      <c r="F964" s="54">
        <f t="shared" si="292"/>
        <v>66.959999999999994</v>
      </c>
      <c r="G964" s="54">
        <f t="shared" si="294"/>
        <v>66.959999999999994</v>
      </c>
      <c r="H964" s="54">
        <f t="shared" si="291"/>
        <v>0</v>
      </c>
      <c r="I964" s="67">
        <v>0</v>
      </c>
      <c r="J964" s="54">
        <v>0</v>
      </c>
      <c r="K964" s="67">
        <v>0</v>
      </c>
      <c r="L964" s="54">
        <v>0</v>
      </c>
      <c r="M964" s="67">
        <v>0</v>
      </c>
      <c r="N964" s="54">
        <v>0</v>
      </c>
      <c r="O964" s="67">
        <v>66.959999999999994</v>
      </c>
      <c r="P964" s="54">
        <v>0</v>
      </c>
      <c r="Q964" s="54">
        <f t="shared" si="295"/>
        <v>66.959999999999994</v>
      </c>
      <c r="R964" s="54">
        <f t="shared" si="296"/>
        <v>-66.959999999999994</v>
      </c>
      <c r="S964" s="48">
        <f>R964/G964</f>
        <v>-1</v>
      </c>
      <c r="T964" s="49" t="s">
        <v>2047</v>
      </c>
      <c r="U964" s="7"/>
      <c r="V964" s="7"/>
      <c r="W964" s="7"/>
      <c r="X964" s="7"/>
      <c r="Y964" s="7"/>
      <c r="Z964" s="7"/>
      <c r="AA964" s="7"/>
      <c r="AB964" s="9"/>
      <c r="AC964" s="35"/>
      <c r="AD964" s="36"/>
      <c r="AF964" s="37"/>
      <c r="AH964" s="8"/>
      <c r="AI964" s="8"/>
      <c r="AJ964" s="8"/>
    </row>
    <row r="965" spans="1:39" s="1" customFormat="1" x14ac:dyDescent="0.25">
      <c r="A965" s="79" t="s">
        <v>2050</v>
      </c>
      <c r="B965" s="80" t="s">
        <v>2051</v>
      </c>
      <c r="C965" s="81" t="s">
        <v>30</v>
      </c>
      <c r="D965" s="46">
        <f t="shared" ref="D965:P965" si="297">SUM(D966,D983,D991,D1015,D1022,D1028,D1029)</f>
        <v>16981.236703320003</v>
      </c>
      <c r="E965" s="46">
        <f t="shared" si="297"/>
        <v>4822.0829578399998</v>
      </c>
      <c r="F965" s="46">
        <f t="shared" si="297"/>
        <v>12159.15374548</v>
      </c>
      <c r="G965" s="46">
        <f t="shared" si="297"/>
        <v>2457.0256289500003</v>
      </c>
      <c r="H965" s="46">
        <f t="shared" si="291"/>
        <v>2498.91880554</v>
      </c>
      <c r="I965" s="46">
        <f t="shared" si="297"/>
        <v>418.71816912999998</v>
      </c>
      <c r="J965" s="47">
        <f t="shared" si="297"/>
        <v>433.22216858999991</v>
      </c>
      <c r="K965" s="47">
        <f t="shared" si="297"/>
        <v>429.23731597519998</v>
      </c>
      <c r="L965" s="47">
        <f t="shared" si="297"/>
        <v>431.53600281000001</v>
      </c>
      <c r="M965" s="47">
        <f t="shared" si="297"/>
        <v>665.49200264479998</v>
      </c>
      <c r="N965" s="47">
        <f t="shared" si="297"/>
        <v>664.24525488000018</v>
      </c>
      <c r="O965" s="47">
        <f t="shared" si="297"/>
        <v>943.57814120000012</v>
      </c>
      <c r="P965" s="47">
        <f t="shared" si="297"/>
        <v>969.91537926000001</v>
      </c>
      <c r="Q965" s="46">
        <f t="shared" si="295"/>
        <v>9660.2349399400009</v>
      </c>
      <c r="R965" s="46">
        <f t="shared" si="296"/>
        <v>41.893176589999712</v>
      </c>
      <c r="S965" s="50">
        <f>R965/G965</f>
        <v>1.7050362070461018E-2</v>
      </c>
      <c r="T965" s="40" t="s">
        <v>31</v>
      </c>
      <c r="U965" s="7"/>
      <c r="V965" s="7"/>
      <c r="W965" s="7"/>
      <c r="X965" s="7"/>
      <c r="Y965" s="7"/>
      <c r="Z965" s="7"/>
      <c r="AA965" s="7"/>
      <c r="AB965" s="9"/>
      <c r="AC965" s="35"/>
      <c r="AD965" s="36"/>
      <c r="AF965" s="37"/>
      <c r="AH965" s="8"/>
      <c r="AI965" s="8"/>
      <c r="AJ965" s="8"/>
    </row>
    <row r="966" spans="1:39" s="1" customFormat="1" ht="31.5" x14ac:dyDescent="0.25">
      <c r="A966" s="79" t="s">
        <v>2052</v>
      </c>
      <c r="B966" s="80" t="s">
        <v>49</v>
      </c>
      <c r="C966" s="81" t="s">
        <v>30</v>
      </c>
      <c r="D966" s="46">
        <f t="shared" ref="D966:G966" si="298">D967+D971+D974+D982</f>
        <v>355.72397959</v>
      </c>
      <c r="E966" s="46">
        <f t="shared" si="298"/>
        <v>338.33631288999999</v>
      </c>
      <c r="F966" s="46">
        <f t="shared" si="298"/>
        <v>17.387666700000004</v>
      </c>
      <c r="G966" s="46">
        <f t="shared" si="298"/>
        <v>17.3876667</v>
      </c>
      <c r="H966" s="46">
        <f t="shared" si="291"/>
        <v>12.998093000000001</v>
      </c>
      <c r="I966" s="46">
        <f t="shared" ref="I966:P966" si="299">I967+I971+I974+I982</f>
        <v>0</v>
      </c>
      <c r="J966" s="47">
        <f t="shared" si="299"/>
        <v>0</v>
      </c>
      <c r="K966" s="46">
        <f t="shared" si="299"/>
        <v>2.5695819000000002</v>
      </c>
      <c r="L966" s="47">
        <f t="shared" si="299"/>
        <v>0</v>
      </c>
      <c r="M966" s="46">
        <f t="shared" si="299"/>
        <v>1.3141559999999999</v>
      </c>
      <c r="N966" s="46">
        <f t="shared" si="299"/>
        <v>13.14156</v>
      </c>
      <c r="O966" s="46">
        <f t="shared" si="299"/>
        <v>13.503928799999999</v>
      </c>
      <c r="P966" s="46">
        <f t="shared" si="299"/>
        <v>-0.14346700000000001</v>
      </c>
      <c r="Q966" s="46">
        <f t="shared" si="295"/>
        <v>4.3895737000000032</v>
      </c>
      <c r="R966" s="46">
        <f t="shared" si="296"/>
        <v>-4.3895736999999997</v>
      </c>
      <c r="S966" s="50">
        <f>R966/G966</f>
        <v>-0.2524532920797245</v>
      </c>
      <c r="T966" s="40" t="s">
        <v>31</v>
      </c>
      <c r="U966" s="7"/>
      <c r="V966" s="7"/>
      <c r="W966" s="7"/>
      <c r="X966" s="7"/>
      <c r="Y966" s="7"/>
      <c r="Z966" s="7"/>
      <c r="AA966" s="7"/>
      <c r="AB966" s="9"/>
      <c r="AC966" s="35"/>
      <c r="AD966" s="36"/>
      <c r="AF966" s="37"/>
      <c r="AH966" s="8"/>
      <c r="AI966" s="8"/>
      <c r="AJ966" s="8"/>
    </row>
    <row r="967" spans="1:39" s="1" customFormat="1" ht="78.75" x14ac:dyDescent="0.25">
      <c r="A967" s="79" t="s">
        <v>2053</v>
      </c>
      <c r="B967" s="80" t="s">
        <v>51</v>
      </c>
      <c r="C967" s="81" t="s">
        <v>30</v>
      </c>
      <c r="D967" s="46">
        <f t="shared" ref="D967:G967" si="300">D968+D969</f>
        <v>340.90589478999999</v>
      </c>
      <c r="E967" s="46">
        <f t="shared" si="300"/>
        <v>338.33631288999999</v>
      </c>
      <c r="F967" s="46">
        <f t="shared" si="300"/>
        <v>2.5695819000000029</v>
      </c>
      <c r="G967" s="46">
        <f t="shared" si="300"/>
        <v>2.5695819000000002</v>
      </c>
      <c r="H967" s="46">
        <f t="shared" si="291"/>
        <v>-0.14346700000000001</v>
      </c>
      <c r="I967" s="46">
        <f t="shared" ref="I967:P967" si="301">I968+I969</f>
        <v>0</v>
      </c>
      <c r="J967" s="47">
        <f t="shared" si="301"/>
        <v>0</v>
      </c>
      <c r="K967" s="46">
        <f t="shared" si="301"/>
        <v>2.5695819000000002</v>
      </c>
      <c r="L967" s="47">
        <f t="shared" si="301"/>
        <v>0</v>
      </c>
      <c r="M967" s="46">
        <f t="shared" si="301"/>
        <v>0</v>
      </c>
      <c r="N967" s="46">
        <f t="shared" si="301"/>
        <v>0</v>
      </c>
      <c r="O967" s="46">
        <f t="shared" si="301"/>
        <v>0</v>
      </c>
      <c r="P967" s="46">
        <f t="shared" si="301"/>
        <v>-0.14346700000000001</v>
      </c>
      <c r="Q967" s="46">
        <f t="shared" si="295"/>
        <v>2.7130489000000031</v>
      </c>
      <c r="R967" s="46">
        <f t="shared" si="296"/>
        <v>-2.7130489000000004</v>
      </c>
      <c r="S967" s="50">
        <f>R967/G967</f>
        <v>-1.0558328185608719</v>
      </c>
      <c r="T967" s="40" t="s">
        <v>31</v>
      </c>
      <c r="U967" s="7"/>
      <c r="V967" s="7"/>
      <c r="W967" s="7"/>
      <c r="X967" s="7"/>
      <c r="Y967" s="7"/>
      <c r="Z967" s="7"/>
      <c r="AA967" s="7"/>
      <c r="AB967" s="9"/>
      <c r="AC967" s="35"/>
      <c r="AD967" s="36"/>
      <c r="AF967" s="37"/>
      <c r="AH967" s="8"/>
      <c r="AI967" s="8"/>
      <c r="AJ967" s="8"/>
    </row>
    <row r="968" spans="1:39" s="1" customFormat="1" x14ac:dyDescent="0.25">
      <c r="A968" s="79" t="s">
        <v>2054</v>
      </c>
      <c r="B968" s="80" t="s">
        <v>2055</v>
      </c>
      <c r="C968" s="81" t="s">
        <v>30</v>
      </c>
      <c r="D968" s="46">
        <v>0</v>
      </c>
      <c r="E968" s="46">
        <v>0</v>
      </c>
      <c r="F968" s="46">
        <v>0</v>
      </c>
      <c r="G968" s="46">
        <v>0</v>
      </c>
      <c r="H968" s="46">
        <f t="shared" si="291"/>
        <v>0</v>
      </c>
      <c r="I968" s="46">
        <v>0</v>
      </c>
      <c r="J968" s="47">
        <v>0</v>
      </c>
      <c r="K968" s="46">
        <v>0</v>
      </c>
      <c r="L968" s="47">
        <v>0</v>
      </c>
      <c r="M968" s="46">
        <v>0</v>
      </c>
      <c r="N968" s="46">
        <v>0</v>
      </c>
      <c r="O968" s="46">
        <v>0</v>
      </c>
      <c r="P968" s="46">
        <v>0</v>
      </c>
      <c r="Q968" s="46">
        <f t="shared" si="295"/>
        <v>0</v>
      </c>
      <c r="R968" s="46">
        <f t="shared" si="296"/>
        <v>0</v>
      </c>
      <c r="S968" s="50">
        <v>0</v>
      </c>
      <c r="T968" s="40" t="s">
        <v>31</v>
      </c>
      <c r="U968" s="7"/>
      <c r="V968" s="7"/>
      <c r="W968" s="7"/>
      <c r="X968" s="7"/>
      <c r="Y968" s="7"/>
      <c r="Z968" s="7"/>
      <c r="AA968" s="7"/>
      <c r="AB968" s="9"/>
      <c r="AC968" s="35"/>
      <c r="AD968" s="36"/>
      <c r="AF968" s="37"/>
      <c r="AH968" s="8"/>
      <c r="AI968" s="8"/>
      <c r="AJ968" s="8"/>
    </row>
    <row r="969" spans="1:39" s="1" customFormat="1" x14ac:dyDescent="0.25">
      <c r="A969" s="79" t="s">
        <v>2056</v>
      </c>
      <c r="B969" s="80" t="s">
        <v>2057</v>
      </c>
      <c r="C969" s="81" t="s">
        <v>30</v>
      </c>
      <c r="D969" s="46">
        <f t="shared" ref="D969:P969" si="302">SUM(D970)</f>
        <v>340.90589478999999</v>
      </c>
      <c r="E969" s="46">
        <f t="shared" si="302"/>
        <v>338.33631288999999</v>
      </c>
      <c r="F969" s="46">
        <f t="shared" si="302"/>
        <v>2.5695819000000029</v>
      </c>
      <c r="G969" s="46">
        <f t="shared" si="302"/>
        <v>2.5695819000000002</v>
      </c>
      <c r="H969" s="46">
        <f t="shared" si="291"/>
        <v>-0.14346700000000001</v>
      </c>
      <c r="I969" s="46">
        <f t="shared" si="302"/>
        <v>0</v>
      </c>
      <c r="J969" s="47">
        <f t="shared" si="302"/>
        <v>0</v>
      </c>
      <c r="K969" s="46">
        <f t="shared" si="302"/>
        <v>2.5695819000000002</v>
      </c>
      <c r="L969" s="47">
        <f t="shared" si="302"/>
        <v>0</v>
      </c>
      <c r="M969" s="46">
        <f t="shared" si="302"/>
        <v>0</v>
      </c>
      <c r="N969" s="46">
        <f t="shared" si="302"/>
        <v>0</v>
      </c>
      <c r="O969" s="46">
        <f t="shared" si="302"/>
        <v>0</v>
      </c>
      <c r="P969" s="46">
        <f t="shared" si="302"/>
        <v>-0.14346700000000001</v>
      </c>
      <c r="Q969" s="46">
        <f t="shared" si="295"/>
        <v>2.7130489000000031</v>
      </c>
      <c r="R969" s="46">
        <f t="shared" si="296"/>
        <v>-2.7130489000000004</v>
      </c>
      <c r="S969" s="50">
        <f>R969/G969</f>
        <v>-1.0558328185608719</v>
      </c>
      <c r="T969" s="40" t="s">
        <v>31</v>
      </c>
      <c r="U969" s="7"/>
      <c r="V969" s="7"/>
      <c r="W969" s="7"/>
      <c r="X969" s="7"/>
      <c r="Y969" s="7"/>
      <c r="Z969" s="7"/>
      <c r="AA969" s="7"/>
      <c r="AB969" s="9"/>
      <c r="AC969" s="35"/>
      <c r="AD969" s="36"/>
      <c r="AF969" s="37"/>
      <c r="AH969" s="8"/>
      <c r="AI969" s="8"/>
      <c r="AJ969" s="8"/>
    </row>
    <row r="970" spans="1:39" s="1" customFormat="1" ht="31.5" x14ac:dyDescent="0.25">
      <c r="A970" s="82" t="s">
        <v>2056</v>
      </c>
      <c r="B970" s="83" t="s">
        <v>2058</v>
      </c>
      <c r="C970" s="84" t="s">
        <v>2059</v>
      </c>
      <c r="D970" s="54">
        <v>340.90589478999999</v>
      </c>
      <c r="E970" s="54">
        <v>338.33631288999999</v>
      </c>
      <c r="F970" s="54">
        <f>D970-E970</f>
        <v>2.5695819000000029</v>
      </c>
      <c r="G970" s="54">
        <f>I970+K970+M970+O970</f>
        <v>2.5695819000000002</v>
      </c>
      <c r="H970" s="54">
        <f t="shared" si="291"/>
        <v>-0.14346700000000001</v>
      </c>
      <c r="I970" s="85">
        <v>0</v>
      </c>
      <c r="J970" s="54">
        <v>0</v>
      </c>
      <c r="K970" s="85">
        <v>2.5695819000000002</v>
      </c>
      <c r="L970" s="54">
        <v>0</v>
      </c>
      <c r="M970" s="85">
        <v>0</v>
      </c>
      <c r="N970" s="54">
        <v>0</v>
      </c>
      <c r="O970" s="85">
        <v>0</v>
      </c>
      <c r="P970" s="54">
        <v>-0.14346700000000001</v>
      </c>
      <c r="Q970" s="54">
        <f t="shared" si="295"/>
        <v>2.7130489000000031</v>
      </c>
      <c r="R970" s="54">
        <f t="shared" si="296"/>
        <v>-2.7130489000000004</v>
      </c>
      <c r="S970" s="48">
        <f>R970/G970</f>
        <v>-1.0558328185608719</v>
      </c>
      <c r="T970" s="49" t="s">
        <v>31</v>
      </c>
      <c r="U970" s="7"/>
      <c r="V970" s="7"/>
      <c r="W970" s="7"/>
      <c r="X970" s="7"/>
      <c r="Y970" s="7"/>
      <c r="Z970" s="7"/>
      <c r="AA970" s="7"/>
      <c r="AB970" s="9"/>
      <c r="AC970" s="35"/>
      <c r="AD970" s="36"/>
      <c r="AF970" s="37"/>
      <c r="AH970" s="8"/>
      <c r="AI970" s="8"/>
      <c r="AJ970" s="8"/>
    </row>
    <row r="971" spans="1:39" s="1" customFormat="1" ht="47.25" x14ac:dyDescent="0.25">
      <c r="A971" s="79" t="s">
        <v>2060</v>
      </c>
      <c r="B971" s="80" t="s">
        <v>60</v>
      </c>
      <c r="C971" s="81" t="s">
        <v>30</v>
      </c>
      <c r="D971" s="46">
        <f t="shared" ref="D971:P971" si="303">D972</f>
        <v>0</v>
      </c>
      <c r="E971" s="46">
        <f t="shared" si="303"/>
        <v>0</v>
      </c>
      <c r="F971" s="46">
        <f t="shared" si="303"/>
        <v>0</v>
      </c>
      <c r="G971" s="46">
        <f t="shared" si="303"/>
        <v>0</v>
      </c>
      <c r="H971" s="46">
        <f t="shared" si="291"/>
        <v>0</v>
      </c>
      <c r="I971" s="46">
        <f t="shared" si="303"/>
        <v>0</v>
      </c>
      <c r="J971" s="47">
        <f t="shared" si="303"/>
        <v>0</v>
      </c>
      <c r="K971" s="46">
        <f t="shared" si="303"/>
        <v>0</v>
      </c>
      <c r="L971" s="47">
        <f t="shared" si="303"/>
        <v>0</v>
      </c>
      <c r="M971" s="46">
        <f t="shared" si="303"/>
        <v>0</v>
      </c>
      <c r="N971" s="46">
        <f t="shared" si="303"/>
        <v>0</v>
      </c>
      <c r="O971" s="46">
        <f t="shared" si="303"/>
        <v>0</v>
      </c>
      <c r="P971" s="46">
        <f t="shared" si="303"/>
        <v>0</v>
      </c>
      <c r="Q971" s="46">
        <f t="shared" si="295"/>
        <v>0</v>
      </c>
      <c r="R971" s="46">
        <f t="shared" si="296"/>
        <v>0</v>
      </c>
      <c r="S971" s="50">
        <v>0</v>
      </c>
      <c r="T971" s="40" t="s">
        <v>31</v>
      </c>
      <c r="U971" s="7"/>
      <c r="V971" s="7"/>
      <c r="W971" s="7"/>
      <c r="X971" s="7"/>
      <c r="Y971" s="7"/>
      <c r="Z971" s="7"/>
      <c r="AA971" s="7"/>
      <c r="AB971" s="9"/>
      <c r="AC971" s="35"/>
      <c r="AD971" s="36"/>
      <c r="AF971" s="37"/>
      <c r="AH971" s="8"/>
      <c r="AI971" s="8"/>
      <c r="AJ971" s="8"/>
    </row>
    <row r="972" spans="1:39" s="1" customFormat="1" ht="31.5" x14ac:dyDescent="0.25">
      <c r="A972" s="79" t="s">
        <v>2061</v>
      </c>
      <c r="B972" s="80" t="s">
        <v>2062</v>
      </c>
      <c r="C972" s="81" t="s">
        <v>30</v>
      </c>
      <c r="D972" s="46">
        <v>0</v>
      </c>
      <c r="E972" s="46">
        <v>0</v>
      </c>
      <c r="F972" s="46">
        <v>0</v>
      </c>
      <c r="G972" s="46">
        <v>0</v>
      </c>
      <c r="H972" s="46">
        <f t="shared" si="291"/>
        <v>0</v>
      </c>
      <c r="I972" s="46">
        <v>0</v>
      </c>
      <c r="J972" s="47">
        <v>0</v>
      </c>
      <c r="K972" s="46">
        <v>0</v>
      </c>
      <c r="L972" s="47">
        <v>0</v>
      </c>
      <c r="M972" s="46">
        <v>0</v>
      </c>
      <c r="N972" s="46">
        <v>0</v>
      </c>
      <c r="O972" s="46">
        <v>0</v>
      </c>
      <c r="P972" s="46">
        <v>0</v>
      </c>
      <c r="Q972" s="46">
        <f t="shared" si="295"/>
        <v>0</v>
      </c>
      <c r="R972" s="46">
        <f t="shared" si="296"/>
        <v>0</v>
      </c>
      <c r="S972" s="50">
        <v>0</v>
      </c>
      <c r="T972" s="40" t="s">
        <v>31</v>
      </c>
      <c r="U972" s="7"/>
      <c r="V972" s="7"/>
      <c r="W972" s="7"/>
      <c r="X972" s="7"/>
      <c r="Y972" s="7"/>
      <c r="Z972" s="7"/>
      <c r="AA972" s="7"/>
      <c r="AB972" s="9"/>
      <c r="AC972" s="35"/>
      <c r="AD972" s="36"/>
      <c r="AF972" s="37"/>
      <c r="AH972" s="8"/>
      <c r="AI972" s="8"/>
      <c r="AJ972" s="8"/>
    </row>
    <row r="973" spans="1:39" s="1" customFormat="1" ht="31.5" x14ac:dyDescent="0.25">
      <c r="A973" s="79" t="s">
        <v>2063</v>
      </c>
      <c r="B973" s="80" t="s">
        <v>2062</v>
      </c>
      <c r="C973" s="81" t="s">
        <v>30</v>
      </c>
      <c r="D973" s="46">
        <v>0</v>
      </c>
      <c r="E973" s="46">
        <v>0</v>
      </c>
      <c r="F973" s="46">
        <v>0</v>
      </c>
      <c r="G973" s="46">
        <v>0</v>
      </c>
      <c r="H973" s="46">
        <f t="shared" si="291"/>
        <v>0</v>
      </c>
      <c r="I973" s="46">
        <v>0</v>
      </c>
      <c r="J973" s="47">
        <v>0</v>
      </c>
      <c r="K973" s="46">
        <v>0</v>
      </c>
      <c r="L973" s="47">
        <v>0</v>
      </c>
      <c r="M973" s="46">
        <v>0</v>
      </c>
      <c r="N973" s="46">
        <v>0</v>
      </c>
      <c r="O973" s="46">
        <v>0</v>
      </c>
      <c r="P973" s="46">
        <v>0</v>
      </c>
      <c r="Q973" s="46">
        <f t="shared" si="295"/>
        <v>0</v>
      </c>
      <c r="R973" s="46">
        <f t="shared" si="296"/>
        <v>0</v>
      </c>
      <c r="S973" s="50">
        <v>0</v>
      </c>
      <c r="T973" s="40" t="s">
        <v>31</v>
      </c>
      <c r="U973" s="7"/>
      <c r="V973" s="7"/>
      <c r="W973" s="7"/>
      <c r="X973" s="7"/>
      <c r="Y973" s="7"/>
      <c r="Z973" s="7"/>
      <c r="AA973" s="7"/>
      <c r="AB973" s="9"/>
      <c r="AC973" s="35"/>
      <c r="AD973" s="36"/>
      <c r="AF973" s="37"/>
      <c r="AH973" s="8"/>
      <c r="AI973" s="8"/>
      <c r="AJ973" s="8"/>
    </row>
    <row r="974" spans="1:39" s="1" customFormat="1" ht="47.25" x14ac:dyDescent="0.25">
      <c r="A974" s="79" t="s">
        <v>2064</v>
      </c>
      <c r="B974" s="80" t="s">
        <v>64</v>
      </c>
      <c r="C974" s="81" t="s">
        <v>30</v>
      </c>
      <c r="D974" s="46">
        <f t="shared" ref="D974:G974" si="304">D975+D976+D977+D980+D981</f>
        <v>14.818084800000001</v>
      </c>
      <c r="E974" s="46">
        <f t="shared" si="304"/>
        <v>0</v>
      </c>
      <c r="F974" s="46">
        <f t="shared" si="304"/>
        <v>14.818084800000001</v>
      </c>
      <c r="G974" s="46">
        <f t="shared" si="304"/>
        <v>14.818084799999999</v>
      </c>
      <c r="H974" s="46">
        <f t="shared" si="291"/>
        <v>13.14156</v>
      </c>
      <c r="I974" s="46">
        <f t="shared" ref="I974:P974" si="305">I975+I976+I977+I980+I981</f>
        <v>0</v>
      </c>
      <c r="J974" s="47">
        <f t="shared" si="305"/>
        <v>0</v>
      </c>
      <c r="K974" s="46">
        <f t="shared" si="305"/>
        <v>0</v>
      </c>
      <c r="L974" s="46">
        <f t="shared" si="305"/>
        <v>0</v>
      </c>
      <c r="M974" s="46">
        <f t="shared" si="305"/>
        <v>1.3141559999999999</v>
      </c>
      <c r="N974" s="46">
        <f t="shared" si="305"/>
        <v>13.14156</v>
      </c>
      <c r="O974" s="46">
        <f t="shared" si="305"/>
        <v>13.503928799999999</v>
      </c>
      <c r="P974" s="46">
        <f t="shared" si="305"/>
        <v>0</v>
      </c>
      <c r="Q974" s="46">
        <f t="shared" si="295"/>
        <v>1.676524800000001</v>
      </c>
      <c r="R974" s="46">
        <f t="shared" si="296"/>
        <v>-1.6765247999999993</v>
      </c>
      <c r="S974" s="50">
        <f>R974/G974</f>
        <v>-0.11314045118705214</v>
      </c>
      <c r="T974" s="40" t="s">
        <v>31</v>
      </c>
      <c r="U974" s="7"/>
      <c r="V974" s="7"/>
      <c r="W974" s="7"/>
      <c r="X974" s="7"/>
      <c r="Y974" s="7"/>
      <c r="Z974" s="7"/>
      <c r="AA974" s="7"/>
      <c r="AB974" s="9"/>
      <c r="AC974" s="35"/>
      <c r="AD974" s="36"/>
      <c r="AF974" s="37"/>
      <c r="AH974" s="8"/>
      <c r="AI974" s="8"/>
      <c r="AJ974" s="8"/>
    </row>
    <row r="975" spans="1:39" s="1" customFormat="1" ht="63" x14ac:dyDescent="0.25">
      <c r="A975" s="79" t="s">
        <v>2065</v>
      </c>
      <c r="B975" s="80" t="s">
        <v>66</v>
      </c>
      <c r="C975" s="81" t="s">
        <v>30</v>
      </c>
      <c r="D975" s="46">
        <v>0</v>
      </c>
      <c r="E975" s="46">
        <v>0</v>
      </c>
      <c r="F975" s="46">
        <v>0</v>
      </c>
      <c r="G975" s="46">
        <v>0</v>
      </c>
      <c r="H975" s="46">
        <f t="shared" si="291"/>
        <v>0</v>
      </c>
      <c r="I975" s="46">
        <v>0</v>
      </c>
      <c r="J975" s="47">
        <v>0</v>
      </c>
      <c r="K975" s="47">
        <v>0</v>
      </c>
      <c r="L975" s="47">
        <v>0</v>
      </c>
      <c r="M975" s="47">
        <v>0</v>
      </c>
      <c r="N975" s="47">
        <v>0</v>
      </c>
      <c r="O975" s="47">
        <v>0</v>
      </c>
      <c r="P975" s="47">
        <v>0</v>
      </c>
      <c r="Q975" s="46">
        <f t="shared" si="295"/>
        <v>0</v>
      </c>
      <c r="R975" s="46">
        <f t="shared" si="296"/>
        <v>0</v>
      </c>
      <c r="S975" s="50">
        <v>0</v>
      </c>
      <c r="T975" s="40" t="s">
        <v>31</v>
      </c>
      <c r="U975" s="7"/>
      <c r="V975" s="7"/>
      <c r="W975" s="7"/>
      <c r="X975" s="7"/>
      <c r="Y975" s="7"/>
      <c r="Z975" s="7"/>
      <c r="AA975" s="7"/>
      <c r="AB975" s="9"/>
      <c r="AC975" s="35"/>
      <c r="AD975" s="36"/>
      <c r="AF975" s="37"/>
      <c r="AH975" s="8"/>
      <c r="AI975" s="8"/>
      <c r="AJ975" s="8"/>
    </row>
    <row r="976" spans="1:39" s="1" customFormat="1" ht="78.75" x14ac:dyDescent="0.25">
      <c r="A976" s="79" t="s">
        <v>2066</v>
      </c>
      <c r="B976" s="80" t="s">
        <v>68</v>
      </c>
      <c r="C976" s="81" t="s">
        <v>30</v>
      </c>
      <c r="D976" s="46">
        <v>0</v>
      </c>
      <c r="E976" s="46">
        <v>0</v>
      </c>
      <c r="F976" s="46">
        <v>0</v>
      </c>
      <c r="G976" s="46">
        <v>0</v>
      </c>
      <c r="H976" s="46">
        <f t="shared" si="291"/>
        <v>0</v>
      </c>
      <c r="I976" s="46">
        <v>0</v>
      </c>
      <c r="J976" s="47">
        <v>0</v>
      </c>
      <c r="K976" s="47">
        <v>0</v>
      </c>
      <c r="L976" s="47">
        <v>0</v>
      </c>
      <c r="M976" s="47">
        <v>0</v>
      </c>
      <c r="N976" s="47">
        <v>0</v>
      </c>
      <c r="O976" s="47">
        <v>0</v>
      </c>
      <c r="P976" s="47">
        <v>0</v>
      </c>
      <c r="Q976" s="46">
        <f t="shared" si="295"/>
        <v>0</v>
      </c>
      <c r="R976" s="46">
        <f t="shared" si="296"/>
        <v>0</v>
      </c>
      <c r="S976" s="50">
        <v>0</v>
      </c>
      <c r="T976" s="40" t="s">
        <v>31</v>
      </c>
      <c r="U976" s="7"/>
      <c r="V976" s="7"/>
      <c r="W976" s="7"/>
      <c r="X976" s="7"/>
      <c r="Y976" s="7"/>
      <c r="Z976" s="7"/>
      <c r="AA976" s="7"/>
      <c r="AB976" s="9"/>
      <c r="AC976" s="35"/>
      <c r="AD976" s="36"/>
      <c r="AF976" s="37"/>
      <c r="AH976" s="8"/>
      <c r="AI976" s="8"/>
      <c r="AJ976" s="8"/>
    </row>
    <row r="977" spans="1:36" s="1" customFormat="1" ht="63" x14ac:dyDescent="0.25">
      <c r="A977" s="79" t="s">
        <v>2067</v>
      </c>
      <c r="B977" s="80" t="s">
        <v>70</v>
      </c>
      <c r="C977" s="81" t="s">
        <v>30</v>
      </c>
      <c r="D977" s="46">
        <f t="shared" ref="D977:G977" si="306">SUM(D978:D979)</f>
        <v>14.818084800000001</v>
      </c>
      <c r="E977" s="46">
        <f t="shared" si="306"/>
        <v>0</v>
      </c>
      <c r="F977" s="46">
        <f t="shared" si="306"/>
        <v>14.818084800000001</v>
      </c>
      <c r="G977" s="46">
        <f t="shared" si="306"/>
        <v>14.818084799999999</v>
      </c>
      <c r="H977" s="46">
        <f t="shared" si="291"/>
        <v>13.14156</v>
      </c>
      <c r="I977" s="46">
        <f t="shared" ref="I977:P977" si="307">SUM(I978:I979)</f>
        <v>0</v>
      </c>
      <c r="J977" s="47">
        <f t="shared" si="307"/>
        <v>0</v>
      </c>
      <c r="K977" s="47">
        <f t="shared" si="307"/>
        <v>0</v>
      </c>
      <c r="L977" s="47">
        <f t="shared" si="307"/>
        <v>0</v>
      </c>
      <c r="M977" s="47">
        <f t="shared" si="307"/>
        <v>1.3141559999999999</v>
      </c>
      <c r="N977" s="47">
        <f t="shared" si="307"/>
        <v>13.14156</v>
      </c>
      <c r="O977" s="47">
        <f t="shared" si="307"/>
        <v>13.503928799999999</v>
      </c>
      <c r="P977" s="47">
        <f t="shared" si="307"/>
        <v>0</v>
      </c>
      <c r="Q977" s="46">
        <f t="shared" si="295"/>
        <v>1.676524800000001</v>
      </c>
      <c r="R977" s="46">
        <f t="shared" si="296"/>
        <v>-1.6765247999999993</v>
      </c>
      <c r="S977" s="50">
        <f>R977/G977</f>
        <v>-0.11314045118705214</v>
      </c>
      <c r="T977" s="40" t="s">
        <v>31</v>
      </c>
      <c r="U977" s="7"/>
      <c r="V977" s="7"/>
      <c r="W977" s="7"/>
      <c r="X977" s="7"/>
      <c r="Y977" s="7"/>
      <c r="Z977" s="7"/>
      <c r="AA977" s="7"/>
      <c r="AB977" s="9"/>
      <c r="AC977" s="35"/>
      <c r="AD977" s="36"/>
      <c r="AF977" s="37"/>
      <c r="AH977" s="8"/>
      <c r="AI977" s="8"/>
      <c r="AJ977" s="8"/>
    </row>
    <row r="978" spans="1:36" s="1" customFormat="1" ht="31.5" x14ac:dyDescent="0.25">
      <c r="A978" s="82" t="s">
        <v>2067</v>
      </c>
      <c r="B978" s="83" t="s">
        <v>2068</v>
      </c>
      <c r="C978" s="84" t="s">
        <v>2069</v>
      </c>
      <c r="D978" s="54">
        <v>13.141560000000002</v>
      </c>
      <c r="E978" s="54">
        <v>0</v>
      </c>
      <c r="F978" s="54">
        <f t="shared" ref="F978:F979" si="308">D978-E978</f>
        <v>13.141560000000002</v>
      </c>
      <c r="G978" s="54">
        <f t="shared" ref="G978:G979" si="309">I978+K978+M978+O978</f>
        <v>13.14156</v>
      </c>
      <c r="H978" s="54">
        <f t="shared" si="291"/>
        <v>13.14156</v>
      </c>
      <c r="I978" s="54">
        <v>0</v>
      </c>
      <c r="J978" s="54">
        <v>0</v>
      </c>
      <c r="K978" s="54">
        <v>0</v>
      </c>
      <c r="L978" s="54">
        <v>0</v>
      </c>
      <c r="M978" s="54">
        <v>1.3141559999999999</v>
      </c>
      <c r="N978" s="54">
        <v>13.14156</v>
      </c>
      <c r="O978" s="54">
        <v>11.827404</v>
      </c>
      <c r="P978" s="54">
        <v>0</v>
      </c>
      <c r="Q978" s="54">
        <f t="shared" si="295"/>
        <v>0</v>
      </c>
      <c r="R978" s="54">
        <f t="shared" si="296"/>
        <v>0</v>
      </c>
      <c r="S978" s="48">
        <f>R978/G978</f>
        <v>0</v>
      </c>
      <c r="T978" s="49" t="s">
        <v>31</v>
      </c>
      <c r="U978" s="7"/>
      <c r="V978" s="7"/>
      <c r="W978" s="7"/>
      <c r="X978" s="7"/>
      <c r="Y978" s="7"/>
      <c r="Z978" s="7"/>
      <c r="AA978" s="7"/>
      <c r="AB978" s="9"/>
      <c r="AC978" s="35"/>
      <c r="AD978" s="36"/>
      <c r="AF978" s="37"/>
      <c r="AH978" s="8"/>
      <c r="AI978" s="8"/>
      <c r="AJ978" s="8"/>
    </row>
    <row r="979" spans="1:36" s="1" customFormat="1" ht="63" x14ac:dyDescent="0.25">
      <c r="A979" s="82" t="s">
        <v>2067</v>
      </c>
      <c r="B979" s="83" t="s">
        <v>2070</v>
      </c>
      <c r="C979" s="84" t="s">
        <v>2071</v>
      </c>
      <c r="D979" s="54">
        <v>1.6765247999999999</v>
      </c>
      <c r="E979" s="54">
        <v>0</v>
      </c>
      <c r="F979" s="54">
        <f t="shared" si="308"/>
        <v>1.6765247999999999</v>
      </c>
      <c r="G979" s="54">
        <f t="shared" si="309"/>
        <v>1.6765247999999999</v>
      </c>
      <c r="H979" s="54">
        <f t="shared" si="291"/>
        <v>0</v>
      </c>
      <c r="I979" s="54">
        <v>0</v>
      </c>
      <c r="J979" s="54">
        <v>0</v>
      </c>
      <c r="K979" s="54">
        <v>0</v>
      </c>
      <c r="L979" s="54">
        <v>0</v>
      </c>
      <c r="M979" s="54">
        <v>0</v>
      </c>
      <c r="N979" s="54">
        <v>0</v>
      </c>
      <c r="O979" s="54">
        <v>1.6765247999999999</v>
      </c>
      <c r="P979" s="54">
        <v>0</v>
      </c>
      <c r="Q979" s="54">
        <f t="shared" si="295"/>
        <v>1.6765247999999999</v>
      </c>
      <c r="R979" s="54">
        <f t="shared" si="296"/>
        <v>-1.6765247999999999</v>
      </c>
      <c r="S979" s="48">
        <f>R979/G979</f>
        <v>-1</v>
      </c>
      <c r="T979" s="49" t="s">
        <v>2072</v>
      </c>
      <c r="U979" s="7"/>
      <c r="V979" s="7"/>
      <c r="W979" s="7"/>
      <c r="X979" s="7"/>
      <c r="Y979" s="7"/>
      <c r="Z979" s="7"/>
      <c r="AA979" s="7"/>
      <c r="AB979" s="9"/>
      <c r="AC979" s="35"/>
      <c r="AD979" s="36"/>
      <c r="AF979" s="37"/>
      <c r="AH979" s="8"/>
      <c r="AI979" s="8"/>
      <c r="AJ979" s="8"/>
    </row>
    <row r="980" spans="1:36" s="1" customFormat="1" ht="78.75" x14ac:dyDescent="0.25">
      <c r="A980" s="79" t="s">
        <v>2073</v>
      </c>
      <c r="B980" s="86" t="s">
        <v>74</v>
      </c>
      <c r="C980" s="87" t="s">
        <v>30</v>
      </c>
      <c r="D980" s="46">
        <v>0</v>
      </c>
      <c r="E980" s="46">
        <v>0</v>
      </c>
      <c r="F980" s="46">
        <v>0</v>
      </c>
      <c r="G980" s="46">
        <v>0</v>
      </c>
      <c r="H980" s="46">
        <f t="shared" si="291"/>
        <v>0</v>
      </c>
      <c r="I980" s="46">
        <v>0</v>
      </c>
      <c r="J980" s="47">
        <v>0</v>
      </c>
      <c r="K980" s="47">
        <v>0</v>
      </c>
      <c r="L980" s="47">
        <v>0</v>
      </c>
      <c r="M980" s="47">
        <v>0</v>
      </c>
      <c r="N980" s="47">
        <v>0</v>
      </c>
      <c r="O980" s="47">
        <v>0</v>
      </c>
      <c r="P980" s="47">
        <v>0</v>
      </c>
      <c r="Q980" s="46">
        <f t="shared" si="295"/>
        <v>0</v>
      </c>
      <c r="R980" s="46">
        <f t="shared" si="296"/>
        <v>0</v>
      </c>
      <c r="S980" s="50">
        <v>0</v>
      </c>
      <c r="T980" s="40" t="s">
        <v>31</v>
      </c>
      <c r="U980" s="7"/>
      <c r="V980" s="7"/>
      <c r="W980" s="7"/>
      <c r="X980" s="7"/>
      <c r="Y980" s="7"/>
      <c r="Z980" s="7"/>
      <c r="AA980" s="7"/>
      <c r="AB980" s="9"/>
      <c r="AC980" s="35"/>
      <c r="AD980" s="36"/>
      <c r="AF980" s="37"/>
      <c r="AH980" s="8"/>
      <c r="AI980" s="8"/>
      <c r="AJ980" s="8"/>
    </row>
    <row r="981" spans="1:36" s="1" customFormat="1" ht="78.75" x14ac:dyDescent="0.25">
      <c r="A981" s="79" t="s">
        <v>2074</v>
      </c>
      <c r="B981" s="80" t="s">
        <v>78</v>
      </c>
      <c r="C981" s="81" t="s">
        <v>30</v>
      </c>
      <c r="D981" s="46">
        <v>0</v>
      </c>
      <c r="E981" s="46">
        <v>0</v>
      </c>
      <c r="F981" s="46">
        <v>0</v>
      </c>
      <c r="G981" s="46">
        <v>0</v>
      </c>
      <c r="H981" s="46">
        <f t="shared" si="291"/>
        <v>0</v>
      </c>
      <c r="I981" s="46">
        <v>0</v>
      </c>
      <c r="J981" s="47">
        <v>0</v>
      </c>
      <c r="K981" s="47">
        <v>0</v>
      </c>
      <c r="L981" s="47">
        <v>0</v>
      </c>
      <c r="M981" s="47">
        <v>0</v>
      </c>
      <c r="N981" s="47">
        <v>0</v>
      </c>
      <c r="O981" s="47">
        <v>0</v>
      </c>
      <c r="P981" s="47">
        <v>0</v>
      </c>
      <c r="Q981" s="46">
        <f t="shared" si="295"/>
        <v>0</v>
      </c>
      <c r="R981" s="46">
        <f t="shared" si="296"/>
        <v>0</v>
      </c>
      <c r="S981" s="50">
        <v>0</v>
      </c>
      <c r="T981" s="40" t="s">
        <v>31</v>
      </c>
      <c r="U981" s="7"/>
      <c r="V981" s="7"/>
      <c r="W981" s="7"/>
      <c r="X981" s="7"/>
      <c r="Y981" s="7"/>
      <c r="Z981" s="7"/>
      <c r="AA981" s="7"/>
      <c r="AB981" s="9"/>
      <c r="AC981" s="35"/>
      <c r="AD981" s="36"/>
      <c r="AF981" s="37"/>
      <c r="AH981" s="8"/>
      <c r="AI981" s="8"/>
      <c r="AJ981" s="8"/>
    </row>
    <row r="982" spans="1:36" s="1" customFormat="1" ht="31.5" x14ac:dyDescent="0.25">
      <c r="A982" s="79" t="s">
        <v>2075</v>
      </c>
      <c r="B982" s="80" t="s">
        <v>104</v>
      </c>
      <c r="C982" s="81" t="s">
        <v>30</v>
      </c>
      <c r="D982" s="46">
        <v>0</v>
      </c>
      <c r="E982" s="46">
        <v>0</v>
      </c>
      <c r="F982" s="46">
        <v>0</v>
      </c>
      <c r="G982" s="46">
        <v>0</v>
      </c>
      <c r="H982" s="46">
        <f t="shared" si="291"/>
        <v>0</v>
      </c>
      <c r="I982" s="46">
        <v>0</v>
      </c>
      <c r="J982" s="47">
        <v>0</v>
      </c>
      <c r="K982" s="46">
        <v>0</v>
      </c>
      <c r="L982" s="47">
        <v>0</v>
      </c>
      <c r="M982" s="46">
        <v>0</v>
      </c>
      <c r="N982" s="46">
        <v>0</v>
      </c>
      <c r="O982" s="46">
        <v>0</v>
      </c>
      <c r="P982" s="46">
        <v>0</v>
      </c>
      <c r="Q982" s="46">
        <f t="shared" si="295"/>
        <v>0</v>
      </c>
      <c r="R982" s="46">
        <f t="shared" si="296"/>
        <v>0</v>
      </c>
      <c r="S982" s="50">
        <v>0</v>
      </c>
      <c r="T982" s="40" t="s">
        <v>31</v>
      </c>
      <c r="U982" s="7"/>
      <c r="V982" s="7"/>
      <c r="W982" s="7"/>
      <c r="X982" s="7"/>
      <c r="Y982" s="7"/>
      <c r="Z982" s="7"/>
      <c r="AA982" s="7"/>
      <c r="AB982" s="9"/>
      <c r="AC982" s="35"/>
      <c r="AD982" s="36"/>
      <c r="AF982" s="37"/>
      <c r="AH982" s="8"/>
      <c r="AI982" s="8"/>
      <c r="AJ982" s="8"/>
    </row>
    <row r="983" spans="1:36" s="1" customFormat="1" ht="47.25" x14ac:dyDescent="0.25">
      <c r="A983" s="79" t="s">
        <v>2076</v>
      </c>
      <c r="B983" s="80" t="s">
        <v>106</v>
      </c>
      <c r="C983" s="81" t="s">
        <v>30</v>
      </c>
      <c r="D983" s="46">
        <f t="shared" ref="D983:G983" si="310">D984+D986+D987+D989</f>
        <v>10572.539481554</v>
      </c>
      <c r="E983" s="46">
        <f t="shared" si="310"/>
        <v>835.06863118000001</v>
      </c>
      <c r="F983" s="46">
        <f t="shared" si="310"/>
        <v>9737.4708503740003</v>
      </c>
      <c r="G983" s="46">
        <f t="shared" si="310"/>
        <v>1410.16859987</v>
      </c>
      <c r="H983" s="46">
        <f t="shared" si="291"/>
        <v>961.64545113999998</v>
      </c>
      <c r="I983" s="46">
        <f t="shared" ref="I983:P983" si="311">I984+I986+I987+I989</f>
        <v>318.14733613999999</v>
      </c>
      <c r="J983" s="47">
        <f t="shared" si="311"/>
        <v>325.95550395999993</v>
      </c>
      <c r="K983" s="47">
        <f t="shared" si="311"/>
        <v>361.39719207999997</v>
      </c>
      <c r="L983" s="47">
        <f t="shared" si="311"/>
        <v>197.38523384000001</v>
      </c>
      <c r="M983" s="47">
        <f t="shared" si="311"/>
        <v>380.95403881999994</v>
      </c>
      <c r="N983" s="47">
        <f t="shared" si="311"/>
        <v>345.30360841999999</v>
      </c>
      <c r="O983" s="47">
        <f t="shared" si="311"/>
        <v>349.67003283000003</v>
      </c>
      <c r="P983" s="47">
        <f t="shared" si="311"/>
        <v>93.001104920000003</v>
      </c>
      <c r="Q983" s="46">
        <f t="shared" si="295"/>
        <v>8775.8253992339996</v>
      </c>
      <c r="R983" s="46">
        <f t="shared" si="296"/>
        <v>-448.52314873</v>
      </c>
      <c r="S983" s="50">
        <f>R983/G983</f>
        <v>-0.31806349167847608</v>
      </c>
      <c r="T983" s="40" t="s">
        <v>31</v>
      </c>
      <c r="U983" s="7"/>
      <c r="V983" s="7"/>
      <c r="W983" s="7"/>
      <c r="X983" s="7"/>
      <c r="Y983" s="7"/>
      <c r="Z983" s="7"/>
      <c r="AA983" s="7"/>
      <c r="AB983" s="9"/>
      <c r="AC983" s="35"/>
      <c r="AD983" s="36"/>
      <c r="AF983" s="37"/>
      <c r="AH983" s="8"/>
      <c r="AI983" s="8"/>
      <c r="AJ983" s="8"/>
    </row>
    <row r="984" spans="1:36" s="1" customFormat="1" ht="31.5" x14ac:dyDescent="0.25">
      <c r="A984" s="79" t="s">
        <v>2077</v>
      </c>
      <c r="B984" s="80" t="s">
        <v>108</v>
      </c>
      <c r="C984" s="81" t="s">
        <v>30</v>
      </c>
      <c r="D984" s="46">
        <f t="shared" ref="D984:P984" si="312">SUM(D985:D985)</f>
        <v>86.96517609</v>
      </c>
      <c r="E984" s="46">
        <f t="shared" si="312"/>
        <v>87.465220419999994</v>
      </c>
      <c r="F984" s="46">
        <f t="shared" si="312"/>
        <v>-0.50004432999999437</v>
      </c>
      <c r="G984" s="46">
        <f t="shared" si="312"/>
        <v>-0.50004433000000004</v>
      </c>
      <c r="H984" s="46">
        <f t="shared" si="291"/>
        <v>-0.50004433000000004</v>
      </c>
      <c r="I984" s="46">
        <f t="shared" si="312"/>
        <v>-0.50004433000000004</v>
      </c>
      <c r="J984" s="47">
        <f t="shared" si="312"/>
        <v>-0.50004433000000004</v>
      </c>
      <c r="K984" s="46">
        <f t="shared" si="312"/>
        <v>0</v>
      </c>
      <c r="L984" s="47">
        <f t="shared" si="312"/>
        <v>0</v>
      </c>
      <c r="M984" s="46">
        <f t="shared" si="312"/>
        <v>0</v>
      </c>
      <c r="N984" s="46">
        <f t="shared" si="312"/>
        <v>0</v>
      </c>
      <c r="O984" s="46">
        <f t="shared" si="312"/>
        <v>0</v>
      </c>
      <c r="P984" s="46">
        <f t="shared" si="312"/>
        <v>0</v>
      </c>
      <c r="Q984" s="46">
        <f t="shared" si="295"/>
        <v>5.6621374255882984E-15</v>
      </c>
      <c r="R984" s="46">
        <f t="shared" si="296"/>
        <v>0</v>
      </c>
      <c r="S984" s="50">
        <f>R984/G984</f>
        <v>0</v>
      </c>
      <c r="T984" s="40" t="s">
        <v>31</v>
      </c>
      <c r="U984" s="7"/>
      <c r="V984" s="7"/>
      <c r="W984" s="7"/>
      <c r="X984" s="7"/>
      <c r="Y984" s="7"/>
      <c r="Z984" s="7"/>
      <c r="AA984" s="7"/>
      <c r="AB984" s="9"/>
      <c r="AC984" s="35"/>
      <c r="AD984" s="36"/>
      <c r="AF984" s="37"/>
      <c r="AH984" s="8"/>
      <c r="AI984" s="8"/>
      <c r="AJ984" s="8"/>
    </row>
    <row r="985" spans="1:36" s="1" customFormat="1" ht="31.5" x14ac:dyDescent="0.25">
      <c r="A985" s="82" t="s">
        <v>2077</v>
      </c>
      <c r="B985" s="88" t="s">
        <v>2078</v>
      </c>
      <c r="C985" s="67" t="s">
        <v>2079</v>
      </c>
      <c r="D985" s="54">
        <v>86.96517609</v>
      </c>
      <c r="E985" s="54">
        <v>87.465220419999994</v>
      </c>
      <c r="F985" s="54">
        <f>D985-E985</f>
        <v>-0.50004432999999437</v>
      </c>
      <c r="G985" s="54">
        <f>I985+K985+M985+O985</f>
        <v>-0.50004433000000004</v>
      </c>
      <c r="H985" s="54">
        <f t="shared" si="291"/>
        <v>-0.50004433000000004</v>
      </c>
      <c r="I985" s="85">
        <v>-0.50004433000000004</v>
      </c>
      <c r="J985" s="54">
        <v>-0.50004433000000004</v>
      </c>
      <c r="K985" s="85">
        <v>0</v>
      </c>
      <c r="L985" s="54">
        <v>0</v>
      </c>
      <c r="M985" s="85">
        <v>0</v>
      </c>
      <c r="N985" s="54">
        <v>0</v>
      </c>
      <c r="O985" s="85">
        <v>0</v>
      </c>
      <c r="P985" s="54">
        <v>0</v>
      </c>
      <c r="Q985" s="54">
        <f t="shared" si="295"/>
        <v>5.6621374255882984E-15</v>
      </c>
      <c r="R985" s="54">
        <f t="shared" si="296"/>
        <v>0</v>
      </c>
      <c r="S985" s="48">
        <f>R985/G985</f>
        <v>0</v>
      </c>
      <c r="T985" s="49" t="s">
        <v>31</v>
      </c>
      <c r="U985" s="7"/>
      <c r="V985" s="7"/>
      <c r="W985" s="7"/>
      <c r="X985" s="7"/>
      <c r="Y985" s="7"/>
      <c r="Z985" s="7"/>
      <c r="AA985" s="7"/>
      <c r="AB985" s="9"/>
      <c r="AC985" s="35"/>
      <c r="AD985" s="36"/>
      <c r="AF985" s="37"/>
      <c r="AH985" s="8"/>
      <c r="AI985" s="8"/>
      <c r="AJ985" s="8"/>
    </row>
    <row r="986" spans="1:36" s="1" customFormat="1" x14ac:dyDescent="0.25">
      <c r="A986" s="79" t="s">
        <v>2080</v>
      </c>
      <c r="B986" s="86" t="s">
        <v>123</v>
      </c>
      <c r="C986" s="89" t="s">
        <v>30</v>
      </c>
      <c r="D986" s="46">
        <v>0</v>
      </c>
      <c r="E986" s="46">
        <v>0</v>
      </c>
      <c r="F986" s="46">
        <v>0</v>
      </c>
      <c r="G986" s="46">
        <v>0</v>
      </c>
      <c r="H986" s="46">
        <f t="shared" ref="H986:H1051" si="313">J986+L986+N986+P986</f>
        <v>0</v>
      </c>
      <c r="I986" s="46">
        <v>0</v>
      </c>
      <c r="J986" s="47">
        <v>0</v>
      </c>
      <c r="K986" s="46">
        <v>0</v>
      </c>
      <c r="L986" s="47">
        <v>0</v>
      </c>
      <c r="M986" s="46">
        <v>0</v>
      </c>
      <c r="N986" s="46">
        <v>0</v>
      </c>
      <c r="O986" s="46">
        <v>0</v>
      </c>
      <c r="P986" s="46">
        <v>0</v>
      </c>
      <c r="Q986" s="46">
        <f t="shared" si="295"/>
        <v>0</v>
      </c>
      <c r="R986" s="46">
        <f t="shared" si="296"/>
        <v>0</v>
      </c>
      <c r="S986" s="50">
        <v>0</v>
      </c>
      <c r="T986" s="40" t="s">
        <v>31</v>
      </c>
      <c r="U986" s="7"/>
      <c r="V986" s="7"/>
      <c r="W986" s="7"/>
      <c r="X986" s="7"/>
      <c r="Y986" s="7"/>
      <c r="Z986" s="7"/>
      <c r="AA986" s="7"/>
      <c r="AB986" s="9"/>
      <c r="AC986" s="35"/>
      <c r="AD986" s="36"/>
      <c r="AF986" s="37"/>
      <c r="AH986" s="8"/>
      <c r="AI986" s="8"/>
      <c r="AJ986" s="8"/>
    </row>
    <row r="987" spans="1:36" s="1" customFormat="1" x14ac:dyDescent="0.25">
      <c r="A987" s="79" t="s">
        <v>2081</v>
      </c>
      <c r="B987" s="80" t="s">
        <v>132</v>
      </c>
      <c r="C987" s="46" t="s">
        <v>30</v>
      </c>
      <c r="D987" s="46">
        <f t="shared" ref="D987:P987" si="314">SUM(D988:D988)</f>
        <v>566.95547756400003</v>
      </c>
      <c r="E987" s="46">
        <f t="shared" si="314"/>
        <v>146.49027985999999</v>
      </c>
      <c r="F987" s="46">
        <f t="shared" si="314"/>
        <v>420.46519770400005</v>
      </c>
      <c r="G987" s="46">
        <f t="shared" si="314"/>
        <v>-0.2412308</v>
      </c>
      <c r="H987" s="46">
        <f t="shared" si="313"/>
        <v>-25.13297141</v>
      </c>
      <c r="I987" s="46">
        <f t="shared" si="314"/>
        <v>-0.2412308</v>
      </c>
      <c r="J987" s="47">
        <f t="shared" si="314"/>
        <v>-0.2412308</v>
      </c>
      <c r="K987" s="47">
        <f t="shared" si="314"/>
        <v>0</v>
      </c>
      <c r="L987" s="47">
        <f t="shared" si="314"/>
        <v>0</v>
      </c>
      <c r="M987" s="47">
        <f t="shared" si="314"/>
        <v>0</v>
      </c>
      <c r="N987" s="47">
        <f t="shared" si="314"/>
        <v>-23.173198429999999</v>
      </c>
      <c r="O987" s="47">
        <f t="shared" si="314"/>
        <v>0</v>
      </c>
      <c r="P987" s="47">
        <f t="shared" si="314"/>
        <v>-1.7185421799999998</v>
      </c>
      <c r="Q987" s="46">
        <f t="shared" si="295"/>
        <v>445.59816911400003</v>
      </c>
      <c r="R987" s="46">
        <f t="shared" si="296"/>
        <v>-24.891740609999999</v>
      </c>
      <c r="S987" s="50">
        <f t="shared" ref="S987:S999" si="315">R987/G987</f>
        <v>103.18641156104444</v>
      </c>
      <c r="T987" s="40" t="s">
        <v>31</v>
      </c>
      <c r="U987" s="7"/>
      <c r="V987" s="7"/>
      <c r="W987" s="7"/>
      <c r="X987" s="7"/>
      <c r="Y987" s="7"/>
      <c r="Z987" s="7"/>
      <c r="AA987" s="7"/>
      <c r="AB987" s="9"/>
      <c r="AC987" s="35"/>
      <c r="AD987" s="36"/>
      <c r="AF987" s="37"/>
      <c r="AH987" s="8"/>
      <c r="AI987" s="8"/>
      <c r="AJ987" s="8"/>
    </row>
    <row r="988" spans="1:36" s="1" customFormat="1" ht="31.5" x14ac:dyDescent="0.25">
      <c r="A988" s="90" t="s">
        <v>2081</v>
      </c>
      <c r="B988" s="83" t="s">
        <v>2082</v>
      </c>
      <c r="C988" s="54" t="s">
        <v>2083</v>
      </c>
      <c r="D988" s="54">
        <v>566.95547756400003</v>
      </c>
      <c r="E988" s="54">
        <v>146.49027985999999</v>
      </c>
      <c r="F988" s="54">
        <f>D988-E988</f>
        <v>420.46519770400005</v>
      </c>
      <c r="G988" s="54">
        <f>I988+K988+M988+O988</f>
        <v>-0.2412308</v>
      </c>
      <c r="H988" s="54">
        <f t="shared" si="313"/>
        <v>-25.13297141</v>
      </c>
      <c r="I988" s="85">
        <v>-0.2412308</v>
      </c>
      <c r="J988" s="54">
        <v>-0.2412308</v>
      </c>
      <c r="K988" s="85">
        <v>0</v>
      </c>
      <c r="L988" s="54">
        <v>0</v>
      </c>
      <c r="M988" s="85">
        <v>0</v>
      </c>
      <c r="N988" s="54">
        <v>-23.173198429999999</v>
      </c>
      <c r="O988" s="85">
        <v>0</v>
      </c>
      <c r="P988" s="54">
        <v>-1.7185421799999998</v>
      </c>
      <c r="Q988" s="54">
        <f t="shared" si="295"/>
        <v>445.59816911400003</v>
      </c>
      <c r="R988" s="54">
        <f t="shared" si="296"/>
        <v>-24.891740609999999</v>
      </c>
      <c r="S988" s="48">
        <f t="shared" si="315"/>
        <v>103.18641156104444</v>
      </c>
      <c r="T988" s="49" t="s">
        <v>2084</v>
      </c>
      <c r="U988" s="7"/>
      <c r="V988" s="7"/>
      <c r="W988" s="7"/>
      <c r="X988" s="7"/>
      <c r="Y988" s="7"/>
      <c r="Z988" s="7"/>
      <c r="AA988" s="7"/>
      <c r="AB988" s="9"/>
      <c r="AC988" s="35"/>
      <c r="AD988" s="36"/>
      <c r="AF988" s="37"/>
      <c r="AH988" s="8"/>
      <c r="AI988" s="8"/>
      <c r="AJ988" s="8"/>
    </row>
    <row r="989" spans="1:36" s="1" customFormat="1" ht="31.5" x14ac:dyDescent="0.25">
      <c r="A989" s="91" t="s">
        <v>2085</v>
      </c>
      <c r="B989" s="80" t="s">
        <v>139</v>
      </c>
      <c r="C989" s="46" t="s">
        <v>30</v>
      </c>
      <c r="D989" s="46">
        <f t="shared" ref="D989:P989" si="316">SUM(D990:D990)</f>
        <v>9918.6188278999998</v>
      </c>
      <c r="E989" s="46">
        <f t="shared" si="316"/>
        <v>601.11313089999999</v>
      </c>
      <c r="F989" s="46">
        <f t="shared" si="316"/>
        <v>9317.5056970000005</v>
      </c>
      <c r="G989" s="46">
        <f t="shared" si="316"/>
        <v>1410.9098750000001</v>
      </c>
      <c r="H989" s="46">
        <f t="shared" si="313"/>
        <v>987.27846688</v>
      </c>
      <c r="I989" s="46">
        <f t="shared" si="316"/>
        <v>318.88861127000001</v>
      </c>
      <c r="J989" s="47">
        <f t="shared" si="316"/>
        <v>326.69677908999995</v>
      </c>
      <c r="K989" s="47">
        <f t="shared" si="316"/>
        <v>361.39719207999997</v>
      </c>
      <c r="L989" s="47">
        <f t="shared" si="316"/>
        <v>197.38523384000001</v>
      </c>
      <c r="M989" s="47">
        <f t="shared" si="316"/>
        <v>380.95403881999994</v>
      </c>
      <c r="N989" s="47">
        <f t="shared" si="316"/>
        <v>368.47680685</v>
      </c>
      <c r="O989" s="47">
        <f t="shared" si="316"/>
        <v>349.67003283000003</v>
      </c>
      <c r="P989" s="47">
        <f t="shared" si="316"/>
        <v>94.719647100000003</v>
      </c>
      <c r="Q989" s="46">
        <f t="shared" si="295"/>
        <v>8330.227230120001</v>
      </c>
      <c r="R989" s="46">
        <f t="shared" si="296"/>
        <v>-423.63140812000006</v>
      </c>
      <c r="S989" s="50">
        <f t="shared" si="315"/>
        <v>-0.30025405281113371</v>
      </c>
      <c r="T989" s="40" t="s">
        <v>31</v>
      </c>
      <c r="U989" s="7"/>
      <c r="V989" s="7"/>
      <c r="W989" s="7"/>
      <c r="X989" s="7"/>
      <c r="Y989" s="7"/>
      <c r="Z989" s="7"/>
      <c r="AA989" s="7"/>
      <c r="AB989" s="9"/>
      <c r="AC989" s="35"/>
      <c r="AD989" s="36"/>
      <c r="AF989" s="37"/>
      <c r="AH989" s="8"/>
      <c r="AI989" s="8"/>
      <c r="AJ989" s="8"/>
    </row>
    <row r="990" spans="1:36" s="1" customFormat="1" ht="63" x14ac:dyDescent="0.25">
      <c r="A990" s="92" t="s">
        <v>2085</v>
      </c>
      <c r="B990" s="83" t="s">
        <v>2086</v>
      </c>
      <c r="C990" s="54" t="s">
        <v>2087</v>
      </c>
      <c r="D990" s="54">
        <v>9918.6188278999998</v>
      </c>
      <c r="E990" s="54">
        <v>601.11313089999999</v>
      </c>
      <c r="F990" s="54">
        <f>D990-E990</f>
        <v>9317.5056970000005</v>
      </c>
      <c r="G990" s="54">
        <f>I990+K990+M990+O990</f>
        <v>1410.9098750000001</v>
      </c>
      <c r="H990" s="54">
        <f t="shared" si="313"/>
        <v>987.27846688</v>
      </c>
      <c r="I990" s="85">
        <v>318.88861127000001</v>
      </c>
      <c r="J990" s="54">
        <v>326.69677908999995</v>
      </c>
      <c r="K990" s="85">
        <v>361.39719207999997</v>
      </c>
      <c r="L990" s="54">
        <v>197.38523384000001</v>
      </c>
      <c r="M990" s="85">
        <v>380.95403881999994</v>
      </c>
      <c r="N990" s="54">
        <v>368.47680685</v>
      </c>
      <c r="O990" s="85">
        <v>349.67003283000003</v>
      </c>
      <c r="P990" s="54">
        <v>94.719647100000003</v>
      </c>
      <c r="Q990" s="54">
        <f t="shared" si="295"/>
        <v>8330.227230120001</v>
      </c>
      <c r="R990" s="54">
        <f t="shared" si="296"/>
        <v>-423.63140812000006</v>
      </c>
      <c r="S990" s="48">
        <f t="shared" si="315"/>
        <v>-0.30025405281113371</v>
      </c>
      <c r="T990" s="49" t="s">
        <v>2088</v>
      </c>
      <c r="U990" s="7"/>
      <c r="V990" s="7"/>
      <c r="W990" s="7"/>
      <c r="X990" s="7"/>
      <c r="Y990" s="7"/>
      <c r="Z990" s="7"/>
      <c r="AA990" s="7"/>
      <c r="AB990" s="9"/>
      <c r="AC990" s="35"/>
      <c r="AD990" s="36"/>
      <c r="AF990" s="37"/>
      <c r="AH990" s="8"/>
      <c r="AI990" s="8"/>
      <c r="AJ990" s="8"/>
    </row>
    <row r="991" spans="1:36" s="1" customFormat="1" ht="31.5" x14ac:dyDescent="0.25">
      <c r="A991" s="91" t="s">
        <v>2089</v>
      </c>
      <c r="B991" s="80" t="s">
        <v>160</v>
      </c>
      <c r="C991" s="46" t="s">
        <v>30</v>
      </c>
      <c r="D991" s="46">
        <f t="shared" ref="D991:G991" si="317">D992+D1000+D1001+D1003</f>
        <v>5880.0891536039999</v>
      </c>
      <c r="E991" s="46">
        <f t="shared" si="317"/>
        <v>3571.2409190500002</v>
      </c>
      <c r="F991" s="46">
        <f t="shared" si="317"/>
        <v>2308.8482345539996</v>
      </c>
      <c r="G991" s="46">
        <f t="shared" si="317"/>
        <v>934.32104295800013</v>
      </c>
      <c r="H991" s="46">
        <f t="shared" si="313"/>
        <v>1432.8529220700002</v>
      </c>
      <c r="I991" s="46">
        <f t="shared" ref="I991:P991" si="318">I992+I1000+I1001+I1003</f>
        <v>81.36689192</v>
      </c>
      <c r="J991" s="47">
        <f t="shared" si="318"/>
        <v>87.772723569999997</v>
      </c>
      <c r="K991" s="47">
        <f t="shared" si="318"/>
        <v>100.56264315520001</v>
      </c>
      <c r="L991" s="47">
        <f t="shared" si="318"/>
        <v>197.86169508</v>
      </c>
      <c r="M991" s="47">
        <f t="shared" si="318"/>
        <v>262.19938369440001</v>
      </c>
      <c r="N991" s="47">
        <f t="shared" si="318"/>
        <v>301.65014137000003</v>
      </c>
      <c r="O991" s="47">
        <f t="shared" si="318"/>
        <v>490.19212418839999</v>
      </c>
      <c r="P991" s="47">
        <f t="shared" si="318"/>
        <v>845.56836205000002</v>
      </c>
      <c r="Q991" s="46">
        <f t="shared" si="295"/>
        <v>875.99531248399944</v>
      </c>
      <c r="R991" s="46">
        <f t="shared" si="296"/>
        <v>498.53187911200007</v>
      </c>
      <c r="S991" s="50">
        <f t="shared" si="315"/>
        <v>0.53357663607113071</v>
      </c>
      <c r="T991" s="40" t="s">
        <v>31</v>
      </c>
      <c r="U991" s="7"/>
      <c r="V991" s="7"/>
      <c r="W991" s="7"/>
      <c r="X991" s="7"/>
      <c r="Y991" s="7"/>
      <c r="Z991" s="7"/>
      <c r="AA991" s="7"/>
      <c r="AB991" s="9"/>
      <c r="AC991" s="35"/>
      <c r="AD991" s="36"/>
      <c r="AF991" s="37"/>
      <c r="AH991" s="8"/>
      <c r="AI991" s="8"/>
      <c r="AJ991" s="8"/>
    </row>
    <row r="992" spans="1:36" s="1" customFormat="1" ht="47.25" x14ac:dyDescent="0.25">
      <c r="A992" s="91" t="s">
        <v>2090</v>
      </c>
      <c r="B992" s="80" t="s">
        <v>162</v>
      </c>
      <c r="C992" s="46" t="s">
        <v>30</v>
      </c>
      <c r="D992" s="46">
        <f t="shared" ref="D992:G992" si="319">SUM(D993:D999)</f>
        <v>5070.1994379499993</v>
      </c>
      <c r="E992" s="46">
        <f t="shared" si="319"/>
        <v>3207.5130331999999</v>
      </c>
      <c r="F992" s="46">
        <f t="shared" si="319"/>
        <v>1862.6864047499998</v>
      </c>
      <c r="G992" s="46">
        <f t="shared" si="319"/>
        <v>667.02406608000001</v>
      </c>
      <c r="H992" s="46">
        <f t="shared" si="313"/>
        <v>1175.6708317</v>
      </c>
      <c r="I992" s="46">
        <f t="shared" ref="I992:P992" si="320">SUM(I993:I999)</f>
        <v>39.991530430000005</v>
      </c>
      <c r="J992" s="47">
        <f t="shared" si="320"/>
        <v>46.259223079999998</v>
      </c>
      <c r="K992" s="47">
        <f t="shared" si="320"/>
        <v>44.889594035200005</v>
      </c>
      <c r="L992" s="47">
        <f t="shared" si="320"/>
        <v>39.183657699999998</v>
      </c>
      <c r="M992" s="47">
        <f t="shared" si="320"/>
        <v>180.70069192040003</v>
      </c>
      <c r="N992" s="47">
        <f t="shared" si="320"/>
        <v>256.14887448000002</v>
      </c>
      <c r="O992" s="47">
        <f t="shared" si="320"/>
        <v>401.44224969439995</v>
      </c>
      <c r="P992" s="47">
        <f t="shared" si="320"/>
        <v>834.07907643999999</v>
      </c>
      <c r="Q992" s="46">
        <f t="shared" si="295"/>
        <v>687.01557304999983</v>
      </c>
      <c r="R992" s="46">
        <f t="shared" si="296"/>
        <v>508.64676562</v>
      </c>
      <c r="S992" s="50">
        <f t="shared" si="315"/>
        <v>0.76256133996669784</v>
      </c>
      <c r="T992" s="40" t="s">
        <v>31</v>
      </c>
      <c r="U992" s="7"/>
      <c r="V992" s="7"/>
      <c r="W992" s="7"/>
      <c r="X992" s="7"/>
      <c r="Y992" s="7"/>
      <c r="Z992" s="7"/>
      <c r="AA992" s="7"/>
      <c r="AB992" s="9"/>
      <c r="AC992" s="35"/>
      <c r="AD992" s="36"/>
      <c r="AF992" s="37"/>
      <c r="AH992" s="8"/>
      <c r="AI992" s="8"/>
      <c r="AJ992" s="8"/>
    </row>
    <row r="993" spans="1:36" s="1" customFormat="1" ht="63" x14ac:dyDescent="0.25">
      <c r="A993" s="82" t="s">
        <v>2090</v>
      </c>
      <c r="B993" s="83" t="s">
        <v>2091</v>
      </c>
      <c r="C993" s="54" t="s">
        <v>2092</v>
      </c>
      <c r="D993" s="54">
        <v>1999.8113245999998</v>
      </c>
      <c r="E993" s="54">
        <v>1041.6002360699999</v>
      </c>
      <c r="F993" s="54">
        <f t="shared" ref="F993:F999" si="321">D993-E993</f>
        <v>958.21108852999987</v>
      </c>
      <c r="G993" s="54">
        <f t="shared" ref="G993:G999" si="322">I993+K993+M993+O993</f>
        <v>28.241749859999999</v>
      </c>
      <c r="H993" s="54">
        <f t="shared" si="313"/>
        <v>62.699922569999998</v>
      </c>
      <c r="I993" s="85">
        <v>17.684898870000001</v>
      </c>
      <c r="J993" s="54">
        <v>17.777328869999998</v>
      </c>
      <c r="K993" s="85">
        <v>3.95685099</v>
      </c>
      <c r="L993" s="54">
        <v>20.07215296</v>
      </c>
      <c r="M993" s="85">
        <v>0</v>
      </c>
      <c r="N993" s="54">
        <v>12.362210650000002</v>
      </c>
      <c r="O993" s="85">
        <v>6.6</v>
      </c>
      <c r="P993" s="54">
        <v>12.488230089999998</v>
      </c>
      <c r="Q993" s="54">
        <f t="shared" si="295"/>
        <v>895.51116595999986</v>
      </c>
      <c r="R993" s="54">
        <f t="shared" si="296"/>
        <v>34.458172709999999</v>
      </c>
      <c r="S993" s="48">
        <f t="shared" si="315"/>
        <v>1.2201146487316137</v>
      </c>
      <c r="T993" s="49" t="s">
        <v>2093</v>
      </c>
      <c r="U993" s="7"/>
      <c r="V993" s="7"/>
      <c r="W993" s="7"/>
      <c r="X993" s="7"/>
      <c r="Y993" s="7"/>
      <c r="Z993" s="7"/>
      <c r="AA993" s="7"/>
      <c r="AB993" s="9"/>
      <c r="AC993" s="35"/>
      <c r="AD993" s="36"/>
      <c r="AF993" s="37"/>
      <c r="AH993" s="8"/>
      <c r="AI993" s="8"/>
      <c r="AJ993" s="8"/>
    </row>
    <row r="994" spans="1:36" s="1" customFormat="1" ht="47.25" x14ac:dyDescent="0.25">
      <c r="A994" s="82" t="s">
        <v>2090</v>
      </c>
      <c r="B994" s="88" t="s">
        <v>2094</v>
      </c>
      <c r="C994" s="93" t="s">
        <v>2095</v>
      </c>
      <c r="D994" s="54">
        <v>784.60125051800014</v>
      </c>
      <c r="E994" s="54">
        <v>665.49191712000015</v>
      </c>
      <c r="F994" s="54">
        <f t="shared" si="321"/>
        <v>119.10933339799999</v>
      </c>
      <c r="G994" s="54">
        <f t="shared" si="322"/>
        <v>119.10933339799999</v>
      </c>
      <c r="H994" s="54">
        <f t="shared" si="313"/>
        <v>101.02950717</v>
      </c>
      <c r="I994" s="85">
        <v>12.243792659999999</v>
      </c>
      <c r="J994" s="54">
        <v>12.666640739999998</v>
      </c>
      <c r="K994" s="85">
        <v>12.75608585</v>
      </c>
      <c r="L994" s="54">
        <v>0</v>
      </c>
      <c r="M994" s="85">
        <v>0</v>
      </c>
      <c r="N994" s="54">
        <v>93.681967349999994</v>
      </c>
      <c r="O994" s="85">
        <v>94.109454887999988</v>
      </c>
      <c r="P994" s="54">
        <v>-5.3191009199999995</v>
      </c>
      <c r="Q994" s="54">
        <f t="shared" si="295"/>
        <v>18.079826227999988</v>
      </c>
      <c r="R994" s="54">
        <f t="shared" si="296"/>
        <v>-18.079826227999988</v>
      </c>
      <c r="S994" s="48">
        <f t="shared" si="315"/>
        <v>-0.15179185133701348</v>
      </c>
      <c r="T994" s="49" t="s">
        <v>2096</v>
      </c>
      <c r="U994" s="7"/>
      <c r="V994" s="7"/>
      <c r="W994" s="7"/>
      <c r="X994" s="7"/>
      <c r="Y994" s="7"/>
      <c r="Z994" s="7"/>
      <c r="AA994" s="7"/>
      <c r="AB994" s="9"/>
      <c r="AC994" s="35"/>
      <c r="AD994" s="36"/>
      <c r="AF994" s="37"/>
      <c r="AH994" s="8"/>
      <c r="AI994" s="8"/>
      <c r="AJ994" s="8"/>
    </row>
    <row r="995" spans="1:36" s="1" customFormat="1" ht="31.5" x14ac:dyDescent="0.25">
      <c r="A995" s="82" t="s">
        <v>2090</v>
      </c>
      <c r="B995" s="83" t="s">
        <v>2097</v>
      </c>
      <c r="C995" s="54" t="s">
        <v>2098</v>
      </c>
      <c r="D995" s="54">
        <v>760.28260564800007</v>
      </c>
      <c r="E995" s="54">
        <v>290.58956609000001</v>
      </c>
      <c r="F995" s="54">
        <f t="shared" si="321"/>
        <v>469.69303955800007</v>
      </c>
      <c r="G995" s="54">
        <f t="shared" si="322"/>
        <v>204.00003955800003</v>
      </c>
      <c r="H995" s="54">
        <f t="shared" si="313"/>
        <v>249.50935487000001</v>
      </c>
      <c r="I995" s="85">
        <v>0.14818805000000002</v>
      </c>
      <c r="J995" s="54">
        <v>0.27250529000000001</v>
      </c>
      <c r="K995" s="85">
        <v>0</v>
      </c>
      <c r="L995" s="54">
        <v>0</v>
      </c>
      <c r="M995" s="85">
        <v>67.362585723600006</v>
      </c>
      <c r="N995" s="54">
        <v>57.88344884</v>
      </c>
      <c r="O995" s="85">
        <v>136.4892657844</v>
      </c>
      <c r="P995" s="54">
        <v>191.35340074000001</v>
      </c>
      <c r="Q995" s="54">
        <f t="shared" si="295"/>
        <v>220.18368468800006</v>
      </c>
      <c r="R995" s="54">
        <f t="shared" si="296"/>
        <v>45.509315311999984</v>
      </c>
      <c r="S995" s="48">
        <f t="shared" si="315"/>
        <v>0.22308483572161789</v>
      </c>
      <c r="T995" s="49" t="s">
        <v>2096</v>
      </c>
      <c r="U995" s="7"/>
      <c r="V995" s="7"/>
      <c r="W995" s="7"/>
      <c r="X995" s="7"/>
      <c r="Y995" s="7"/>
      <c r="Z995" s="7"/>
      <c r="AA995" s="7"/>
      <c r="AB995" s="9"/>
      <c r="AC995" s="35"/>
      <c r="AD995" s="36"/>
      <c r="AF995" s="37"/>
      <c r="AH995" s="8"/>
      <c r="AI995" s="8"/>
      <c r="AJ995" s="8"/>
    </row>
    <row r="996" spans="1:36" s="1" customFormat="1" ht="78.75" x14ac:dyDescent="0.25">
      <c r="A996" s="82" t="s">
        <v>2090</v>
      </c>
      <c r="B996" s="88" t="s">
        <v>2099</v>
      </c>
      <c r="C996" s="93" t="s">
        <v>2100</v>
      </c>
      <c r="D996" s="54">
        <v>1247.4290881219999</v>
      </c>
      <c r="E996" s="54">
        <v>1142.2380573999999</v>
      </c>
      <c r="F996" s="54">
        <f t="shared" si="321"/>
        <v>105.19103072200005</v>
      </c>
      <c r="G996" s="54">
        <f t="shared" si="322"/>
        <v>105.19103072199999</v>
      </c>
      <c r="H996" s="54">
        <f t="shared" si="313"/>
        <v>111.81184445</v>
      </c>
      <c r="I996" s="85">
        <v>0.14818805000000002</v>
      </c>
      <c r="J996" s="54">
        <v>0.22850538000000001</v>
      </c>
      <c r="K996" s="85">
        <v>0</v>
      </c>
      <c r="L996" s="54">
        <v>0</v>
      </c>
      <c r="M996" s="85">
        <v>9.5381726400000009</v>
      </c>
      <c r="N996" s="54">
        <v>30.487067450000001</v>
      </c>
      <c r="O996" s="85">
        <v>95.504670031999993</v>
      </c>
      <c r="P996" s="54">
        <v>81.096271619999996</v>
      </c>
      <c r="Q996" s="54">
        <f t="shared" si="295"/>
        <v>-6.6208137279999448</v>
      </c>
      <c r="R996" s="54">
        <f t="shared" si="296"/>
        <v>6.6208137280000017</v>
      </c>
      <c r="S996" s="48">
        <f t="shared" si="315"/>
        <v>6.2940858004306099E-2</v>
      </c>
      <c r="T996" s="49" t="s">
        <v>31</v>
      </c>
      <c r="U996" s="7"/>
      <c r="V996" s="7"/>
      <c r="W996" s="7"/>
      <c r="X996" s="7"/>
      <c r="Y996" s="7"/>
      <c r="Z996" s="7"/>
      <c r="AA996" s="7"/>
      <c r="AB996" s="9"/>
      <c r="AC996" s="35"/>
      <c r="AD996" s="36"/>
      <c r="AF996" s="37"/>
      <c r="AH996" s="8"/>
      <c r="AI996" s="8"/>
      <c r="AJ996" s="8"/>
    </row>
    <row r="997" spans="1:36" s="1" customFormat="1" ht="31.5" x14ac:dyDescent="0.25">
      <c r="A997" s="82" t="s">
        <v>2090</v>
      </c>
      <c r="B997" s="88" t="s">
        <v>2101</v>
      </c>
      <c r="C997" s="93" t="s">
        <v>2102</v>
      </c>
      <c r="D997" s="54">
        <v>115.14059891999999</v>
      </c>
      <c r="E997" s="54">
        <v>61.178116919999994</v>
      </c>
      <c r="F997" s="54">
        <f t="shared" si="321"/>
        <v>53.962481999999994</v>
      </c>
      <c r="G997" s="54">
        <f t="shared" si="322"/>
        <v>53.962481999999994</v>
      </c>
      <c r="H997" s="54">
        <f t="shared" si="313"/>
        <v>49.930019999999999</v>
      </c>
      <c r="I997" s="85">
        <v>0</v>
      </c>
      <c r="J997" s="54">
        <v>5.5477799999999995</v>
      </c>
      <c r="K997" s="85">
        <v>6.2064393599999992</v>
      </c>
      <c r="L997" s="54">
        <v>0</v>
      </c>
      <c r="M997" s="85">
        <v>31.06040604</v>
      </c>
      <c r="N997" s="54">
        <v>17.871387840000001</v>
      </c>
      <c r="O997" s="85">
        <v>16.695636599999997</v>
      </c>
      <c r="P997" s="54">
        <v>26.510852159999999</v>
      </c>
      <c r="Q997" s="54">
        <f t="shared" si="295"/>
        <v>4.0324619999999953</v>
      </c>
      <c r="R997" s="54">
        <f t="shared" si="296"/>
        <v>-4.0324619999999953</v>
      </c>
      <c r="S997" s="48">
        <f t="shared" si="315"/>
        <v>-7.4727140979171339E-2</v>
      </c>
      <c r="T997" s="49" t="s">
        <v>31</v>
      </c>
      <c r="U997" s="7"/>
      <c r="V997" s="7"/>
      <c r="W997" s="7"/>
      <c r="X997" s="7"/>
      <c r="Y997" s="7"/>
      <c r="Z997" s="7"/>
      <c r="AA997" s="7"/>
      <c r="AB997" s="9"/>
      <c r="AC997" s="35"/>
      <c r="AD997" s="36"/>
      <c r="AF997" s="37"/>
      <c r="AH997" s="8"/>
      <c r="AI997" s="8"/>
      <c r="AJ997" s="8"/>
    </row>
    <row r="998" spans="1:36" s="1" customFormat="1" ht="63" x14ac:dyDescent="0.25">
      <c r="A998" s="82" t="s">
        <v>2090</v>
      </c>
      <c r="B998" s="88" t="s">
        <v>2103</v>
      </c>
      <c r="C998" s="93" t="s">
        <v>2104</v>
      </c>
      <c r="D998" s="54">
        <v>140.38826543200003</v>
      </c>
      <c r="E998" s="54">
        <v>0</v>
      </c>
      <c r="F998" s="54">
        <f t="shared" si="321"/>
        <v>140.38826543200003</v>
      </c>
      <c r="G998" s="54">
        <f t="shared" si="322"/>
        <v>140.38826543200003</v>
      </c>
      <c r="H998" s="54">
        <f t="shared" si="313"/>
        <v>595.63264823999998</v>
      </c>
      <c r="I998" s="85">
        <v>9.7664628000000011</v>
      </c>
      <c r="J998" s="54">
        <v>9.7664628000000011</v>
      </c>
      <c r="K998" s="85">
        <v>21.609631885200002</v>
      </c>
      <c r="L998" s="54">
        <v>18.55009446</v>
      </c>
      <c r="M998" s="85">
        <v>69.090148356800015</v>
      </c>
      <c r="N998" s="54">
        <v>43.862792350000007</v>
      </c>
      <c r="O998" s="85">
        <v>39.922022389999995</v>
      </c>
      <c r="P998" s="54">
        <v>523.45329862999995</v>
      </c>
      <c r="Q998" s="54">
        <f t="shared" si="295"/>
        <v>-455.24438280799995</v>
      </c>
      <c r="R998" s="54">
        <f t="shared" si="296"/>
        <v>455.24438280799995</v>
      </c>
      <c r="S998" s="48">
        <f t="shared" si="315"/>
        <v>3.2427523867976489</v>
      </c>
      <c r="T998" s="49" t="s">
        <v>2105</v>
      </c>
      <c r="U998" s="7"/>
      <c r="V998" s="7"/>
      <c r="W998" s="7"/>
      <c r="X998" s="7"/>
      <c r="Y998" s="7"/>
      <c r="Z998" s="7"/>
      <c r="AA998" s="7"/>
      <c r="AB998" s="9"/>
      <c r="AC998" s="35"/>
      <c r="AD998" s="36"/>
      <c r="AF998" s="37"/>
      <c r="AH998" s="8"/>
      <c r="AI998" s="8"/>
      <c r="AJ998" s="8"/>
    </row>
    <row r="999" spans="1:36" s="1" customFormat="1" ht="31.5" x14ac:dyDescent="0.25">
      <c r="A999" s="82" t="s">
        <v>2090</v>
      </c>
      <c r="B999" s="94" t="s">
        <v>2106</v>
      </c>
      <c r="C999" s="95" t="s">
        <v>2107</v>
      </c>
      <c r="D999" s="54">
        <v>22.546304710000001</v>
      </c>
      <c r="E999" s="54">
        <v>6.4151396000000007</v>
      </c>
      <c r="F999" s="54">
        <f t="shared" si="321"/>
        <v>16.131165110000001</v>
      </c>
      <c r="G999" s="54">
        <f t="shared" si="322"/>
        <v>16.131165109999998</v>
      </c>
      <c r="H999" s="54">
        <f t="shared" si="313"/>
        <v>5.0575343999999998</v>
      </c>
      <c r="I999" s="85">
        <v>0</v>
      </c>
      <c r="J999" s="54">
        <v>0</v>
      </c>
      <c r="K999" s="85">
        <v>0.36058595000000004</v>
      </c>
      <c r="L999" s="54">
        <v>0.56141027999999993</v>
      </c>
      <c r="M999" s="85">
        <v>3.6493791599999996</v>
      </c>
      <c r="N999" s="54">
        <v>0</v>
      </c>
      <c r="O999" s="85">
        <v>12.1212</v>
      </c>
      <c r="P999" s="54">
        <v>4.4961241200000002</v>
      </c>
      <c r="Q999" s="54">
        <f t="shared" si="295"/>
        <v>11.073630710000002</v>
      </c>
      <c r="R999" s="54">
        <f t="shared" si="296"/>
        <v>-11.073630709999998</v>
      </c>
      <c r="S999" s="48">
        <f t="shared" si="315"/>
        <v>-0.68647432683800724</v>
      </c>
      <c r="T999" s="49" t="s">
        <v>2108</v>
      </c>
      <c r="U999" s="7"/>
      <c r="V999" s="7"/>
      <c r="W999" s="7"/>
      <c r="X999" s="7"/>
      <c r="Y999" s="7"/>
      <c r="Z999" s="7"/>
      <c r="AA999" s="7"/>
      <c r="AB999" s="9"/>
      <c r="AC999" s="35"/>
      <c r="AD999" s="36"/>
      <c r="AF999" s="37"/>
      <c r="AH999" s="8"/>
      <c r="AI999" s="8"/>
      <c r="AJ999" s="8"/>
    </row>
    <row r="1000" spans="1:36" s="1" customFormat="1" ht="31.5" x14ac:dyDescent="0.25">
      <c r="A1000" s="79" t="s">
        <v>2109</v>
      </c>
      <c r="B1000" s="96" t="s">
        <v>189</v>
      </c>
      <c r="C1000" s="97" t="s">
        <v>30</v>
      </c>
      <c r="D1000" s="46">
        <v>0</v>
      </c>
      <c r="E1000" s="46">
        <v>0</v>
      </c>
      <c r="F1000" s="46">
        <v>0</v>
      </c>
      <c r="G1000" s="46">
        <v>0</v>
      </c>
      <c r="H1000" s="46">
        <f t="shared" si="313"/>
        <v>0</v>
      </c>
      <c r="I1000" s="46">
        <v>0</v>
      </c>
      <c r="J1000" s="47">
        <v>0</v>
      </c>
      <c r="K1000" s="47">
        <v>0</v>
      </c>
      <c r="L1000" s="47">
        <v>0</v>
      </c>
      <c r="M1000" s="47">
        <v>0</v>
      </c>
      <c r="N1000" s="47">
        <v>0</v>
      </c>
      <c r="O1000" s="47">
        <v>0</v>
      </c>
      <c r="P1000" s="47">
        <v>0</v>
      </c>
      <c r="Q1000" s="46">
        <f t="shared" si="295"/>
        <v>0</v>
      </c>
      <c r="R1000" s="46">
        <f t="shared" si="296"/>
        <v>0</v>
      </c>
      <c r="S1000" s="50">
        <v>0</v>
      </c>
      <c r="T1000" s="40" t="s">
        <v>31</v>
      </c>
      <c r="U1000" s="7"/>
      <c r="V1000" s="7"/>
      <c r="W1000" s="7"/>
      <c r="X1000" s="7"/>
      <c r="Y1000" s="7"/>
      <c r="Z1000" s="7"/>
      <c r="AA1000" s="7"/>
      <c r="AB1000" s="9"/>
      <c r="AC1000" s="35"/>
      <c r="AD1000" s="36"/>
      <c r="AF1000" s="37"/>
      <c r="AH1000" s="8"/>
      <c r="AI1000" s="8"/>
      <c r="AJ1000" s="8"/>
    </row>
    <row r="1001" spans="1:36" s="1" customFormat="1" ht="31.5" x14ac:dyDescent="0.25">
      <c r="A1001" s="79" t="s">
        <v>2110</v>
      </c>
      <c r="B1001" s="96" t="s">
        <v>194</v>
      </c>
      <c r="C1001" s="97" t="s">
        <v>30</v>
      </c>
      <c r="D1001" s="46">
        <f t="shared" ref="D1001:P1001" si="323">SUM(D1002:D1002)</f>
        <v>10.13284981</v>
      </c>
      <c r="E1001" s="46">
        <f t="shared" si="323"/>
        <v>2.2725544299999996</v>
      </c>
      <c r="F1001" s="46">
        <f t="shared" si="323"/>
        <v>7.8602953800000002</v>
      </c>
      <c r="G1001" s="46">
        <f t="shared" si="323"/>
        <v>7.8602953799999993</v>
      </c>
      <c r="H1001" s="46">
        <f t="shared" si="313"/>
        <v>7.7988571299999991</v>
      </c>
      <c r="I1001" s="46">
        <f t="shared" si="323"/>
        <v>0</v>
      </c>
      <c r="J1001" s="46">
        <f t="shared" si="323"/>
        <v>0</v>
      </c>
      <c r="K1001" s="46">
        <f t="shared" si="323"/>
        <v>0</v>
      </c>
      <c r="L1001" s="46">
        <f t="shared" si="323"/>
        <v>0.30719125000000003</v>
      </c>
      <c r="M1001" s="46">
        <f t="shared" si="323"/>
        <v>0.87015218999999999</v>
      </c>
      <c r="N1001" s="46">
        <f t="shared" si="323"/>
        <v>7.4916658799999993</v>
      </c>
      <c r="O1001" s="46">
        <f t="shared" si="323"/>
        <v>6.9901431899999995</v>
      </c>
      <c r="P1001" s="46">
        <f t="shared" si="323"/>
        <v>0</v>
      </c>
      <c r="Q1001" s="46">
        <f t="shared" si="295"/>
        <v>6.1438250000001027E-2</v>
      </c>
      <c r="R1001" s="46">
        <f t="shared" si="296"/>
        <v>-6.1438250000000139E-2</v>
      </c>
      <c r="S1001" s="50">
        <f t="shared" ref="S1001:S1010" si="324">R1001/G1001</f>
        <v>-7.8162775099172091E-3</v>
      </c>
      <c r="T1001" s="40" t="s">
        <v>31</v>
      </c>
      <c r="U1001" s="7"/>
      <c r="V1001" s="7"/>
      <c r="W1001" s="7"/>
      <c r="X1001" s="7"/>
      <c r="Y1001" s="7"/>
      <c r="Z1001" s="7"/>
      <c r="AA1001" s="7"/>
      <c r="AB1001" s="9"/>
      <c r="AC1001" s="35"/>
      <c r="AD1001" s="36"/>
      <c r="AF1001" s="37"/>
      <c r="AH1001" s="8"/>
      <c r="AI1001" s="8"/>
      <c r="AJ1001" s="8"/>
    </row>
    <row r="1002" spans="1:36" s="1" customFormat="1" ht="47.25" x14ac:dyDescent="0.25">
      <c r="A1002" s="82" t="s">
        <v>2110</v>
      </c>
      <c r="B1002" s="94" t="s">
        <v>2111</v>
      </c>
      <c r="C1002" s="95" t="s">
        <v>2112</v>
      </c>
      <c r="D1002" s="54">
        <v>10.13284981</v>
      </c>
      <c r="E1002" s="54">
        <v>2.2725544299999996</v>
      </c>
      <c r="F1002" s="54">
        <f>D1002-E1002</f>
        <v>7.8602953800000002</v>
      </c>
      <c r="G1002" s="54">
        <f>I1002+K1002+M1002+O1002</f>
        <v>7.8602953799999993</v>
      </c>
      <c r="H1002" s="54">
        <f t="shared" si="313"/>
        <v>7.7988571299999991</v>
      </c>
      <c r="I1002" s="54">
        <v>0</v>
      </c>
      <c r="J1002" s="54">
        <v>0</v>
      </c>
      <c r="K1002" s="54">
        <v>0</v>
      </c>
      <c r="L1002" s="54">
        <v>0.30719125000000003</v>
      </c>
      <c r="M1002" s="54">
        <v>0.87015218999999999</v>
      </c>
      <c r="N1002" s="54">
        <v>7.4916658799999993</v>
      </c>
      <c r="O1002" s="54">
        <v>6.9901431899999995</v>
      </c>
      <c r="P1002" s="54">
        <v>0</v>
      </c>
      <c r="Q1002" s="54">
        <f t="shared" si="295"/>
        <v>6.1438250000001027E-2</v>
      </c>
      <c r="R1002" s="54">
        <f t="shared" si="296"/>
        <v>-6.1438250000000139E-2</v>
      </c>
      <c r="S1002" s="48">
        <f t="shared" si="324"/>
        <v>-7.8162775099172091E-3</v>
      </c>
      <c r="T1002" s="49" t="s">
        <v>31</v>
      </c>
      <c r="U1002" s="7"/>
      <c r="V1002" s="7"/>
      <c r="W1002" s="7"/>
      <c r="X1002" s="7"/>
      <c r="Y1002" s="7"/>
      <c r="Z1002" s="7"/>
      <c r="AA1002" s="7"/>
      <c r="AB1002" s="9"/>
      <c r="AC1002" s="35"/>
      <c r="AD1002" s="36"/>
      <c r="AF1002" s="37"/>
      <c r="AH1002" s="8"/>
      <c r="AI1002" s="8"/>
      <c r="AJ1002" s="8"/>
    </row>
    <row r="1003" spans="1:36" s="1" customFormat="1" ht="31.5" x14ac:dyDescent="0.25">
      <c r="A1003" s="79" t="s">
        <v>2113</v>
      </c>
      <c r="B1003" s="96" t="s">
        <v>254</v>
      </c>
      <c r="C1003" s="97" t="s">
        <v>30</v>
      </c>
      <c r="D1003" s="46">
        <f t="shared" ref="D1003:P1003" si="325">SUM(D1004:D1014)</f>
        <v>799.75686584400012</v>
      </c>
      <c r="E1003" s="46">
        <f t="shared" si="325"/>
        <v>361.45533141999999</v>
      </c>
      <c r="F1003" s="46">
        <f t="shared" si="325"/>
        <v>438.30153442400001</v>
      </c>
      <c r="G1003" s="46">
        <f t="shared" si="325"/>
        <v>259.43668149800004</v>
      </c>
      <c r="H1003" s="46">
        <f t="shared" si="325"/>
        <v>249.38323323999998</v>
      </c>
      <c r="I1003" s="46">
        <f t="shared" si="325"/>
        <v>41.375361490000003</v>
      </c>
      <c r="J1003" s="46">
        <f t="shared" si="325"/>
        <v>41.513500489999998</v>
      </c>
      <c r="K1003" s="46">
        <f t="shared" si="325"/>
        <v>55.673049120000002</v>
      </c>
      <c r="L1003" s="46">
        <f t="shared" si="325"/>
        <v>158.37084612999999</v>
      </c>
      <c r="M1003" s="46">
        <f t="shared" si="325"/>
        <v>80.628539583999995</v>
      </c>
      <c r="N1003" s="46">
        <f t="shared" si="325"/>
        <v>38.009601009999997</v>
      </c>
      <c r="O1003" s="46">
        <f t="shared" si="325"/>
        <v>81.759731304000013</v>
      </c>
      <c r="P1003" s="46">
        <f t="shared" si="325"/>
        <v>11.48928561</v>
      </c>
      <c r="Q1003" s="46">
        <f t="shared" si="295"/>
        <v>188.91830118400003</v>
      </c>
      <c r="R1003" s="46">
        <f t="shared" si="296"/>
        <v>-10.05344825800006</v>
      </c>
      <c r="S1003" s="50">
        <f t="shared" si="324"/>
        <v>-3.8751067119541308E-2</v>
      </c>
      <c r="T1003" s="40" t="s">
        <v>31</v>
      </c>
      <c r="U1003" s="7"/>
      <c r="V1003" s="7"/>
      <c r="W1003" s="7"/>
      <c r="X1003" s="7"/>
      <c r="Y1003" s="7"/>
      <c r="Z1003" s="7"/>
      <c r="AA1003" s="7"/>
      <c r="AB1003" s="9"/>
      <c r="AC1003" s="35"/>
      <c r="AD1003" s="36"/>
      <c r="AF1003" s="37"/>
      <c r="AH1003" s="8"/>
      <c r="AI1003" s="8"/>
      <c r="AJ1003" s="8"/>
    </row>
    <row r="1004" spans="1:36" s="1" customFormat="1" ht="141.75" x14ac:dyDescent="0.25">
      <c r="A1004" s="82" t="s">
        <v>2113</v>
      </c>
      <c r="B1004" s="88" t="s">
        <v>2114</v>
      </c>
      <c r="C1004" s="93" t="s">
        <v>2115</v>
      </c>
      <c r="D1004" s="54">
        <v>139.76297814199998</v>
      </c>
      <c r="E1004" s="54">
        <v>46.149139849999997</v>
      </c>
      <c r="F1004" s="54">
        <f t="shared" ref="F1004:F1014" si="326">D1004-E1004</f>
        <v>93.613838291999983</v>
      </c>
      <c r="G1004" s="54">
        <f t="shared" ref="G1004:G1010" si="327">I1004+K1004+M1004+O1004</f>
        <v>36.400072888000004</v>
      </c>
      <c r="H1004" s="54">
        <f t="shared" si="313"/>
        <v>36.461053700000001</v>
      </c>
      <c r="I1004" s="85">
        <v>0.50004433000000004</v>
      </c>
      <c r="J1004" s="54">
        <v>0.63818333000000005</v>
      </c>
      <c r="K1004" s="85">
        <v>0</v>
      </c>
      <c r="L1004" s="54">
        <v>25.32880007</v>
      </c>
      <c r="M1004" s="85">
        <v>4.3800361528000007</v>
      </c>
      <c r="N1004" s="54">
        <v>9.8087461500000011</v>
      </c>
      <c r="O1004" s="85">
        <v>31.519992405200004</v>
      </c>
      <c r="P1004" s="54">
        <v>0.68532415000000002</v>
      </c>
      <c r="Q1004" s="54">
        <f t="shared" si="295"/>
        <v>57.152784591999982</v>
      </c>
      <c r="R1004" s="54">
        <f t="shared" si="296"/>
        <v>6.0980811999996831E-2</v>
      </c>
      <c r="S1004" s="48">
        <f t="shared" si="324"/>
        <v>1.6752936783294284E-3</v>
      </c>
      <c r="T1004" s="49" t="s">
        <v>31</v>
      </c>
      <c r="U1004" s="7"/>
      <c r="V1004" s="7"/>
      <c r="W1004" s="7"/>
      <c r="X1004" s="7"/>
      <c r="Y1004" s="7"/>
      <c r="Z1004" s="7"/>
      <c r="AA1004" s="7"/>
      <c r="AB1004" s="9"/>
      <c r="AC1004" s="35"/>
      <c r="AD1004" s="36"/>
      <c r="AF1004" s="37"/>
      <c r="AH1004" s="8"/>
      <c r="AI1004" s="8"/>
      <c r="AJ1004" s="8"/>
    </row>
    <row r="1005" spans="1:36" s="1" customFormat="1" ht="31.5" x14ac:dyDescent="0.25">
      <c r="A1005" s="82" t="s">
        <v>2113</v>
      </c>
      <c r="B1005" s="88" t="s">
        <v>2116</v>
      </c>
      <c r="C1005" s="93" t="s">
        <v>2117</v>
      </c>
      <c r="D1005" s="54">
        <v>65.665902563999992</v>
      </c>
      <c r="E1005" s="54">
        <v>38.211934029999995</v>
      </c>
      <c r="F1005" s="54">
        <f t="shared" si="326"/>
        <v>27.453968533999998</v>
      </c>
      <c r="G1005" s="54">
        <f t="shared" si="327"/>
        <v>15.1187965</v>
      </c>
      <c r="H1005" s="54">
        <f t="shared" si="313"/>
        <v>13.501016990000002</v>
      </c>
      <c r="I1005" s="85">
        <v>0</v>
      </c>
      <c r="J1005" s="54">
        <v>0</v>
      </c>
      <c r="K1005" s="85">
        <v>5.5655948100000003</v>
      </c>
      <c r="L1005" s="54">
        <v>0</v>
      </c>
      <c r="M1005" s="85">
        <v>8.58539238</v>
      </c>
      <c r="N1005" s="54">
        <v>9.3804616600000017</v>
      </c>
      <c r="O1005" s="85">
        <v>0.96780931000000003</v>
      </c>
      <c r="P1005" s="54">
        <v>4.1205553300000002</v>
      </c>
      <c r="Q1005" s="54">
        <f t="shared" si="295"/>
        <v>13.952951543999996</v>
      </c>
      <c r="R1005" s="54">
        <f t="shared" si="296"/>
        <v>-1.6177795099999983</v>
      </c>
      <c r="S1005" s="48">
        <f t="shared" si="324"/>
        <v>-0.10700451653013507</v>
      </c>
      <c r="T1005" s="49" t="s">
        <v>2108</v>
      </c>
      <c r="U1005" s="7"/>
      <c r="V1005" s="7"/>
      <c r="W1005" s="7"/>
      <c r="X1005" s="7"/>
      <c r="Y1005" s="7"/>
      <c r="Z1005" s="7"/>
      <c r="AA1005" s="7"/>
      <c r="AB1005" s="9"/>
      <c r="AC1005" s="35"/>
      <c r="AD1005" s="36"/>
      <c r="AF1005" s="37"/>
      <c r="AH1005" s="8"/>
      <c r="AI1005" s="8"/>
      <c r="AJ1005" s="8"/>
    </row>
    <row r="1006" spans="1:36" s="1" customFormat="1" ht="31.5" x14ac:dyDescent="0.25">
      <c r="A1006" s="82" t="s">
        <v>2113</v>
      </c>
      <c r="B1006" s="88" t="s">
        <v>2118</v>
      </c>
      <c r="C1006" s="93" t="s">
        <v>2119</v>
      </c>
      <c r="D1006" s="54">
        <v>29.822093921999997</v>
      </c>
      <c r="E1006" s="54">
        <v>25.118054609999998</v>
      </c>
      <c r="F1006" s="54">
        <f t="shared" si="326"/>
        <v>4.704039311999999</v>
      </c>
      <c r="G1006" s="54">
        <f t="shared" si="327"/>
        <v>4.7040393119999999</v>
      </c>
      <c r="H1006" s="54">
        <f t="shared" si="313"/>
        <v>0.91511005000000001</v>
      </c>
      <c r="I1006" s="85">
        <v>0</v>
      </c>
      <c r="J1006" s="54">
        <v>0</v>
      </c>
      <c r="K1006" s="85">
        <v>0</v>
      </c>
      <c r="L1006" s="54">
        <v>0.91511005000000001</v>
      </c>
      <c r="M1006" s="85">
        <v>9.1511005199999995E-2</v>
      </c>
      <c r="N1006" s="54">
        <v>0</v>
      </c>
      <c r="O1006" s="85">
        <v>4.6125283067999998</v>
      </c>
      <c r="P1006" s="54">
        <v>0</v>
      </c>
      <c r="Q1006" s="54">
        <f t="shared" si="295"/>
        <v>3.788929261999999</v>
      </c>
      <c r="R1006" s="54">
        <f t="shared" si="296"/>
        <v>-3.7889292619999999</v>
      </c>
      <c r="S1006" s="48">
        <f t="shared" si="324"/>
        <v>-0.80546292466868741</v>
      </c>
      <c r="T1006" s="49" t="s">
        <v>2108</v>
      </c>
      <c r="U1006" s="7"/>
      <c r="V1006" s="7"/>
      <c r="W1006" s="7"/>
      <c r="X1006" s="7"/>
      <c r="Y1006" s="7"/>
      <c r="Z1006" s="7"/>
      <c r="AA1006" s="7"/>
      <c r="AB1006" s="9"/>
      <c r="AC1006" s="35"/>
      <c r="AD1006" s="36"/>
      <c r="AF1006" s="37"/>
      <c r="AH1006" s="8"/>
      <c r="AI1006" s="8"/>
      <c r="AJ1006" s="8"/>
    </row>
    <row r="1007" spans="1:36" s="1" customFormat="1" ht="31.5" x14ac:dyDescent="0.25">
      <c r="A1007" s="82" t="s">
        <v>2113</v>
      </c>
      <c r="B1007" s="88" t="s">
        <v>2120</v>
      </c>
      <c r="C1007" s="93" t="s">
        <v>2121</v>
      </c>
      <c r="D1007" s="54">
        <v>24.509945870000006</v>
      </c>
      <c r="E1007" s="54">
        <v>23.734823030000005</v>
      </c>
      <c r="F1007" s="54">
        <f t="shared" si="326"/>
        <v>0.77512284000000164</v>
      </c>
      <c r="G1007" s="54">
        <f t="shared" si="327"/>
        <v>0.77512283999999998</v>
      </c>
      <c r="H1007" s="54">
        <f t="shared" si="313"/>
        <v>0.77512283999999998</v>
      </c>
      <c r="I1007" s="85">
        <v>0.77512283999999998</v>
      </c>
      <c r="J1007" s="54">
        <v>0.77512283999999998</v>
      </c>
      <c r="K1007" s="85">
        <v>0</v>
      </c>
      <c r="L1007" s="54">
        <v>0</v>
      </c>
      <c r="M1007" s="85">
        <v>0</v>
      </c>
      <c r="N1007" s="54">
        <v>0</v>
      </c>
      <c r="O1007" s="85">
        <v>0</v>
      </c>
      <c r="P1007" s="54">
        <v>0</v>
      </c>
      <c r="Q1007" s="54">
        <f t="shared" si="295"/>
        <v>1.6653345369377348E-15</v>
      </c>
      <c r="R1007" s="54">
        <f t="shared" si="296"/>
        <v>0</v>
      </c>
      <c r="S1007" s="48">
        <f t="shared" si="324"/>
        <v>0</v>
      </c>
      <c r="T1007" s="49" t="s">
        <v>31</v>
      </c>
      <c r="U1007" s="7"/>
      <c r="V1007" s="7"/>
      <c r="W1007" s="7"/>
      <c r="X1007" s="7"/>
      <c r="Y1007" s="7"/>
      <c r="Z1007" s="7"/>
      <c r="AA1007" s="7"/>
      <c r="AB1007" s="9"/>
      <c r="AC1007" s="35"/>
      <c r="AD1007" s="36"/>
      <c r="AF1007" s="37"/>
      <c r="AH1007" s="8"/>
      <c r="AI1007" s="8"/>
      <c r="AJ1007" s="8"/>
    </row>
    <row r="1008" spans="1:36" s="1" customFormat="1" ht="31.5" x14ac:dyDescent="0.25">
      <c r="A1008" s="82" t="s">
        <v>2113</v>
      </c>
      <c r="B1008" s="83" t="s">
        <v>2122</v>
      </c>
      <c r="C1008" s="84" t="s">
        <v>2123</v>
      </c>
      <c r="D1008" s="54">
        <v>2.4355569999999997</v>
      </c>
      <c r="E1008" s="54">
        <v>0.24355570000000001</v>
      </c>
      <c r="F1008" s="54">
        <f t="shared" si="326"/>
        <v>2.1920012999999998</v>
      </c>
      <c r="G1008" s="54">
        <f t="shared" si="327"/>
        <v>2.1920012999999998</v>
      </c>
      <c r="H1008" s="54">
        <f t="shared" si="313"/>
        <v>1.8390856000000002</v>
      </c>
      <c r="I1008" s="85">
        <v>0</v>
      </c>
      <c r="J1008" s="54">
        <v>0</v>
      </c>
      <c r="K1008" s="85">
        <v>0</v>
      </c>
      <c r="L1008" s="54">
        <v>1.8390856000000002</v>
      </c>
      <c r="M1008" s="85">
        <v>0</v>
      </c>
      <c r="N1008" s="54">
        <v>0</v>
      </c>
      <c r="O1008" s="85">
        <v>2.1920012999999998</v>
      </c>
      <c r="P1008" s="54">
        <v>0</v>
      </c>
      <c r="Q1008" s="54">
        <f t="shared" si="295"/>
        <v>0.35291569999999961</v>
      </c>
      <c r="R1008" s="54">
        <f t="shared" si="296"/>
        <v>-0.35291569999999961</v>
      </c>
      <c r="S1008" s="48">
        <f t="shared" si="324"/>
        <v>-0.16100159247168314</v>
      </c>
      <c r="T1008" s="49" t="s">
        <v>2124</v>
      </c>
      <c r="U1008" s="7"/>
      <c r="V1008" s="7"/>
      <c r="W1008" s="7"/>
      <c r="X1008" s="7"/>
      <c r="Y1008" s="7"/>
      <c r="Z1008" s="7"/>
      <c r="AA1008" s="7"/>
      <c r="AB1008" s="9"/>
      <c r="AC1008" s="35"/>
      <c r="AD1008" s="36"/>
      <c r="AF1008" s="37"/>
      <c r="AH1008" s="8"/>
      <c r="AI1008" s="8"/>
      <c r="AJ1008" s="8"/>
    </row>
    <row r="1009" spans="1:39" s="1" customFormat="1" ht="31.5" x14ac:dyDescent="0.25">
      <c r="A1009" s="82" t="s">
        <v>2113</v>
      </c>
      <c r="B1009" s="83" t="s">
        <v>2125</v>
      </c>
      <c r="C1009" s="98" t="s">
        <v>2126</v>
      </c>
      <c r="D1009" s="54">
        <v>299.91847119800002</v>
      </c>
      <c r="E1009" s="54">
        <v>118.72661686999999</v>
      </c>
      <c r="F1009" s="54">
        <f t="shared" si="326"/>
        <v>181.19185432800003</v>
      </c>
      <c r="G1009" s="54">
        <f t="shared" si="327"/>
        <v>181.19185432800003</v>
      </c>
      <c r="H1009" s="54">
        <f t="shared" si="313"/>
        <v>178.04402802999999</v>
      </c>
      <c r="I1009" s="85">
        <v>29.331399990000001</v>
      </c>
      <c r="J1009" s="54">
        <v>29.331399990000001</v>
      </c>
      <c r="K1009" s="85">
        <v>50.107454310000001</v>
      </c>
      <c r="L1009" s="54">
        <v>129.89223484000001</v>
      </c>
      <c r="M1009" s="85">
        <v>66.743000046000006</v>
      </c>
      <c r="N1009" s="54">
        <v>18.820393199999998</v>
      </c>
      <c r="O1009" s="85">
        <v>35.009999982000004</v>
      </c>
      <c r="P1009" s="54">
        <v>0</v>
      </c>
      <c r="Q1009" s="54">
        <f t="shared" si="295"/>
        <v>3.1478262980000409</v>
      </c>
      <c r="R1009" s="54">
        <f t="shared" si="296"/>
        <v>-3.1478262980000409</v>
      </c>
      <c r="S1009" s="48">
        <f t="shared" si="324"/>
        <v>-1.737289079398532E-2</v>
      </c>
      <c r="T1009" s="49" t="s">
        <v>31</v>
      </c>
      <c r="U1009" s="7"/>
      <c r="V1009" s="7"/>
      <c r="W1009" s="7"/>
      <c r="X1009" s="7"/>
      <c r="Y1009" s="7"/>
      <c r="Z1009" s="7"/>
      <c r="AA1009" s="7"/>
      <c r="AB1009" s="9"/>
      <c r="AC1009" s="35"/>
      <c r="AD1009" s="36"/>
      <c r="AF1009" s="37"/>
      <c r="AH1009" s="8"/>
      <c r="AI1009" s="8"/>
      <c r="AJ1009" s="8"/>
    </row>
    <row r="1010" spans="1:39" s="1" customFormat="1" ht="31.5" x14ac:dyDescent="0.25">
      <c r="A1010" s="82" t="s">
        <v>2113</v>
      </c>
      <c r="B1010" s="88" t="s">
        <v>2127</v>
      </c>
      <c r="C1010" s="93" t="s">
        <v>2128</v>
      </c>
      <c r="D1010" s="54">
        <v>112.37394326</v>
      </c>
      <c r="E1010" s="54">
        <v>101.60514893</v>
      </c>
      <c r="F1010" s="54">
        <f t="shared" si="326"/>
        <v>10.768794330000006</v>
      </c>
      <c r="G1010" s="54">
        <f t="shared" si="327"/>
        <v>10.76879433</v>
      </c>
      <c r="H1010" s="54">
        <f t="shared" si="313"/>
        <v>10.76879433</v>
      </c>
      <c r="I1010" s="85">
        <v>10.76879433</v>
      </c>
      <c r="J1010" s="54">
        <v>10.76879433</v>
      </c>
      <c r="K1010" s="85">
        <v>0</v>
      </c>
      <c r="L1010" s="54">
        <v>0</v>
      </c>
      <c r="M1010" s="85">
        <v>0</v>
      </c>
      <c r="N1010" s="54">
        <v>0</v>
      </c>
      <c r="O1010" s="85">
        <v>0</v>
      </c>
      <c r="P1010" s="54">
        <v>0</v>
      </c>
      <c r="Q1010" s="54">
        <f t="shared" si="295"/>
        <v>0</v>
      </c>
      <c r="R1010" s="54">
        <f t="shared" si="296"/>
        <v>0</v>
      </c>
      <c r="S1010" s="48">
        <f t="shared" si="324"/>
        <v>0</v>
      </c>
      <c r="T1010" s="49" t="s">
        <v>31</v>
      </c>
      <c r="U1010" s="7"/>
      <c r="V1010" s="7"/>
      <c r="W1010" s="7"/>
      <c r="X1010" s="7"/>
      <c r="Y1010" s="7"/>
      <c r="Z1010" s="7"/>
      <c r="AA1010" s="7"/>
      <c r="AB1010" s="9"/>
      <c r="AC1010" s="35"/>
      <c r="AD1010" s="36"/>
      <c r="AF1010" s="37"/>
      <c r="AH1010" s="8"/>
      <c r="AI1010" s="8"/>
      <c r="AJ1010" s="8"/>
    </row>
    <row r="1011" spans="1:39" s="1" customFormat="1" ht="47.25" x14ac:dyDescent="0.25">
      <c r="A1011" s="82" t="s">
        <v>2113</v>
      </c>
      <c r="B1011" s="88" t="s">
        <v>2129</v>
      </c>
      <c r="C1011" s="93" t="s">
        <v>2130</v>
      </c>
      <c r="D1011" s="54" t="s">
        <v>31</v>
      </c>
      <c r="E1011" s="54" t="s">
        <v>31</v>
      </c>
      <c r="F1011" s="54" t="s">
        <v>31</v>
      </c>
      <c r="G1011" s="54" t="s">
        <v>31</v>
      </c>
      <c r="H1011" s="54">
        <f t="shared" si="313"/>
        <v>3.5600731200000002</v>
      </c>
      <c r="I1011" s="85" t="s">
        <v>31</v>
      </c>
      <c r="J1011" s="54">
        <v>0</v>
      </c>
      <c r="K1011" s="85" t="s">
        <v>31</v>
      </c>
      <c r="L1011" s="54">
        <v>0.39561556999999997</v>
      </c>
      <c r="M1011" s="85" t="s">
        <v>31</v>
      </c>
      <c r="N1011" s="54">
        <v>0</v>
      </c>
      <c r="O1011" s="85" t="s">
        <v>31</v>
      </c>
      <c r="P1011" s="54">
        <v>3.1644575500000003</v>
      </c>
      <c r="Q1011" s="54" t="s">
        <v>31</v>
      </c>
      <c r="R1011" s="54" t="s">
        <v>31</v>
      </c>
      <c r="S1011" s="48" t="s">
        <v>31</v>
      </c>
      <c r="T1011" s="49" t="s">
        <v>2131</v>
      </c>
      <c r="U1011" s="7"/>
      <c r="V1011" s="7"/>
      <c r="W1011" s="7"/>
      <c r="X1011" s="7"/>
      <c r="Y1011" s="7"/>
      <c r="Z1011" s="7"/>
      <c r="AA1011" s="7"/>
      <c r="AB1011" s="9"/>
      <c r="AC1011" s="35"/>
      <c r="AD1011" s="36"/>
      <c r="AF1011" s="37"/>
      <c r="AH1011" s="8"/>
      <c r="AI1011" s="8"/>
      <c r="AJ1011" s="8"/>
      <c r="AM1011" s="63"/>
    </row>
    <row r="1012" spans="1:39" s="1" customFormat="1" ht="63" x14ac:dyDescent="0.25">
      <c r="A1012" s="82" t="s">
        <v>2113</v>
      </c>
      <c r="B1012" s="83" t="s">
        <v>2132</v>
      </c>
      <c r="C1012" s="98" t="s">
        <v>2133</v>
      </c>
      <c r="D1012" s="54">
        <v>8.2859999999999996</v>
      </c>
      <c r="E1012" s="54">
        <v>0</v>
      </c>
      <c r="F1012" s="54">
        <f t="shared" si="326"/>
        <v>8.2859999999999996</v>
      </c>
      <c r="G1012" s="54">
        <f>I1012+K1012+M1012+O1012</f>
        <v>8.2859999999999996</v>
      </c>
      <c r="H1012" s="54">
        <f t="shared" si="313"/>
        <v>0</v>
      </c>
      <c r="I1012" s="85">
        <v>0</v>
      </c>
      <c r="J1012" s="54">
        <v>0</v>
      </c>
      <c r="K1012" s="85">
        <v>0</v>
      </c>
      <c r="L1012" s="54">
        <v>0</v>
      </c>
      <c r="M1012" s="85">
        <v>0.8286</v>
      </c>
      <c r="N1012" s="54">
        <v>0</v>
      </c>
      <c r="O1012" s="85">
        <v>7.4573999999999998</v>
      </c>
      <c r="P1012" s="54">
        <v>0</v>
      </c>
      <c r="Q1012" s="54">
        <f t="shared" ref="Q1012:Q1057" si="328">F1012-H1012</f>
        <v>8.2859999999999996</v>
      </c>
      <c r="R1012" s="54">
        <f t="shared" ref="R1012:R1057" si="329">H1012-G1012</f>
        <v>-8.2859999999999996</v>
      </c>
      <c r="S1012" s="48">
        <f>R1012/G1012</f>
        <v>-1</v>
      </c>
      <c r="T1012" s="49" t="s">
        <v>1336</v>
      </c>
      <c r="U1012" s="7"/>
      <c r="V1012" s="7"/>
      <c r="W1012" s="7"/>
      <c r="X1012" s="7"/>
      <c r="Y1012" s="7"/>
      <c r="Z1012" s="7"/>
      <c r="AA1012" s="7"/>
      <c r="AB1012" s="9"/>
      <c r="AC1012" s="35"/>
      <c r="AD1012" s="36"/>
      <c r="AF1012" s="37"/>
      <c r="AH1012" s="8"/>
      <c r="AI1012" s="8"/>
      <c r="AJ1012" s="8"/>
    </row>
    <row r="1013" spans="1:39" s="1" customFormat="1" ht="47.25" x14ac:dyDescent="0.25">
      <c r="A1013" s="82" t="s">
        <v>2113</v>
      </c>
      <c r="B1013" s="83" t="s">
        <v>2134</v>
      </c>
      <c r="C1013" s="62" t="s">
        <v>2135</v>
      </c>
      <c r="D1013" s="54">
        <v>29.282116800000001</v>
      </c>
      <c r="E1013" s="54">
        <v>2.3860584</v>
      </c>
      <c r="F1013" s="54">
        <f t="shared" si="326"/>
        <v>26.896058400000001</v>
      </c>
      <c r="G1013" s="54" t="s">
        <v>31</v>
      </c>
      <c r="H1013" s="54">
        <f t="shared" si="313"/>
        <v>1.3098000000000002E-4</v>
      </c>
      <c r="I1013" s="85" t="s">
        <v>31</v>
      </c>
      <c r="J1013" s="54">
        <v>0</v>
      </c>
      <c r="K1013" s="85" t="s">
        <v>31</v>
      </c>
      <c r="L1013" s="54">
        <v>0</v>
      </c>
      <c r="M1013" s="85" t="s">
        <v>31</v>
      </c>
      <c r="N1013" s="54">
        <v>0</v>
      </c>
      <c r="O1013" s="85" t="s">
        <v>31</v>
      </c>
      <c r="P1013" s="54">
        <v>1.3098000000000002E-4</v>
      </c>
      <c r="Q1013" s="54">
        <f t="shared" si="328"/>
        <v>26.89592742</v>
      </c>
      <c r="R1013" s="54" t="s">
        <v>31</v>
      </c>
      <c r="S1013" s="48" t="s">
        <v>31</v>
      </c>
      <c r="T1013" s="49" t="s">
        <v>31</v>
      </c>
      <c r="U1013" s="7"/>
      <c r="V1013" s="7"/>
      <c r="W1013" s="7"/>
      <c r="X1013" s="7"/>
      <c r="Y1013" s="7"/>
      <c r="Z1013" s="7"/>
      <c r="AA1013" s="7"/>
      <c r="AB1013" s="9"/>
      <c r="AC1013" s="35"/>
      <c r="AD1013" s="99"/>
      <c r="AE1013" s="99"/>
      <c r="AF1013" s="37"/>
      <c r="AH1013" s="8"/>
      <c r="AI1013" s="8"/>
      <c r="AJ1013" s="8"/>
    </row>
    <row r="1014" spans="1:39" s="1" customFormat="1" x14ac:dyDescent="0.25">
      <c r="A1014" s="82" t="s">
        <v>2113</v>
      </c>
      <c r="B1014" s="83" t="s">
        <v>2136</v>
      </c>
      <c r="C1014" s="62" t="s">
        <v>2137</v>
      </c>
      <c r="D1014" s="54">
        <v>87.699857088000002</v>
      </c>
      <c r="E1014" s="54">
        <v>5.28</v>
      </c>
      <c r="F1014" s="54">
        <f t="shared" si="326"/>
        <v>82.419857088000001</v>
      </c>
      <c r="G1014" s="54" t="s">
        <v>31</v>
      </c>
      <c r="H1014" s="54">
        <f t="shared" si="313"/>
        <v>3.5188175999999998</v>
      </c>
      <c r="I1014" s="85" t="s">
        <v>31</v>
      </c>
      <c r="J1014" s="54">
        <v>0</v>
      </c>
      <c r="K1014" s="85" t="s">
        <v>31</v>
      </c>
      <c r="L1014" s="54">
        <v>0</v>
      </c>
      <c r="M1014" s="85" t="s">
        <v>31</v>
      </c>
      <c r="N1014" s="54">
        <v>0</v>
      </c>
      <c r="O1014" s="85" t="s">
        <v>31</v>
      </c>
      <c r="P1014" s="54">
        <v>3.5188175999999998</v>
      </c>
      <c r="Q1014" s="54">
        <f t="shared" si="328"/>
        <v>78.901039487999995</v>
      </c>
      <c r="R1014" s="54" t="s">
        <v>31</v>
      </c>
      <c r="S1014" s="48" t="s">
        <v>31</v>
      </c>
      <c r="T1014" s="49" t="s">
        <v>2138</v>
      </c>
      <c r="U1014" s="7"/>
      <c r="V1014" s="7"/>
      <c r="W1014" s="7"/>
      <c r="X1014" s="7"/>
      <c r="Y1014" s="7"/>
      <c r="Z1014" s="7"/>
      <c r="AA1014" s="7"/>
      <c r="AB1014" s="9"/>
      <c r="AC1014" s="35"/>
      <c r="AD1014" s="99"/>
      <c r="AE1014" s="99"/>
      <c r="AF1014" s="37"/>
      <c r="AH1014" s="8"/>
      <c r="AI1014" s="8"/>
      <c r="AJ1014" s="8"/>
    </row>
    <row r="1015" spans="1:39" s="1" customFormat="1" ht="47.25" x14ac:dyDescent="0.25">
      <c r="A1015" s="79" t="s">
        <v>2139</v>
      </c>
      <c r="B1015" s="100" t="s">
        <v>494</v>
      </c>
      <c r="C1015" s="80" t="s">
        <v>30</v>
      </c>
      <c r="D1015" s="46">
        <f t="shared" ref="D1015:G1015" si="330">D1016+D1019</f>
        <v>0</v>
      </c>
      <c r="E1015" s="46">
        <f t="shared" si="330"/>
        <v>0</v>
      </c>
      <c r="F1015" s="46">
        <f t="shared" si="330"/>
        <v>0</v>
      </c>
      <c r="G1015" s="46">
        <f t="shared" si="330"/>
        <v>0</v>
      </c>
      <c r="H1015" s="46">
        <f t="shared" si="313"/>
        <v>0</v>
      </c>
      <c r="I1015" s="46">
        <f t="shared" ref="I1015:P1015" si="331">I1016+I1019</f>
        <v>0</v>
      </c>
      <c r="J1015" s="47">
        <f t="shared" si="331"/>
        <v>0</v>
      </c>
      <c r="K1015" s="46">
        <f t="shared" si="331"/>
        <v>0</v>
      </c>
      <c r="L1015" s="47">
        <f t="shared" si="331"/>
        <v>0</v>
      </c>
      <c r="M1015" s="46">
        <f t="shared" si="331"/>
        <v>0</v>
      </c>
      <c r="N1015" s="46">
        <f t="shared" si="331"/>
        <v>0</v>
      </c>
      <c r="O1015" s="46">
        <f t="shared" si="331"/>
        <v>0</v>
      </c>
      <c r="P1015" s="46">
        <f t="shared" si="331"/>
        <v>0</v>
      </c>
      <c r="Q1015" s="46">
        <f t="shared" si="328"/>
        <v>0</v>
      </c>
      <c r="R1015" s="46">
        <f t="shared" si="329"/>
        <v>0</v>
      </c>
      <c r="S1015" s="50">
        <v>0</v>
      </c>
      <c r="T1015" s="40" t="s">
        <v>31</v>
      </c>
      <c r="U1015" s="7"/>
      <c r="V1015" s="7"/>
      <c r="W1015" s="7"/>
      <c r="X1015" s="7"/>
      <c r="Y1015" s="7"/>
      <c r="Z1015" s="7"/>
      <c r="AA1015" s="7"/>
      <c r="AB1015" s="9"/>
      <c r="AC1015" s="35"/>
      <c r="AD1015" s="36"/>
      <c r="AF1015" s="37"/>
      <c r="AH1015" s="8"/>
      <c r="AI1015" s="8"/>
      <c r="AJ1015" s="8"/>
    </row>
    <row r="1016" spans="1:39" s="1" customFormat="1" x14ac:dyDescent="0.25">
      <c r="A1016" s="79" t="s">
        <v>2140</v>
      </c>
      <c r="B1016" s="100" t="s">
        <v>502</v>
      </c>
      <c r="C1016" s="80" t="s">
        <v>30</v>
      </c>
      <c r="D1016" s="46">
        <f t="shared" ref="D1016:G1016" si="332">D1017+D1018</f>
        <v>0</v>
      </c>
      <c r="E1016" s="46">
        <f t="shared" si="332"/>
        <v>0</v>
      </c>
      <c r="F1016" s="46">
        <f t="shared" si="332"/>
        <v>0</v>
      </c>
      <c r="G1016" s="46">
        <f t="shared" si="332"/>
        <v>0</v>
      </c>
      <c r="H1016" s="46">
        <f t="shared" si="313"/>
        <v>0</v>
      </c>
      <c r="I1016" s="46">
        <f t="shared" ref="I1016:P1016" si="333">I1017+I1018</f>
        <v>0</v>
      </c>
      <c r="J1016" s="47">
        <f t="shared" si="333"/>
        <v>0</v>
      </c>
      <c r="K1016" s="46">
        <f t="shared" si="333"/>
        <v>0</v>
      </c>
      <c r="L1016" s="47">
        <f t="shared" si="333"/>
        <v>0</v>
      </c>
      <c r="M1016" s="46">
        <f t="shared" si="333"/>
        <v>0</v>
      </c>
      <c r="N1016" s="46">
        <f t="shared" si="333"/>
        <v>0</v>
      </c>
      <c r="O1016" s="46">
        <f t="shared" si="333"/>
        <v>0</v>
      </c>
      <c r="P1016" s="46">
        <f t="shared" si="333"/>
        <v>0</v>
      </c>
      <c r="Q1016" s="46">
        <f t="shared" si="328"/>
        <v>0</v>
      </c>
      <c r="R1016" s="46">
        <f t="shared" si="329"/>
        <v>0</v>
      </c>
      <c r="S1016" s="50">
        <v>0</v>
      </c>
      <c r="T1016" s="40" t="s">
        <v>31</v>
      </c>
      <c r="U1016" s="7"/>
      <c r="V1016" s="7"/>
      <c r="W1016" s="7"/>
      <c r="X1016" s="7"/>
      <c r="Y1016" s="7"/>
      <c r="Z1016" s="7"/>
      <c r="AA1016" s="7"/>
      <c r="AB1016" s="9"/>
      <c r="AC1016" s="35"/>
      <c r="AD1016" s="36"/>
      <c r="AF1016" s="37"/>
      <c r="AH1016" s="8"/>
      <c r="AI1016" s="8"/>
      <c r="AJ1016" s="8"/>
    </row>
    <row r="1017" spans="1:39" s="1" customFormat="1" ht="47.25" x14ac:dyDescent="0.25">
      <c r="A1017" s="79" t="s">
        <v>2141</v>
      </c>
      <c r="B1017" s="100" t="s">
        <v>498</v>
      </c>
      <c r="C1017" s="80" t="s">
        <v>30</v>
      </c>
      <c r="D1017" s="46">
        <v>0</v>
      </c>
      <c r="E1017" s="46">
        <v>0</v>
      </c>
      <c r="F1017" s="46">
        <v>0</v>
      </c>
      <c r="G1017" s="46">
        <v>0</v>
      </c>
      <c r="H1017" s="46">
        <f t="shared" si="313"/>
        <v>0</v>
      </c>
      <c r="I1017" s="46">
        <v>0</v>
      </c>
      <c r="J1017" s="47">
        <v>0</v>
      </c>
      <c r="K1017" s="46">
        <v>0</v>
      </c>
      <c r="L1017" s="47">
        <v>0</v>
      </c>
      <c r="M1017" s="46">
        <v>0</v>
      </c>
      <c r="N1017" s="46">
        <v>0</v>
      </c>
      <c r="O1017" s="46">
        <v>0</v>
      </c>
      <c r="P1017" s="46">
        <v>0</v>
      </c>
      <c r="Q1017" s="46">
        <f t="shared" si="328"/>
        <v>0</v>
      </c>
      <c r="R1017" s="46">
        <f t="shared" si="329"/>
        <v>0</v>
      </c>
      <c r="S1017" s="50">
        <v>0</v>
      </c>
      <c r="T1017" s="40" t="s">
        <v>31</v>
      </c>
      <c r="U1017" s="7"/>
      <c r="V1017" s="7"/>
      <c r="W1017" s="7"/>
      <c r="X1017" s="7"/>
      <c r="Y1017" s="7"/>
      <c r="Z1017" s="7"/>
      <c r="AA1017" s="7"/>
      <c r="AB1017" s="9"/>
      <c r="AC1017" s="35"/>
      <c r="AD1017" s="36"/>
      <c r="AF1017" s="37"/>
      <c r="AH1017" s="8"/>
      <c r="AI1017" s="8"/>
      <c r="AJ1017" s="8"/>
    </row>
    <row r="1018" spans="1:39" s="1" customFormat="1" ht="47.25" x14ac:dyDescent="0.25">
      <c r="A1018" s="79" t="s">
        <v>2142</v>
      </c>
      <c r="B1018" s="100" t="s">
        <v>500</v>
      </c>
      <c r="C1018" s="80" t="s">
        <v>30</v>
      </c>
      <c r="D1018" s="46">
        <v>0</v>
      </c>
      <c r="E1018" s="46">
        <v>0</v>
      </c>
      <c r="F1018" s="46">
        <v>0</v>
      </c>
      <c r="G1018" s="46">
        <v>0</v>
      </c>
      <c r="H1018" s="46">
        <f t="shared" si="313"/>
        <v>0</v>
      </c>
      <c r="I1018" s="46">
        <v>0</v>
      </c>
      <c r="J1018" s="47">
        <v>0</v>
      </c>
      <c r="K1018" s="46">
        <v>0</v>
      </c>
      <c r="L1018" s="47">
        <v>0</v>
      </c>
      <c r="M1018" s="46">
        <v>0</v>
      </c>
      <c r="N1018" s="46">
        <v>0</v>
      </c>
      <c r="O1018" s="46">
        <v>0</v>
      </c>
      <c r="P1018" s="46">
        <v>0</v>
      </c>
      <c r="Q1018" s="46">
        <f t="shared" si="328"/>
        <v>0</v>
      </c>
      <c r="R1018" s="46">
        <f t="shared" si="329"/>
        <v>0</v>
      </c>
      <c r="S1018" s="50">
        <v>0</v>
      </c>
      <c r="T1018" s="40" t="s">
        <v>31</v>
      </c>
      <c r="U1018" s="7"/>
      <c r="V1018" s="7"/>
      <c r="W1018" s="7"/>
      <c r="X1018" s="7"/>
      <c r="Y1018" s="7"/>
      <c r="Z1018" s="7"/>
      <c r="AA1018" s="7"/>
      <c r="AB1018" s="9"/>
      <c r="AC1018" s="35"/>
      <c r="AD1018" s="36"/>
      <c r="AF1018" s="37"/>
      <c r="AH1018" s="8"/>
      <c r="AI1018" s="8"/>
      <c r="AJ1018" s="8"/>
    </row>
    <row r="1019" spans="1:39" s="1" customFormat="1" x14ac:dyDescent="0.25">
      <c r="A1019" s="79" t="s">
        <v>2143</v>
      </c>
      <c r="B1019" s="100" t="s">
        <v>502</v>
      </c>
      <c r="C1019" s="80" t="s">
        <v>30</v>
      </c>
      <c r="D1019" s="46">
        <f t="shared" ref="D1019:G1019" si="334">D1020+D1021</f>
        <v>0</v>
      </c>
      <c r="E1019" s="46">
        <f t="shared" si="334"/>
        <v>0</v>
      </c>
      <c r="F1019" s="46">
        <f t="shared" si="334"/>
        <v>0</v>
      </c>
      <c r="G1019" s="46">
        <f t="shared" si="334"/>
        <v>0</v>
      </c>
      <c r="H1019" s="46">
        <f t="shared" si="313"/>
        <v>0</v>
      </c>
      <c r="I1019" s="46">
        <f t="shared" ref="I1019:P1019" si="335">I1020+I1021</f>
        <v>0</v>
      </c>
      <c r="J1019" s="47">
        <f t="shared" si="335"/>
        <v>0</v>
      </c>
      <c r="K1019" s="46">
        <f t="shared" si="335"/>
        <v>0</v>
      </c>
      <c r="L1019" s="47">
        <f t="shared" si="335"/>
        <v>0</v>
      </c>
      <c r="M1019" s="46">
        <f t="shared" si="335"/>
        <v>0</v>
      </c>
      <c r="N1019" s="46">
        <f t="shared" si="335"/>
        <v>0</v>
      </c>
      <c r="O1019" s="46">
        <f t="shared" si="335"/>
        <v>0</v>
      </c>
      <c r="P1019" s="46">
        <f t="shared" si="335"/>
        <v>0</v>
      </c>
      <c r="Q1019" s="46">
        <f t="shared" si="328"/>
        <v>0</v>
      </c>
      <c r="R1019" s="46">
        <f t="shared" si="329"/>
        <v>0</v>
      </c>
      <c r="S1019" s="50">
        <v>0</v>
      </c>
      <c r="T1019" s="40" t="s">
        <v>31</v>
      </c>
      <c r="U1019" s="7"/>
      <c r="V1019" s="7"/>
      <c r="W1019" s="7"/>
      <c r="X1019" s="7"/>
      <c r="Y1019" s="7"/>
      <c r="Z1019" s="7"/>
      <c r="AA1019" s="7"/>
      <c r="AB1019" s="9"/>
      <c r="AC1019" s="35"/>
      <c r="AD1019" s="36"/>
      <c r="AF1019" s="37"/>
      <c r="AH1019" s="8"/>
      <c r="AI1019" s="8"/>
      <c r="AJ1019" s="8"/>
    </row>
    <row r="1020" spans="1:39" s="1" customFormat="1" ht="47.25" x14ac:dyDescent="0.25">
      <c r="A1020" s="79" t="s">
        <v>2144</v>
      </c>
      <c r="B1020" s="100" t="s">
        <v>498</v>
      </c>
      <c r="C1020" s="80" t="s">
        <v>30</v>
      </c>
      <c r="D1020" s="46">
        <v>0</v>
      </c>
      <c r="E1020" s="46">
        <v>0</v>
      </c>
      <c r="F1020" s="46">
        <v>0</v>
      </c>
      <c r="G1020" s="46">
        <v>0</v>
      </c>
      <c r="H1020" s="46">
        <f t="shared" si="313"/>
        <v>0</v>
      </c>
      <c r="I1020" s="46">
        <v>0</v>
      </c>
      <c r="J1020" s="47">
        <v>0</v>
      </c>
      <c r="K1020" s="46">
        <v>0</v>
      </c>
      <c r="L1020" s="47">
        <v>0</v>
      </c>
      <c r="M1020" s="46">
        <v>0</v>
      </c>
      <c r="N1020" s="46">
        <v>0</v>
      </c>
      <c r="O1020" s="46">
        <v>0</v>
      </c>
      <c r="P1020" s="46">
        <v>0</v>
      </c>
      <c r="Q1020" s="46">
        <f t="shared" si="328"/>
        <v>0</v>
      </c>
      <c r="R1020" s="46">
        <f t="shared" si="329"/>
        <v>0</v>
      </c>
      <c r="S1020" s="50">
        <v>0</v>
      </c>
      <c r="T1020" s="40" t="s">
        <v>31</v>
      </c>
      <c r="U1020" s="7"/>
      <c r="V1020" s="7"/>
      <c r="W1020" s="7"/>
      <c r="X1020" s="7"/>
      <c r="Y1020" s="7"/>
      <c r="Z1020" s="7"/>
      <c r="AA1020" s="7"/>
      <c r="AB1020" s="9"/>
      <c r="AC1020" s="35"/>
      <c r="AD1020" s="36"/>
      <c r="AF1020" s="37"/>
      <c r="AH1020" s="8"/>
      <c r="AI1020" s="8"/>
      <c r="AJ1020" s="8"/>
    </row>
    <row r="1021" spans="1:39" s="1" customFormat="1" ht="47.25" x14ac:dyDescent="0.25">
      <c r="A1021" s="79" t="s">
        <v>2145</v>
      </c>
      <c r="B1021" s="100" t="s">
        <v>500</v>
      </c>
      <c r="C1021" s="80" t="s">
        <v>30</v>
      </c>
      <c r="D1021" s="46">
        <v>0</v>
      </c>
      <c r="E1021" s="46">
        <v>0</v>
      </c>
      <c r="F1021" s="46">
        <v>0</v>
      </c>
      <c r="G1021" s="46">
        <v>0</v>
      </c>
      <c r="H1021" s="46">
        <f t="shared" si="313"/>
        <v>0</v>
      </c>
      <c r="I1021" s="46">
        <v>0</v>
      </c>
      <c r="J1021" s="47">
        <v>0</v>
      </c>
      <c r="K1021" s="46">
        <v>0</v>
      </c>
      <c r="L1021" s="47">
        <v>0</v>
      </c>
      <c r="M1021" s="46">
        <v>0</v>
      </c>
      <c r="N1021" s="46">
        <v>0</v>
      </c>
      <c r="O1021" s="46">
        <v>0</v>
      </c>
      <c r="P1021" s="46">
        <v>0</v>
      </c>
      <c r="Q1021" s="46">
        <f t="shared" si="328"/>
        <v>0</v>
      </c>
      <c r="R1021" s="46">
        <f t="shared" si="329"/>
        <v>0</v>
      </c>
      <c r="S1021" s="50">
        <v>0</v>
      </c>
      <c r="T1021" s="40" t="s">
        <v>31</v>
      </c>
      <c r="U1021" s="7"/>
      <c r="V1021" s="7"/>
      <c r="W1021" s="7"/>
      <c r="X1021" s="7"/>
      <c r="Y1021" s="7"/>
      <c r="Z1021" s="7"/>
      <c r="AA1021" s="7"/>
      <c r="AB1021" s="9"/>
      <c r="AC1021" s="35"/>
      <c r="AD1021" s="36"/>
      <c r="AF1021" s="37"/>
      <c r="AH1021" s="8"/>
      <c r="AI1021" s="8"/>
      <c r="AJ1021" s="8"/>
    </row>
    <row r="1022" spans="1:39" s="1" customFormat="1" x14ac:dyDescent="0.25">
      <c r="A1022" s="79" t="s">
        <v>2146</v>
      </c>
      <c r="B1022" s="100" t="s">
        <v>506</v>
      </c>
      <c r="C1022" s="80" t="s">
        <v>30</v>
      </c>
      <c r="D1022" s="46">
        <f t="shared" ref="D1022:G1022" si="336">D1023+D1024+D1025+D1026</f>
        <v>7.9873000000000118</v>
      </c>
      <c r="E1022" s="46">
        <f t="shared" si="336"/>
        <v>44.435901160000007</v>
      </c>
      <c r="F1022" s="46">
        <f t="shared" si="336"/>
        <v>-36.448601159999996</v>
      </c>
      <c r="G1022" s="46">
        <f t="shared" si="336"/>
        <v>-36.448601159999996</v>
      </c>
      <c r="H1022" s="46">
        <f t="shared" si="313"/>
        <v>-36.448601159999996</v>
      </c>
      <c r="I1022" s="46">
        <f t="shared" ref="I1022:P1022" si="337">I1023+I1024+I1025+I1026</f>
        <v>0</v>
      </c>
      <c r="J1022" s="47">
        <f t="shared" si="337"/>
        <v>0</v>
      </c>
      <c r="K1022" s="47">
        <f t="shared" si="337"/>
        <v>-36.448601159999996</v>
      </c>
      <c r="L1022" s="47">
        <f t="shared" si="337"/>
        <v>0</v>
      </c>
      <c r="M1022" s="47">
        <f t="shared" si="337"/>
        <v>0</v>
      </c>
      <c r="N1022" s="47">
        <f t="shared" si="337"/>
        <v>-36.448601159999996</v>
      </c>
      <c r="O1022" s="47">
        <f t="shared" si="337"/>
        <v>0</v>
      </c>
      <c r="P1022" s="47">
        <f t="shared" si="337"/>
        <v>0</v>
      </c>
      <c r="Q1022" s="46">
        <f t="shared" si="328"/>
        <v>0</v>
      </c>
      <c r="R1022" s="46">
        <f t="shared" si="329"/>
        <v>0</v>
      </c>
      <c r="S1022" s="50">
        <f>R1022/G1022</f>
        <v>0</v>
      </c>
      <c r="T1022" s="40" t="s">
        <v>31</v>
      </c>
      <c r="U1022" s="7"/>
      <c r="V1022" s="7"/>
      <c r="W1022" s="7"/>
      <c r="X1022" s="7"/>
      <c r="Y1022" s="7"/>
      <c r="Z1022" s="7"/>
      <c r="AA1022" s="7"/>
      <c r="AB1022" s="9"/>
      <c r="AC1022" s="35"/>
      <c r="AD1022" s="36"/>
      <c r="AF1022" s="37"/>
      <c r="AH1022" s="8"/>
      <c r="AI1022" s="8"/>
      <c r="AJ1022" s="8"/>
    </row>
    <row r="1023" spans="1:39" s="1" customFormat="1" ht="31.5" x14ac:dyDescent="0.25">
      <c r="A1023" s="79" t="s">
        <v>2147</v>
      </c>
      <c r="B1023" s="100" t="s">
        <v>508</v>
      </c>
      <c r="C1023" s="80" t="s">
        <v>30</v>
      </c>
      <c r="D1023" s="46">
        <v>0</v>
      </c>
      <c r="E1023" s="46">
        <v>0</v>
      </c>
      <c r="F1023" s="46">
        <v>0</v>
      </c>
      <c r="G1023" s="46">
        <v>0</v>
      </c>
      <c r="H1023" s="46">
        <f t="shared" si="313"/>
        <v>0</v>
      </c>
      <c r="I1023" s="46">
        <v>0</v>
      </c>
      <c r="J1023" s="47">
        <v>0</v>
      </c>
      <c r="K1023" s="46">
        <v>0</v>
      </c>
      <c r="L1023" s="47">
        <v>0</v>
      </c>
      <c r="M1023" s="46">
        <v>0</v>
      </c>
      <c r="N1023" s="46">
        <v>0</v>
      </c>
      <c r="O1023" s="46">
        <v>0</v>
      </c>
      <c r="P1023" s="46">
        <v>0</v>
      </c>
      <c r="Q1023" s="46">
        <f t="shared" si="328"/>
        <v>0</v>
      </c>
      <c r="R1023" s="46">
        <f t="shared" si="329"/>
        <v>0</v>
      </c>
      <c r="S1023" s="50">
        <v>0</v>
      </c>
      <c r="T1023" s="40" t="s">
        <v>31</v>
      </c>
      <c r="U1023" s="7"/>
      <c r="V1023" s="7"/>
      <c r="W1023" s="7"/>
      <c r="X1023" s="7"/>
      <c r="Y1023" s="7"/>
      <c r="Z1023" s="7"/>
      <c r="AA1023" s="7"/>
      <c r="AB1023" s="9"/>
      <c r="AC1023" s="35"/>
      <c r="AD1023" s="36"/>
      <c r="AF1023" s="37"/>
      <c r="AH1023" s="8"/>
      <c r="AI1023" s="8"/>
      <c r="AJ1023" s="8"/>
    </row>
    <row r="1024" spans="1:39" s="1" customFormat="1" x14ac:dyDescent="0.25">
      <c r="A1024" s="79" t="s">
        <v>2148</v>
      </c>
      <c r="B1024" s="100" t="s">
        <v>510</v>
      </c>
      <c r="C1024" s="80" t="s">
        <v>30</v>
      </c>
      <c r="D1024" s="46">
        <v>0</v>
      </c>
      <c r="E1024" s="46">
        <v>0</v>
      </c>
      <c r="F1024" s="46">
        <v>0</v>
      </c>
      <c r="G1024" s="46">
        <v>0</v>
      </c>
      <c r="H1024" s="46">
        <f t="shared" si="313"/>
        <v>0</v>
      </c>
      <c r="I1024" s="46">
        <v>0</v>
      </c>
      <c r="J1024" s="47">
        <v>0</v>
      </c>
      <c r="K1024" s="46">
        <v>0</v>
      </c>
      <c r="L1024" s="47">
        <v>0</v>
      </c>
      <c r="M1024" s="46">
        <v>0</v>
      </c>
      <c r="N1024" s="46">
        <v>0</v>
      </c>
      <c r="O1024" s="46">
        <v>0</v>
      </c>
      <c r="P1024" s="46">
        <v>0</v>
      </c>
      <c r="Q1024" s="46">
        <f t="shared" si="328"/>
        <v>0</v>
      </c>
      <c r="R1024" s="46">
        <f t="shared" si="329"/>
        <v>0</v>
      </c>
      <c r="S1024" s="50">
        <v>0</v>
      </c>
      <c r="T1024" s="40" t="s">
        <v>31</v>
      </c>
      <c r="U1024" s="7"/>
      <c r="V1024" s="7"/>
      <c r="W1024" s="7"/>
      <c r="X1024" s="7"/>
      <c r="Y1024" s="7"/>
      <c r="Z1024" s="7"/>
      <c r="AA1024" s="7"/>
      <c r="AB1024" s="9"/>
      <c r="AC1024" s="35"/>
      <c r="AD1024" s="36"/>
      <c r="AF1024" s="37"/>
      <c r="AH1024" s="8"/>
      <c r="AI1024" s="8"/>
      <c r="AJ1024" s="8"/>
    </row>
    <row r="1025" spans="1:36" s="1" customFormat="1" ht="31.5" x14ac:dyDescent="0.25">
      <c r="A1025" s="79" t="s">
        <v>2149</v>
      </c>
      <c r="B1025" s="100" t="s">
        <v>514</v>
      </c>
      <c r="C1025" s="80" t="s">
        <v>30</v>
      </c>
      <c r="D1025" s="46">
        <v>0</v>
      </c>
      <c r="E1025" s="46">
        <v>0</v>
      </c>
      <c r="F1025" s="46">
        <v>0</v>
      </c>
      <c r="G1025" s="46">
        <v>0</v>
      </c>
      <c r="H1025" s="46">
        <f t="shared" si="313"/>
        <v>0</v>
      </c>
      <c r="I1025" s="46">
        <v>0</v>
      </c>
      <c r="J1025" s="47">
        <v>0</v>
      </c>
      <c r="K1025" s="46">
        <v>0</v>
      </c>
      <c r="L1025" s="47">
        <v>0</v>
      </c>
      <c r="M1025" s="46">
        <v>0</v>
      </c>
      <c r="N1025" s="46">
        <v>0</v>
      </c>
      <c r="O1025" s="46">
        <v>0</v>
      </c>
      <c r="P1025" s="46">
        <v>0</v>
      </c>
      <c r="Q1025" s="46">
        <f t="shared" si="328"/>
        <v>0</v>
      </c>
      <c r="R1025" s="46">
        <f t="shared" si="329"/>
        <v>0</v>
      </c>
      <c r="S1025" s="50">
        <v>0</v>
      </c>
      <c r="T1025" s="40" t="s">
        <v>31</v>
      </c>
      <c r="U1025" s="7"/>
      <c r="V1025" s="7"/>
      <c r="W1025" s="7"/>
      <c r="X1025" s="7"/>
      <c r="Y1025" s="7"/>
      <c r="Z1025" s="7"/>
      <c r="AA1025" s="7"/>
      <c r="AB1025" s="9"/>
      <c r="AC1025" s="35"/>
      <c r="AD1025" s="36"/>
      <c r="AF1025" s="37"/>
      <c r="AH1025" s="8"/>
      <c r="AI1025" s="8"/>
      <c r="AJ1025" s="8"/>
    </row>
    <row r="1026" spans="1:36" s="1" customFormat="1" x14ac:dyDescent="0.25">
      <c r="A1026" s="79" t="s">
        <v>2150</v>
      </c>
      <c r="B1026" s="100" t="s">
        <v>522</v>
      </c>
      <c r="C1026" s="80" t="s">
        <v>30</v>
      </c>
      <c r="D1026" s="66">
        <f t="shared" ref="D1026:P1026" si="338">SUM(D1027)</f>
        <v>7.9873000000000118</v>
      </c>
      <c r="E1026" s="66">
        <f t="shared" si="338"/>
        <v>44.435901160000007</v>
      </c>
      <c r="F1026" s="66">
        <f t="shared" si="338"/>
        <v>-36.448601159999996</v>
      </c>
      <c r="G1026" s="66">
        <f t="shared" si="338"/>
        <v>-36.448601159999996</v>
      </c>
      <c r="H1026" s="66">
        <f t="shared" si="313"/>
        <v>-36.448601159999996</v>
      </c>
      <c r="I1026" s="66">
        <f t="shared" si="338"/>
        <v>0</v>
      </c>
      <c r="J1026" s="101">
        <f t="shared" si="338"/>
        <v>0</v>
      </c>
      <c r="K1026" s="101">
        <f t="shared" si="338"/>
        <v>-36.448601159999996</v>
      </c>
      <c r="L1026" s="101">
        <f t="shared" si="338"/>
        <v>0</v>
      </c>
      <c r="M1026" s="101">
        <f t="shared" si="338"/>
        <v>0</v>
      </c>
      <c r="N1026" s="101">
        <f t="shared" si="338"/>
        <v>-36.448601159999996</v>
      </c>
      <c r="O1026" s="101">
        <f t="shared" si="338"/>
        <v>0</v>
      </c>
      <c r="P1026" s="101">
        <f t="shared" si="338"/>
        <v>0</v>
      </c>
      <c r="Q1026" s="66">
        <f t="shared" si="328"/>
        <v>0</v>
      </c>
      <c r="R1026" s="66">
        <f t="shared" si="329"/>
        <v>0</v>
      </c>
      <c r="S1026" s="50">
        <f>R1026/G1026</f>
        <v>0</v>
      </c>
      <c r="T1026" s="40" t="s">
        <v>31</v>
      </c>
      <c r="U1026" s="7"/>
      <c r="V1026" s="7"/>
      <c r="W1026" s="7"/>
      <c r="X1026" s="7"/>
      <c r="Y1026" s="7"/>
      <c r="Z1026" s="7"/>
      <c r="AA1026" s="7"/>
      <c r="AB1026" s="9"/>
      <c r="AC1026" s="35"/>
      <c r="AD1026" s="36"/>
      <c r="AF1026" s="37"/>
      <c r="AH1026" s="8"/>
      <c r="AI1026" s="8"/>
      <c r="AJ1026" s="8"/>
    </row>
    <row r="1027" spans="1:36" s="1" customFormat="1" ht="31.5" x14ac:dyDescent="0.25">
      <c r="A1027" s="82" t="s">
        <v>2150</v>
      </c>
      <c r="B1027" s="83" t="s">
        <v>2151</v>
      </c>
      <c r="C1027" s="102" t="s">
        <v>2152</v>
      </c>
      <c r="D1027" s="54">
        <v>7.9873000000000118</v>
      </c>
      <c r="E1027" s="54">
        <v>44.435901160000007</v>
      </c>
      <c r="F1027" s="54">
        <f>D1027-E1027</f>
        <v>-36.448601159999996</v>
      </c>
      <c r="G1027" s="54">
        <f>I1027+K1027+M1027+O1027</f>
        <v>-36.448601159999996</v>
      </c>
      <c r="H1027" s="54">
        <f t="shared" si="313"/>
        <v>-36.448601159999996</v>
      </c>
      <c r="I1027" s="67">
        <v>0</v>
      </c>
      <c r="J1027" s="54">
        <v>0</v>
      </c>
      <c r="K1027" s="67">
        <v>-36.448601159999996</v>
      </c>
      <c r="L1027" s="54">
        <v>0</v>
      </c>
      <c r="M1027" s="67">
        <v>0</v>
      </c>
      <c r="N1027" s="54">
        <v>-36.448601159999996</v>
      </c>
      <c r="O1027" s="67">
        <v>0</v>
      </c>
      <c r="P1027" s="54">
        <v>0</v>
      </c>
      <c r="Q1027" s="54">
        <f t="shared" si="328"/>
        <v>0</v>
      </c>
      <c r="R1027" s="54">
        <f t="shared" si="329"/>
        <v>0</v>
      </c>
      <c r="S1027" s="48">
        <f>R1027/G1027</f>
        <v>0</v>
      </c>
      <c r="T1027" s="49" t="s">
        <v>31</v>
      </c>
      <c r="U1027" s="7"/>
      <c r="V1027" s="7"/>
      <c r="W1027" s="7"/>
      <c r="X1027" s="7"/>
      <c r="Y1027" s="7"/>
      <c r="Z1027" s="7"/>
      <c r="AA1027" s="7"/>
      <c r="AB1027" s="9"/>
      <c r="AC1027" s="35"/>
      <c r="AD1027" s="36"/>
      <c r="AF1027" s="37"/>
      <c r="AH1027" s="8"/>
      <c r="AI1027" s="8"/>
      <c r="AJ1027" s="8"/>
    </row>
    <row r="1028" spans="1:36" s="1" customFormat="1" ht="31.5" x14ac:dyDescent="0.25">
      <c r="A1028" s="79" t="s">
        <v>2153</v>
      </c>
      <c r="B1028" s="100" t="s">
        <v>542</v>
      </c>
      <c r="C1028" s="80" t="s">
        <v>30</v>
      </c>
      <c r="D1028" s="46">
        <v>0</v>
      </c>
      <c r="E1028" s="46">
        <v>0</v>
      </c>
      <c r="F1028" s="46">
        <v>0</v>
      </c>
      <c r="G1028" s="46">
        <v>0</v>
      </c>
      <c r="H1028" s="46">
        <f t="shared" si="313"/>
        <v>0</v>
      </c>
      <c r="I1028" s="46">
        <v>0</v>
      </c>
      <c r="J1028" s="47">
        <v>0</v>
      </c>
      <c r="K1028" s="46">
        <v>0</v>
      </c>
      <c r="L1028" s="47">
        <v>0</v>
      </c>
      <c r="M1028" s="46">
        <v>0</v>
      </c>
      <c r="N1028" s="46">
        <v>0</v>
      </c>
      <c r="O1028" s="46">
        <v>0</v>
      </c>
      <c r="P1028" s="46">
        <v>0</v>
      </c>
      <c r="Q1028" s="46">
        <f t="shared" si="328"/>
        <v>0</v>
      </c>
      <c r="R1028" s="46">
        <f t="shared" si="329"/>
        <v>0</v>
      </c>
      <c r="S1028" s="50">
        <v>0</v>
      </c>
      <c r="T1028" s="40" t="s">
        <v>31</v>
      </c>
      <c r="U1028" s="7"/>
      <c r="V1028" s="7"/>
      <c r="W1028" s="7"/>
      <c r="X1028" s="7"/>
      <c r="Y1028" s="7"/>
      <c r="Z1028" s="7"/>
      <c r="AA1028" s="7"/>
      <c r="AB1028" s="9"/>
      <c r="AC1028" s="35"/>
      <c r="AD1028" s="36"/>
      <c r="AF1028" s="37"/>
      <c r="AH1028" s="8"/>
      <c r="AI1028" s="8"/>
      <c r="AJ1028" s="8"/>
    </row>
    <row r="1029" spans="1:36" s="1" customFormat="1" x14ac:dyDescent="0.25">
      <c r="A1029" s="79" t="s">
        <v>2154</v>
      </c>
      <c r="B1029" s="80" t="s">
        <v>544</v>
      </c>
      <c r="C1029" s="103" t="s">
        <v>30</v>
      </c>
      <c r="D1029" s="46">
        <f>SUM(D1030:D1073)</f>
        <v>164.89678857199993</v>
      </c>
      <c r="E1029" s="46">
        <f>SUM(E1030:E1073)</f>
        <v>33.001193560000004</v>
      </c>
      <c r="F1029" s="46">
        <f>SUM(F1030:F1073)</f>
        <v>131.895595012</v>
      </c>
      <c r="G1029" s="46">
        <f>SUM(G1030:G1073)</f>
        <v>131.596920582</v>
      </c>
      <c r="H1029" s="46">
        <f t="shared" si="313"/>
        <v>127.87094049</v>
      </c>
      <c r="I1029" s="46">
        <f t="shared" ref="I1029:P1029" si="339">SUM(I1030:I1073)</f>
        <v>19.203941069999999</v>
      </c>
      <c r="J1029" s="47">
        <f t="shared" si="339"/>
        <v>19.493941059999997</v>
      </c>
      <c r="K1029" s="47">
        <f t="shared" si="339"/>
        <v>1.1565000000000001</v>
      </c>
      <c r="L1029" s="47">
        <f t="shared" si="339"/>
        <v>36.289073890000004</v>
      </c>
      <c r="M1029" s="47">
        <f t="shared" si="339"/>
        <v>21.0244241304</v>
      </c>
      <c r="N1029" s="47">
        <f t="shared" si="339"/>
        <v>40.598546249999998</v>
      </c>
      <c r="O1029" s="47">
        <f t="shared" si="339"/>
        <v>90.21205538160001</v>
      </c>
      <c r="P1029" s="47">
        <f t="shared" si="339"/>
        <v>31.489379290000002</v>
      </c>
      <c r="Q1029" s="46">
        <f t="shared" si="328"/>
        <v>4.0246545220000058</v>
      </c>
      <c r="R1029" s="46">
        <f t="shared" si="329"/>
        <v>-3.7259800920000004</v>
      </c>
      <c r="S1029" s="50">
        <f t="shared" ref="S1029:S1057" si="340">R1029/G1029</f>
        <v>-2.8313581165284842E-2</v>
      </c>
      <c r="T1029" s="40" t="s">
        <v>31</v>
      </c>
      <c r="U1029" s="7"/>
      <c r="V1029" s="7"/>
      <c r="W1029" s="7"/>
      <c r="X1029" s="7"/>
      <c r="Y1029" s="7"/>
      <c r="Z1029" s="7"/>
      <c r="AA1029" s="7"/>
      <c r="AB1029" s="9"/>
      <c r="AC1029" s="35"/>
      <c r="AD1029" s="36"/>
      <c r="AF1029" s="37"/>
      <c r="AH1029" s="8"/>
      <c r="AI1029" s="8"/>
      <c r="AJ1029" s="8"/>
    </row>
    <row r="1030" spans="1:36" s="1" customFormat="1" ht="31.5" x14ac:dyDescent="0.25">
      <c r="A1030" s="82" t="s">
        <v>2154</v>
      </c>
      <c r="B1030" s="88" t="s">
        <v>2155</v>
      </c>
      <c r="C1030" s="98" t="s">
        <v>2156</v>
      </c>
      <c r="D1030" s="54">
        <v>5.29176001</v>
      </c>
      <c r="E1030" s="54">
        <v>0</v>
      </c>
      <c r="F1030" s="54">
        <f t="shared" ref="F1030:F1073" si="341">D1030-E1030</f>
        <v>5.29176001</v>
      </c>
      <c r="G1030" s="54">
        <f t="shared" ref="G1030:H1057" si="342">I1030+K1030+M1030+O1030</f>
        <v>5.29176001</v>
      </c>
      <c r="H1030" s="54">
        <f t="shared" si="313"/>
        <v>5.29176</v>
      </c>
      <c r="I1030" s="85">
        <v>5.29176001</v>
      </c>
      <c r="J1030" s="54">
        <v>5.29176</v>
      </c>
      <c r="K1030" s="85">
        <v>0</v>
      </c>
      <c r="L1030" s="54">
        <v>0</v>
      </c>
      <c r="M1030" s="85">
        <v>0</v>
      </c>
      <c r="N1030" s="54">
        <v>0</v>
      </c>
      <c r="O1030" s="85">
        <v>0</v>
      </c>
      <c r="P1030" s="54">
        <v>0</v>
      </c>
      <c r="Q1030" s="54">
        <f t="shared" si="328"/>
        <v>9.9999999392252903E-9</v>
      </c>
      <c r="R1030" s="54">
        <f t="shared" si="329"/>
        <v>-9.9999999392252903E-9</v>
      </c>
      <c r="S1030" s="48">
        <f t="shared" si="340"/>
        <v>-1.8897304337929129E-9</v>
      </c>
      <c r="T1030" s="49" t="s">
        <v>31</v>
      </c>
      <c r="U1030" s="7"/>
      <c r="V1030" s="7"/>
      <c r="W1030" s="7"/>
      <c r="X1030" s="7"/>
      <c r="Y1030" s="7"/>
      <c r="Z1030" s="7"/>
      <c r="AA1030" s="7"/>
      <c r="AB1030" s="9"/>
      <c r="AC1030" s="35"/>
      <c r="AD1030" s="36"/>
      <c r="AF1030" s="37"/>
      <c r="AH1030" s="8"/>
      <c r="AI1030" s="8"/>
      <c r="AJ1030" s="8"/>
    </row>
    <row r="1031" spans="1:36" s="1" customFormat="1" ht="63" x14ac:dyDescent="0.25">
      <c r="A1031" s="82" t="s">
        <v>2154</v>
      </c>
      <c r="B1031" s="88" t="s">
        <v>2157</v>
      </c>
      <c r="C1031" s="98" t="s">
        <v>2158</v>
      </c>
      <c r="D1031" s="54">
        <v>5.9648259000000001</v>
      </c>
      <c r="E1031" s="54">
        <v>0</v>
      </c>
      <c r="F1031" s="54">
        <f t="shared" si="341"/>
        <v>5.9648259000000001</v>
      </c>
      <c r="G1031" s="54">
        <f t="shared" si="342"/>
        <v>5.9648259000000001</v>
      </c>
      <c r="H1031" s="54">
        <f t="shared" si="313"/>
        <v>2.94531929</v>
      </c>
      <c r="I1031" s="85">
        <v>0</v>
      </c>
      <c r="J1031" s="54">
        <v>0</v>
      </c>
      <c r="K1031" s="85">
        <v>0</v>
      </c>
      <c r="L1031" s="54">
        <v>0</v>
      </c>
      <c r="M1031" s="85">
        <v>1.78944777</v>
      </c>
      <c r="N1031" s="54">
        <v>0.29453194000000005</v>
      </c>
      <c r="O1031" s="85">
        <v>4.1753781300000004</v>
      </c>
      <c r="P1031" s="54">
        <v>2.6507873499999999</v>
      </c>
      <c r="Q1031" s="54">
        <f t="shared" si="328"/>
        <v>3.0195066100000001</v>
      </c>
      <c r="R1031" s="54">
        <f t="shared" si="329"/>
        <v>-3.0195066100000001</v>
      </c>
      <c r="S1031" s="48">
        <f t="shared" si="340"/>
        <v>-0.50621873305639986</v>
      </c>
      <c r="T1031" s="49" t="s">
        <v>2108</v>
      </c>
      <c r="U1031" s="7"/>
      <c r="V1031" s="7"/>
      <c r="W1031" s="7"/>
      <c r="X1031" s="7"/>
      <c r="Y1031" s="7"/>
      <c r="Z1031" s="7"/>
      <c r="AA1031" s="7"/>
      <c r="AB1031" s="9"/>
      <c r="AC1031" s="35"/>
      <c r="AD1031" s="36"/>
      <c r="AF1031" s="37"/>
      <c r="AH1031" s="8"/>
      <c r="AI1031" s="8"/>
      <c r="AJ1031" s="8"/>
    </row>
    <row r="1032" spans="1:36" s="1" customFormat="1" ht="47.25" x14ac:dyDescent="0.25">
      <c r="A1032" s="82" t="s">
        <v>2154</v>
      </c>
      <c r="B1032" s="88" t="s">
        <v>2159</v>
      </c>
      <c r="C1032" s="98" t="s">
        <v>2160</v>
      </c>
      <c r="D1032" s="54">
        <v>2.5776499560000001</v>
      </c>
      <c r="E1032" s="54">
        <v>0</v>
      </c>
      <c r="F1032" s="54">
        <f t="shared" si="341"/>
        <v>2.5776499560000001</v>
      </c>
      <c r="G1032" s="54">
        <f t="shared" si="342"/>
        <v>2.5776499560000001</v>
      </c>
      <c r="H1032" s="54">
        <f t="shared" si="313"/>
        <v>2.7546807100000001</v>
      </c>
      <c r="I1032" s="85">
        <v>0</v>
      </c>
      <c r="J1032" s="54">
        <v>0</v>
      </c>
      <c r="K1032" s="85">
        <v>0</v>
      </c>
      <c r="L1032" s="54">
        <v>0</v>
      </c>
      <c r="M1032" s="85">
        <v>0.77329498680000008</v>
      </c>
      <c r="N1032" s="54">
        <v>0.27546807000000001</v>
      </c>
      <c r="O1032" s="85">
        <v>1.8043549691999998</v>
      </c>
      <c r="P1032" s="54">
        <v>2.4792126400000001</v>
      </c>
      <c r="Q1032" s="54">
        <f t="shared" si="328"/>
        <v>-0.17703075400000001</v>
      </c>
      <c r="R1032" s="54">
        <f t="shared" si="329"/>
        <v>0.17703075400000001</v>
      </c>
      <c r="S1032" s="48">
        <f t="shared" si="340"/>
        <v>6.8679129060144575E-2</v>
      </c>
      <c r="T1032" s="49" t="s">
        <v>31</v>
      </c>
      <c r="U1032" s="7"/>
      <c r="V1032" s="7"/>
      <c r="W1032" s="7"/>
      <c r="X1032" s="7"/>
      <c r="Y1032" s="7"/>
      <c r="Z1032" s="7"/>
      <c r="AA1032" s="7"/>
      <c r="AB1032" s="9"/>
      <c r="AC1032" s="35"/>
      <c r="AD1032" s="36"/>
      <c r="AF1032" s="37"/>
      <c r="AH1032" s="8"/>
      <c r="AI1032" s="8"/>
      <c r="AJ1032" s="8"/>
    </row>
    <row r="1033" spans="1:36" s="1" customFormat="1" ht="31.5" x14ac:dyDescent="0.25">
      <c r="A1033" s="82" t="s">
        <v>2154</v>
      </c>
      <c r="B1033" s="88" t="s">
        <v>2161</v>
      </c>
      <c r="C1033" s="98" t="s">
        <v>2162</v>
      </c>
      <c r="D1033" s="54">
        <v>4.8631535999999995</v>
      </c>
      <c r="E1033" s="54">
        <v>0</v>
      </c>
      <c r="F1033" s="54">
        <f t="shared" si="341"/>
        <v>4.8631535999999995</v>
      </c>
      <c r="G1033" s="54">
        <f t="shared" si="342"/>
        <v>4.8631535999999995</v>
      </c>
      <c r="H1033" s="54">
        <f t="shared" si="313"/>
        <v>0.28709895000000002</v>
      </c>
      <c r="I1033" s="85">
        <v>0</v>
      </c>
      <c r="J1033" s="54">
        <v>0</v>
      </c>
      <c r="K1033" s="85">
        <v>0</v>
      </c>
      <c r="L1033" s="54">
        <v>0</v>
      </c>
      <c r="M1033" s="85">
        <v>1.45894608</v>
      </c>
      <c r="N1033" s="54">
        <v>0</v>
      </c>
      <c r="O1033" s="85">
        <v>3.4042075199999995</v>
      </c>
      <c r="P1033" s="54">
        <v>0.28709895000000002</v>
      </c>
      <c r="Q1033" s="54">
        <f t="shared" si="328"/>
        <v>4.5760546499999997</v>
      </c>
      <c r="R1033" s="54">
        <f t="shared" si="329"/>
        <v>-4.5760546499999997</v>
      </c>
      <c r="S1033" s="48">
        <f t="shared" si="340"/>
        <v>-0.94096444948808533</v>
      </c>
      <c r="T1033" s="49" t="s">
        <v>2163</v>
      </c>
      <c r="U1033" s="7"/>
      <c r="V1033" s="7"/>
      <c r="W1033" s="7"/>
      <c r="X1033" s="7"/>
      <c r="Y1033" s="7"/>
      <c r="Z1033" s="7"/>
      <c r="AA1033" s="7"/>
      <c r="AB1033" s="9"/>
      <c r="AC1033" s="35"/>
      <c r="AD1033" s="36"/>
      <c r="AF1033" s="37"/>
      <c r="AH1033" s="8"/>
      <c r="AI1033" s="8"/>
      <c r="AJ1033" s="8"/>
    </row>
    <row r="1034" spans="1:36" s="1" customFormat="1" ht="47.25" x14ac:dyDescent="0.25">
      <c r="A1034" s="82" t="s">
        <v>2154</v>
      </c>
      <c r="B1034" s="88" t="s">
        <v>2164</v>
      </c>
      <c r="C1034" s="98" t="s">
        <v>2165</v>
      </c>
      <c r="D1034" s="54">
        <v>45.16096752</v>
      </c>
      <c r="E1034" s="54">
        <v>26.63915076</v>
      </c>
      <c r="F1034" s="54">
        <f t="shared" si="341"/>
        <v>18.52181676</v>
      </c>
      <c r="G1034" s="54">
        <f t="shared" si="342"/>
        <v>18.52181676</v>
      </c>
      <c r="H1034" s="54">
        <f t="shared" si="313"/>
        <v>12.320667719999999</v>
      </c>
      <c r="I1034" s="85">
        <v>0</v>
      </c>
      <c r="J1034" s="54">
        <v>0</v>
      </c>
      <c r="K1034" s="85">
        <v>0</v>
      </c>
      <c r="L1034" s="54">
        <v>12.320667719999999</v>
      </c>
      <c r="M1034" s="85">
        <v>7.582735296000001</v>
      </c>
      <c r="N1034" s="54">
        <v>0</v>
      </c>
      <c r="O1034" s="85">
        <v>10.939081463999999</v>
      </c>
      <c r="P1034" s="54">
        <v>0</v>
      </c>
      <c r="Q1034" s="54">
        <f t="shared" si="328"/>
        <v>6.2011490400000007</v>
      </c>
      <c r="R1034" s="54">
        <f t="shared" si="329"/>
        <v>-6.2011490400000007</v>
      </c>
      <c r="S1034" s="48">
        <f t="shared" si="340"/>
        <v>-0.33480241816192119</v>
      </c>
      <c r="T1034" s="49" t="s">
        <v>2166</v>
      </c>
      <c r="U1034" s="7"/>
      <c r="V1034" s="7"/>
      <c r="W1034" s="7"/>
      <c r="X1034" s="7"/>
      <c r="Y1034" s="7"/>
      <c r="Z1034" s="7"/>
      <c r="AA1034" s="7"/>
      <c r="AB1034" s="9"/>
      <c r="AC1034" s="35"/>
      <c r="AD1034" s="36"/>
      <c r="AF1034" s="37"/>
      <c r="AH1034" s="8"/>
      <c r="AI1034" s="8"/>
      <c r="AJ1034" s="8"/>
    </row>
    <row r="1035" spans="1:36" s="1" customFormat="1" x14ac:dyDescent="0.25">
      <c r="A1035" s="82" t="s">
        <v>2154</v>
      </c>
      <c r="B1035" s="88" t="s">
        <v>2167</v>
      </c>
      <c r="C1035" s="98" t="s">
        <v>2168</v>
      </c>
      <c r="D1035" s="54">
        <v>4.4099952000000009</v>
      </c>
      <c r="E1035" s="54">
        <v>6.2842428000000004</v>
      </c>
      <c r="F1035" s="54">
        <f t="shared" si="341"/>
        <v>-1.8742475999999995</v>
      </c>
      <c r="G1035" s="54">
        <f t="shared" si="342"/>
        <v>-1.8742475999999999</v>
      </c>
      <c r="H1035" s="54">
        <f t="shared" si="313"/>
        <v>-1.8742475999999999</v>
      </c>
      <c r="I1035" s="85">
        <v>-1.8742475999999999</v>
      </c>
      <c r="J1035" s="54">
        <v>-1.8742475999999999</v>
      </c>
      <c r="K1035" s="85">
        <v>0</v>
      </c>
      <c r="L1035" s="54">
        <v>0</v>
      </c>
      <c r="M1035" s="85">
        <v>0</v>
      </c>
      <c r="N1035" s="54">
        <v>0</v>
      </c>
      <c r="O1035" s="85">
        <v>0</v>
      </c>
      <c r="P1035" s="54">
        <v>0</v>
      </c>
      <c r="Q1035" s="54">
        <f t="shared" si="328"/>
        <v>0</v>
      </c>
      <c r="R1035" s="54">
        <f t="shared" si="329"/>
        <v>0</v>
      </c>
      <c r="S1035" s="48">
        <f t="shared" si="340"/>
        <v>0</v>
      </c>
      <c r="T1035" s="49" t="s">
        <v>31</v>
      </c>
      <c r="U1035" s="7"/>
      <c r="V1035" s="7"/>
      <c r="W1035" s="7"/>
      <c r="X1035" s="7"/>
      <c r="Y1035" s="7"/>
      <c r="Z1035" s="7"/>
      <c r="AA1035" s="7"/>
      <c r="AB1035" s="9"/>
      <c r="AC1035" s="35"/>
      <c r="AD1035" s="36"/>
      <c r="AF1035" s="37"/>
      <c r="AH1035" s="8"/>
      <c r="AI1035" s="8"/>
      <c r="AJ1035" s="8"/>
    </row>
    <row r="1036" spans="1:36" s="1" customFormat="1" ht="31.5" x14ac:dyDescent="0.25">
      <c r="A1036" s="82" t="s">
        <v>2154</v>
      </c>
      <c r="B1036" s="88" t="s">
        <v>2169</v>
      </c>
      <c r="C1036" s="98" t="s">
        <v>2170</v>
      </c>
      <c r="D1036" s="54">
        <v>1.5718034600000002</v>
      </c>
      <c r="E1036" s="54">
        <v>0</v>
      </c>
      <c r="F1036" s="54">
        <f t="shared" si="341"/>
        <v>1.5718034600000002</v>
      </c>
      <c r="G1036" s="54">
        <f t="shared" si="342"/>
        <v>1.5718034600000002</v>
      </c>
      <c r="H1036" s="54">
        <f t="shared" si="313"/>
        <v>1.5718034600000002</v>
      </c>
      <c r="I1036" s="85">
        <v>1.5718034600000002</v>
      </c>
      <c r="J1036" s="54">
        <v>1.5718034600000002</v>
      </c>
      <c r="K1036" s="85">
        <v>0</v>
      </c>
      <c r="L1036" s="54">
        <v>0</v>
      </c>
      <c r="M1036" s="85">
        <v>0</v>
      </c>
      <c r="N1036" s="54">
        <v>0</v>
      </c>
      <c r="O1036" s="85">
        <v>0</v>
      </c>
      <c r="P1036" s="54">
        <v>0</v>
      </c>
      <c r="Q1036" s="54">
        <f t="shared" si="328"/>
        <v>0</v>
      </c>
      <c r="R1036" s="54">
        <f t="shared" si="329"/>
        <v>0</v>
      </c>
      <c r="S1036" s="48">
        <f t="shared" si="340"/>
        <v>0</v>
      </c>
      <c r="T1036" s="49" t="s">
        <v>31</v>
      </c>
      <c r="U1036" s="7"/>
      <c r="V1036" s="7"/>
      <c r="W1036" s="7"/>
      <c r="X1036" s="7"/>
      <c r="Y1036" s="7"/>
      <c r="Z1036" s="7"/>
      <c r="AA1036" s="7"/>
      <c r="AB1036" s="9"/>
      <c r="AC1036" s="35"/>
      <c r="AD1036" s="36"/>
      <c r="AF1036" s="37"/>
      <c r="AH1036" s="8"/>
      <c r="AI1036" s="8"/>
      <c r="AJ1036" s="8"/>
    </row>
    <row r="1037" spans="1:36" s="1" customFormat="1" x14ac:dyDescent="0.25">
      <c r="A1037" s="82" t="s">
        <v>2154</v>
      </c>
      <c r="B1037" s="88" t="s">
        <v>2171</v>
      </c>
      <c r="C1037" s="98" t="s">
        <v>2172</v>
      </c>
      <c r="D1037" s="54">
        <v>1.8742475999999999</v>
      </c>
      <c r="E1037" s="54">
        <v>0</v>
      </c>
      <c r="F1037" s="54">
        <f t="shared" si="341"/>
        <v>1.8742475999999999</v>
      </c>
      <c r="G1037" s="54">
        <f t="shared" si="342"/>
        <v>1.8742475999999999</v>
      </c>
      <c r="H1037" s="54">
        <f t="shared" si="313"/>
        <v>1.8742475999999999</v>
      </c>
      <c r="I1037" s="85">
        <v>1.8742475999999999</v>
      </c>
      <c r="J1037" s="54">
        <v>1.8742475999999999</v>
      </c>
      <c r="K1037" s="85">
        <v>0</v>
      </c>
      <c r="L1037" s="54">
        <v>0</v>
      </c>
      <c r="M1037" s="85">
        <v>0</v>
      </c>
      <c r="N1037" s="54">
        <v>0</v>
      </c>
      <c r="O1037" s="85">
        <v>0</v>
      </c>
      <c r="P1037" s="54">
        <v>0</v>
      </c>
      <c r="Q1037" s="54">
        <f t="shared" si="328"/>
        <v>0</v>
      </c>
      <c r="R1037" s="54">
        <f t="shared" si="329"/>
        <v>0</v>
      </c>
      <c r="S1037" s="48">
        <f t="shared" si="340"/>
        <v>0</v>
      </c>
      <c r="T1037" s="49" t="s">
        <v>31</v>
      </c>
      <c r="U1037" s="7"/>
      <c r="V1037" s="7"/>
      <c r="W1037" s="7"/>
      <c r="X1037" s="7"/>
      <c r="Y1037" s="7"/>
      <c r="Z1037" s="7"/>
      <c r="AA1037" s="7"/>
      <c r="AB1037" s="9"/>
      <c r="AC1037" s="35"/>
      <c r="AD1037" s="36"/>
      <c r="AF1037" s="37"/>
      <c r="AH1037" s="8"/>
      <c r="AI1037" s="8"/>
      <c r="AJ1037" s="8"/>
    </row>
    <row r="1038" spans="1:36" s="1" customFormat="1" ht="31.5" x14ac:dyDescent="0.25">
      <c r="A1038" s="82" t="s">
        <v>2154</v>
      </c>
      <c r="B1038" s="88" t="s">
        <v>2173</v>
      </c>
      <c r="C1038" s="98" t="s">
        <v>2174</v>
      </c>
      <c r="D1038" s="54">
        <v>7.1496575999999994</v>
      </c>
      <c r="E1038" s="54">
        <v>0</v>
      </c>
      <c r="F1038" s="54">
        <f t="shared" si="341"/>
        <v>7.1496575999999994</v>
      </c>
      <c r="G1038" s="54">
        <f t="shared" si="342"/>
        <v>7.1496575999999994</v>
      </c>
      <c r="H1038" s="54">
        <f t="shared" si="313"/>
        <v>7.1496575999999994</v>
      </c>
      <c r="I1038" s="85">
        <v>7.1496575999999994</v>
      </c>
      <c r="J1038" s="54">
        <v>7.1496575999999994</v>
      </c>
      <c r="K1038" s="85">
        <v>0</v>
      </c>
      <c r="L1038" s="54">
        <v>0</v>
      </c>
      <c r="M1038" s="85">
        <v>0</v>
      </c>
      <c r="N1038" s="54">
        <v>0</v>
      </c>
      <c r="O1038" s="85">
        <v>0</v>
      </c>
      <c r="P1038" s="54">
        <v>0</v>
      </c>
      <c r="Q1038" s="54">
        <f>F1038-H1038</f>
        <v>0</v>
      </c>
      <c r="R1038" s="54">
        <f t="shared" si="329"/>
        <v>0</v>
      </c>
      <c r="S1038" s="48">
        <f t="shared" si="340"/>
        <v>0</v>
      </c>
      <c r="T1038" s="49" t="s">
        <v>31</v>
      </c>
      <c r="U1038" s="7"/>
      <c r="V1038" s="7"/>
      <c r="W1038" s="7"/>
      <c r="X1038" s="7"/>
      <c r="Y1038" s="7"/>
      <c r="Z1038" s="7"/>
      <c r="AA1038" s="7"/>
      <c r="AB1038" s="9"/>
      <c r="AC1038" s="35"/>
      <c r="AD1038" s="36"/>
      <c r="AF1038" s="37"/>
      <c r="AH1038" s="8"/>
      <c r="AI1038" s="8"/>
      <c r="AJ1038" s="8"/>
    </row>
    <row r="1039" spans="1:36" s="1" customFormat="1" ht="31.5" x14ac:dyDescent="0.25">
      <c r="A1039" s="82" t="s">
        <v>2154</v>
      </c>
      <c r="B1039" s="88" t="s">
        <v>2175</v>
      </c>
      <c r="C1039" s="98" t="s">
        <v>2176</v>
      </c>
      <c r="D1039" s="54">
        <v>0.42372424000000003</v>
      </c>
      <c r="E1039" s="54">
        <v>0</v>
      </c>
      <c r="F1039" s="54">
        <f t="shared" si="341"/>
        <v>0.42372424000000003</v>
      </c>
      <c r="G1039" s="54">
        <f t="shared" si="342"/>
        <v>0.42372424000000003</v>
      </c>
      <c r="H1039" s="54">
        <f t="shared" si="313"/>
        <v>0.42372000000000004</v>
      </c>
      <c r="I1039" s="85">
        <v>0</v>
      </c>
      <c r="J1039" s="54">
        <v>0</v>
      </c>
      <c r="K1039" s="85">
        <v>0</v>
      </c>
      <c r="L1039" s="54">
        <v>0</v>
      </c>
      <c r="M1039" s="85">
        <v>0</v>
      </c>
      <c r="N1039" s="54">
        <v>0.42372000000000004</v>
      </c>
      <c r="O1039" s="85">
        <v>0.42372424000000003</v>
      </c>
      <c r="P1039" s="54">
        <v>0</v>
      </c>
      <c r="Q1039" s="54">
        <f t="shared" si="328"/>
        <v>4.2399999999886973E-6</v>
      </c>
      <c r="R1039" s="54">
        <f t="shared" si="329"/>
        <v>-4.2399999999886973E-6</v>
      </c>
      <c r="S1039" s="48">
        <f t="shared" si="340"/>
        <v>-1.000650800621814E-5</v>
      </c>
      <c r="T1039" s="49" t="s">
        <v>31</v>
      </c>
      <c r="U1039" s="7"/>
      <c r="V1039" s="7"/>
      <c r="W1039" s="7"/>
      <c r="X1039" s="7"/>
      <c r="Y1039" s="7"/>
      <c r="Z1039" s="7"/>
      <c r="AA1039" s="7"/>
      <c r="AB1039" s="9"/>
      <c r="AC1039" s="35"/>
      <c r="AD1039" s="36"/>
      <c r="AF1039" s="37"/>
      <c r="AH1039" s="8"/>
      <c r="AI1039" s="8"/>
      <c r="AJ1039" s="8"/>
    </row>
    <row r="1040" spans="1:36" s="1" customFormat="1" ht="47.25" x14ac:dyDescent="0.25">
      <c r="A1040" s="82" t="s">
        <v>2154</v>
      </c>
      <c r="B1040" s="88" t="s">
        <v>2177</v>
      </c>
      <c r="C1040" s="98" t="s">
        <v>2178</v>
      </c>
      <c r="D1040" s="54">
        <v>3.8244000000000002</v>
      </c>
      <c r="E1040" s="54">
        <v>0</v>
      </c>
      <c r="F1040" s="54">
        <f t="shared" si="341"/>
        <v>3.8244000000000002</v>
      </c>
      <c r="G1040" s="54">
        <f t="shared" si="342"/>
        <v>3.8243999999999998</v>
      </c>
      <c r="H1040" s="54">
        <f t="shared" si="313"/>
        <v>3.8243999999999998</v>
      </c>
      <c r="I1040" s="85">
        <v>3.4163999999999999</v>
      </c>
      <c r="J1040" s="54">
        <v>3.4163999999999999</v>
      </c>
      <c r="K1040" s="85">
        <v>0.40799999999999997</v>
      </c>
      <c r="L1040" s="54">
        <v>0</v>
      </c>
      <c r="M1040" s="85">
        <v>0</v>
      </c>
      <c r="N1040" s="54">
        <v>0</v>
      </c>
      <c r="O1040" s="85">
        <v>0</v>
      </c>
      <c r="P1040" s="54">
        <v>0.40799999999999997</v>
      </c>
      <c r="Q1040" s="54">
        <f t="shared" si="328"/>
        <v>0</v>
      </c>
      <c r="R1040" s="54">
        <f t="shared" si="329"/>
        <v>0</v>
      </c>
      <c r="S1040" s="48">
        <f t="shared" si="340"/>
        <v>0</v>
      </c>
      <c r="T1040" s="49" t="s">
        <v>31</v>
      </c>
      <c r="U1040" s="7"/>
      <c r="V1040" s="7"/>
      <c r="W1040" s="7"/>
      <c r="X1040" s="7"/>
      <c r="Y1040" s="7"/>
      <c r="Z1040" s="7"/>
      <c r="AA1040" s="7"/>
      <c r="AB1040" s="9"/>
      <c r="AC1040" s="35"/>
      <c r="AD1040" s="36"/>
      <c r="AF1040" s="37"/>
      <c r="AH1040" s="8"/>
      <c r="AI1040" s="8"/>
      <c r="AJ1040" s="8"/>
    </row>
    <row r="1041" spans="1:36" s="1" customFormat="1" ht="31.5" x14ac:dyDescent="0.25">
      <c r="A1041" s="82" t="s">
        <v>2154</v>
      </c>
      <c r="B1041" s="88" t="s">
        <v>2179</v>
      </c>
      <c r="C1041" s="98" t="s">
        <v>2180</v>
      </c>
      <c r="D1041" s="54">
        <v>0.44117958000000002</v>
      </c>
      <c r="E1041" s="54">
        <v>0</v>
      </c>
      <c r="F1041" s="54">
        <f t="shared" si="341"/>
        <v>0.44117958000000002</v>
      </c>
      <c r="G1041" s="54">
        <f t="shared" si="342"/>
        <v>0.14250515</v>
      </c>
      <c r="H1041" s="54">
        <f t="shared" si="313"/>
        <v>0.14249999999999999</v>
      </c>
      <c r="I1041" s="85">
        <v>0</v>
      </c>
      <c r="J1041" s="54">
        <v>0</v>
      </c>
      <c r="K1041" s="85">
        <v>0</v>
      </c>
      <c r="L1041" s="54">
        <v>0</v>
      </c>
      <c r="M1041" s="85">
        <v>0</v>
      </c>
      <c r="N1041" s="54">
        <v>0.14249999999999999</v>
      </c>
      <c r="O1041" s="85">
        <v>0.14250515</v>
      </c>
      <c r="P1041" s="54">
        <v>0</v>
      </c>
      <c r="Q1041" s="54">
        <f t="shared" si="328"/>
        <v>0.29867958000000006</v>
      </c>
      <c r="R1041" s="54">
        <f t="shared" si="329"/>
        <v>-5.1500000000093138E-6</v>
      </c>
      <c r="S1041" s="48">
        <f t="shared" si="340"/>
        <v>-3.6139044799498923E-5</v>
      </c>
      <c r="T1041" s="49" t="s">
        <v>31</v>
      </c>
      <c r="U1041" s="7"/>
      <c r="V1041" s="7"/>
      <c r="W1041" s="7"/>
      <c r="X1041" s="7"/>
      <c r="Y1041" s="7"/>
      <c r="Z1041" s="7"/>
      <c r="AA1041" s="7"/>
      <c r="AB1041" s="9"/>
      <c r="AC1041" s="35"/>
      <c r="AD1041" s="36"/>
      <c r="AF1041" s="37"/>
      <c r="AH1041" s="8"/>
      <c r="AI1041" s="8"/>
      <c r="AJ1041" s="8"/>
    </row>
    <row r="1042" spans="1:36" s="1" customFormat="1" x14ac:dyDescent="0.25">
      <c r="A1042" s="82" t="s">
        <v>2154</v>
      </c>
      <c r="B1042" s="88" t="s">
        <v>2181</v>
      </c>
      <c r="C1042" s="98" t="s">
        <v>2182</v>
      </c>
      <c r="D1042" s="54">
        <v>7.7888000000000002</v>
      </c>
      <c r="E1042" s="54">
        <v>7.7799999999999994E-2</v>
      </c>
      <c r="F1042" s="54">
        <f t="shared" si="341"/>
        <v>7.7110000000000003</v>
      </c>
      <c r="G1042" s="54">
        <f t="shared" si="342"/>
        <v>7.7110000000000003</v>
      </c>
      <c r="H1042" s="54">
        <f t="shared" si="313"/>
        <v>7.7110000000000003</v>
      </c>
      <c r="I1042" s="85">
        <v>0</v>
      </c>
      <c r="J1042" s="54">
        <v>0</v>
      </c>
      <c r="K1042" s="85">
        <v>0</v>
      </c>
      <c r="L1042" s="54">
        <v>7.7110000000000003</v>
      </c>
      <c r="M1042" s="85">
        <v>0</v>
      </c>
      <c r="N1042" s="54">
        <v>0</v>
      </c>
      <c r="O1042" s="85">
        <v>7.7110000000000003</v>
      </c>
      <c r="P1042" s="54">
        <v>0</v>
      </c>
      <c r="Q1042" s="54">
        <f t="shared" si="328"/>
        <v>0</v>
      </c>
      <c r="R1042" s="54">
        <f t="shared" si="329"/>
        <v>0</v>
      </c>
      <c r="S1042" s="48">
        <f t="shared" si="340"/>
        <v>0</v>
      </c>
      <c r="T1042" s="49" t="s">
        <v>31</v>
      </c>
      <c r="U1042" s="7"/>
      <c r="V1042" s="7"/>
      <c r="W1042" s="7"/>
      <c r="X1042" s="7"/>
      <c r="Y1042" s="7"/>
      <c r="Z1042" s="7"/>
      <c r="AA1042" s="7"/>
      <c r="AB1042" s="9"/>
      <c r="AC1042" s="35"/>
      <c r="AD1042" s="36"/>
      <c r="AF1042" s="37"/>
      <c r="AH1042" s="8"/>
      <c r="AI1042" s="8"/>
      <c r="AJ1042" s="8"/>
    </row>
    <row r="1043" spans="1:36" s="1" customFormat="1" x14ac:dyDescent="0.25">
      <c r="A1043" s="82" t="s">
        <v>2154</v>
      </c>
      <c r="B1043" s="88" t="s">
        <v>2183</v>
      </c>
      <c r="C1043" s="98" t="s">
        <v>2184</v>
      </c>
      <c r="D1043" s="54">
        <v>31.399999991999998</v>
      </c>
      <c r="E1043" s="54">
        <v>0</v>
      </c>
      <c r="F1043" s="54">
        <f t="shared" si="341"/>
        <v>31.399999991999998</v>
      </c>
      <c r="G1043" s="54">
        <f t="shared" si="342"/>
        <v>31.399999991999994</v>
      </c>
      <c r="H1043" s="54">
        <f t="shared" si="313"/>
        <v>30.301000030000001</v>
      </c>
      <c r="I1043" s="85">
        <v>0</v>
      </c>
      <c r="J1043" s="54">
        <v>0</v>
      </c>
      <c r="K1043" s="85">
        <v>0</v>
      </c>
      <c r="L1043" s="54">
        <v>0</v>
      </c>
      <c r="M1043" s="85">
        <v>9.419999997599998</v>
      </c>
      <c r="N1043" s="54">
        <v>30.301000030000001</v>
      </c>
      <c r="O1043" s="85">
        <v>21.979999994399996</v>
      </c>
      <c r="P1043" s="54">
        <v>0</v>
      </c>
      <c r="Q1043" s="54">
        <f t="shared" si="328"/>
        <v>1.0989999619999971</v>
      </c>
      <c r="R1043" s="54">
        <f t="shared" si="329"/>
        <v>-1.0989999619999935</v>
      </c>
      <c r="S1043" s="48">
        <f t="shared" si="340"/>
        <v>-3.4999998798725916E-2</v>
      </c>
      <c r="T1043" s="49" t="s">
        <v>31</v>
      </c>
      <c r="U1043" s="7"/>
      <c r="V1043" s="7"/>
      <c r="W1043" s="7"/>
      <c r="X1043" s="7"/>
      <c r="Y1043" s="7"/>
      <c r="Z1043" s="7"/>
      <c r="AA1043" s="7"/>
      <c r="AB1043" s="9"/>
      <c r="AC1043" s="35"/>
      <c r="AD1043" s="36"/>
      <c r="AF1043" s="37"/>
      <c r="AH1043" s="8"/>
      <c r="AI1043" s="8"/>
      <c r="AJ1043" s="8"/>
    </row>
    <row r="1044" spans="1:36" s="1" customFormat="1" x14ac:dyDescent="0.25">
      <c r="A1044" s="82" t="s">
        <v>2154</v>
      </c>
      <c r="B1044" s="88" t="s">
        <v>2185</v>
      </c>
      <c r="C1044" s="98" t="s">
        <v>2186</v>
      </c>
      <c r="D1044" s="54">
        <v>2.1919984800000001</v>
      </c>
      <c r="E1044" s="54">
        <v>0</v>
      </c>
      <c r="F1044" s="54">
        <f t="shared" si="341"/>
        <v>2.1919984800000001</v>
      </c>
      <c r="G1044" s="54">
        <f t="shared" si="342"/>
        <v>2.1919984800000001</v>
      </c>
      <c r="H1044" s="54">
        <f t="shared" si="313"/>
        <v>0</v>
      </c>
      <c r="I1044" s="85">
        <v>0</v>
      </c>
      <c r="J1044" s="54">
        <v>0</v>
      </c>
      <c r="K1044" s="85">
        <v>0</v>
      </c>
      <c r="L1044" s="54">
        <v>0</v>
      </c>
      <c r="M1044" s="85">
        <v>0</v>
      </c>
      <c r="N1044" s="54">
        <v>0</v>
      </c>
      <c r="O1044" s="85">
        <v>2.1919984800000001</v>
      </c>
      <c r="P1044" s="54">
        <v>0</v>
      </c>
      <c r="Q1044" s="54">
        <f t="shared" si="328"/>
        <v>2.1919984800000001</v>
      </c>
      <c r="R1044" s="54">
        <f t="shared" si="329"/>
        <v>-2.1919984800000001</v>
      </c>
      <c r="S1044" s="48">
        <f t="shared" si="340"/>
        <v>-1</v>
      </c>
      <c r="T1044" s="49" t="s">
        <v>2187</v>
      </c>
      <c r="U1044" s="7"/>
      <c r="V1044" s="7"/>
      <c r="W1044" s="7"/>
      <c r="X1044" s="7"/>
      <c r="Y1044" s="7"/>
      <c r="Z1044" s="7"/>
      <c r="AA1044" s="7"/>
      <c r="AB1044" s="9"/>
      <c r="AC1044" s="35"/>
      <c r="AD1044" s="36"/>
      <c r="AF1044" s="37"/>
      <c r="AH1044" s="8"/>
      <c r="AI1044" s="8"/>
      <c r="AJ1044" s="8"/>
    </row>
    <row r="1045" spans="1:36" s="1" customFormat="1" ht="31.5" x14ac:dyDescent="0.25">
      <c r="A1045" s="82" t="s">
        <v>2154</v>
      </c>
      <c r="B1045" s="88" t="s">
        <v>2188</v>
      </c>
      <c r="C1045" s="98" t="s">
        <v>2189</v>
      </c>
      <c r="D1045" s="54">
        <v>0.84106795999999995</v>
      </c>
      <c r="E1045" s="54">
        <v>0</v>
      </c>
      <c r="F1045" s="54">
        <f t="shared" si="341"/>
        <v>0.84106795999999995</v>
      </c>
      <c r="G1045" s="54">
        <f t="shared" si="342"/>
        <v>0.84106795999999995</v>
      </c>
      <c r="H1045" s="54">
        <f t="shared" si="313"/>
        <v>0.88784172000000006</v>
      </c>
      <c r="I1045" s="85">
        <v>0</v>
      </c>
      <c r="J1045" s="54">
        <v>0</v>
      </c>
      <c r="K1045" s="85">
        <v>0</v>
      </c>
      <c r="L1045" s="54">
        <v>0</v>
      </c>
      <c r="M1045" s="85">
        <v>0</v>
      </c>
      <c r="N1045" s="54">
        <v>0</v>
      </c>
      <c r="O1045" s="85">
        <v>0.84106795999999995</v>
      </c>
      <c r="P1045" s="54">
        <v>0.88784172000000006</v>
      </c>
      <c r="Q1045" s="54">
        <f t="shared" si="328"/>
        <v>-4.6773760000000109E-2</v>
      </c>
      <c r="R1045" s="54">
        <f t="shared" si="329"/>
        <v>4.6773760000000109E-2</v>
      </c>
      <c r="S1045" s="48">
        <f t="shared" si="340"/>
        <v>5.5612343145255601E-2</v>
      </c>
      <c r="T1045" s="49" t="s">
        <v>31</v>
      </c>
      <c r="U1045" s="7"/>
      <c r="V1045" s="7"/>
      <c r="W1045" s="7"/>
      <c r="X1045" s="7"/>
      <c r="Y1045" s="7"/>
      <c r="Z1045" s="7"/>
      <c r="AA1045" s="7"/>
      <c r="AB1045" s="9"/>
      <c r="AC1045" s="35"/>
      <c r="AD1045" s="36"/>
      <c r="AF1045" s="37"/>
      <c r="AH1045" s="8"/>
      <c r="AI1045" s="8"/>
      <c r="AJ1045" s="8"/>
    </row>
    <row r="1046" spans="1:36" s="1" customFormat="1" x14ac:dyDescent="0.25">
      <c r="A1046" s="82" t="s">
        <v>2154</v>
      </c>
      <c r="B1046" s="88" t="s">
        <v>2190</v>
      </c>
      <c r="C1046" s="98" t="s">
        <v>2191</v>
      </c>
      <c r="D1046" s="54">
        <v>0.15945411999999998</v>
      </c>
      <c r="E1046" s="54">
        <v>0</v>
      </c>
      <c r="F1046" s="54">
        <f t="shared" si="341"/>
        <v>0.15945411999999998</v>
      </c>
      <c r="G1046" s="54">
        <f t="shared" si="342"/>
        <v>0.15945411999999998</v>
      </c>
      <c r="H1046" s="54">
        <f t="shared" si="313"/>
        <v>0.17160036000000001</v>
      </c>
      <c r="I1046" s="85">
        <v>0</v>
      </c>
      <c r="J1046" s="54">
        <v>0</v>
      </c>
      <c r="K1046" s="85">
        <v>0</v>
      </c>
      <c r="L1046" s="54">
        <v>0</v>
      </c>
      <c r="M1046" s="85">
        <v>0</v>
      </c>
      <c r="N1046" s="54">
        <v>0</v>
      </c>
      <c r="O1046" s="85">
        <v>0.15945411999999998</v>
      </c>
      <c r="P1046" s="54">
        <v>0.17160036000000001</v>
      </c>
      <c r="Q1046" s="54">
        <f t="shared" si="328"/>
        <v>-1.214624000000003E-2</v>
      </c>
      <c r="R1046" s="54">
        <f t="shared" si="329"/>
        <v>1.214624000000003E-2</v>
      </c>
      <c r="S1046" s="48">
        <f t="shared" si="340"/>
        <v>7.6173886256435591E-2</v>
      </c>
      <c r="T1046" s="49" t="s">
        <v>31</v>
      </c>
      <c r="U1046" s="7"/>
      <c r="V1046" s="7"/>
      <c r="W1046" s="7"/>
      <c r="X1046" s="7"/>
      <c r="Y1046" s="7"/>
      <c r="Z1046" s="7"/>
      <c r="AA1046" s="7"/>
      <c r="AB1046" s="9"/>
      <c r="AC1046" s="35"/>
      <c r="AD1046" s="36"/>
      <c r="AF1046" s="37"/>
      <c r="AH1046" s="8"/>
      <c r="AI1046" s="8"/>
      <c r="AJ1046" s="8"/>
    </row>
    <row r="1047" spans="1:36" s="1" customFormat="1" ht="31.5" x14ac:dyDescent="0.25">
      <c r="A1047" s="82" t="s">
        <v>2154</v>
      </c>
      <c r="B1047" s="88" t="s">
        <v>2192</v>
      </c>
      <c r="C1047" s="98" t="s">
        <v>2193</v>
      </c>
      <c r="D1047" s="54">
        <v>0.216</v>
      </c>
      <c r="E1047" s="54">
        <v>0</v>
      </c>
      <c r="F1047" s="54">
        <f t="shared" si="341"/>
        <v>0.216</v>
      </c>
      <c r="G1047" s="54">
        <f t="shared" si="342"/>
        <v>0.216</v>
      </c>
      <c r="H1047" s="54">
        <f t="shared" si="313"/>
        <v>0.13090000000000002</v>
      </c>
      <c r="I1047" s="85">
        <v>0</v>
      </c>
      <c r="J1047" s="54">
        <v>0</v>
      </c>
      <c r="K1047" s="85">
        <v>0</v>
      </c>
      <c r="L1047" s="54">
        <v>0</v>
      </c>
      <c r="M1047" s="85">
        <v>0</v>
      </c>
      <c r="N1047" s="54">
        <v>0</v>
      </c>
      <c r="O1047" s="85">
        <v>0.216</v>
      </c>
      <c r="P1047" s="54">
        <v>0.13090000000000002</v>
      </c>
      <c r="Q1047" s="54">
        <f t="shared" si="328"/>
        <v>8.5099999999999981E-2</v>
      </c>
      <c r="R1047" s="54">
        <f t="shared" si="329"/>
        <v>-8.5099999999999981E-2</v>
      </c>
      <c r="S1047" s="48">
        <f t="shared" si="340"/>
        <v>-0.39398148148148138</v>
      </c>
      <c r="T1047" s="49" t="s">
        <v>2194</v>
      </c>
      <c r="U1047" s="7"/>
      <c r="V1047" s="7"/>
      <c r="W1047" s="7"/>
      <c r="X1047" s="7"/>
      <c r="Y1047" s="7"/>
      <c r="Z1047" s="7"/>
      <c r="AA1047" s="7"/>
      <c r="AB1047" s="9"/>
      <c r="AC1047" s="35"/>
      <c r="AD1047" s="36"/>
      <c r="AF1047" s="37"/>
      <c r="AH1047" s="8"/>
      <c r="AI1047" s="8"/>
      <c r="AJ1047" s="8"/>
    </row>
    <row r="1048" spans="1:36" s="1" customFormat="1" ht="31.5" x14ac:dyDescent="0.25">
      <c r="A1048" s="82" t="s">
        <v>2154</v>
      </c>
      <c r="B1048" s="88" t="s">
        <v>2195</v>
      </c>
      <c r="C1048" s="98" t="s">
        <v>2196</v>
      </c>
      <c r="D1048" s="54">
        <v>1.0945</v>
      </c>
      <c r="E1048" s="54">
        <v>0</v>
      </c>
      <c r="F1048" s="54">
        <f t="shared" si="341"/>
        <v>1.0945</v>
      </c>
      <c r="G1048" s="54">
        <f t="shared" si="342"/>
        <v>1.0945</v>
      </c>
      <c r="H1048" s="54">
        <f t="shared" si="313"/>
        <v>1.3791600000000002</v>
      </c>
      <c r="I1048" s="85">
        <v>0</v>
      </c>
      <c r="J1048" s="54">
        <v>0</v>
      </c>
      <c r="K1048" s="85">
        <v>0</v>
      </c>
      <c r="L1048" s="54">
        <v>0</v>
      </c>
      <c r="M1048" s="85">
        <v>0</v>
      </c>
      <c r="N1048" s="54">
        <v>1.3791600000000002</v>
      </c>
      <c r="O1048" s="85">
        <v>1.0945</v>
      </c>
      <c r="P1048" s="54">
        <v>0</v>
      </c>
      <c r="Q1048" s="54">
        <f t="shared" si="328"/>
        <v>-0.28466000000000014</v>
      </c>
      <c r="R1048" s="54">
        <f t="shared" si="329"/>
        <v>0.28466000000000014</v>
      </c>
      <c r="S1048" s="48">
        <f t="shared" si="340"/>
        <v>0.26008222932846059</v>
      </c>
      <c r="T1048" s="49" t="s">
        <v>2197</v>
      </c>
      <c r="U1048" s="7"/>
      <c r="V1048" s="7"/>
      <c r="W1048" s="7"/>
      <c r="X1048" s="7"/>
      <c r="Y1048" s="7"/>
      <c r="Z1048" s="7"/>
      <c r="AA1048" s="7"/>
      <c r="AB1048" s="9"/>
      <c r="AC1048" s="35"/>
      <c r="AD1048" s="36"/>
      <c r="AF1048" s="37"/>
      <c r="AH1048" s="8"/>
      <c r="AI1048" s="8"/>
      <c r="AJ1048" s="8"/>
    </row>
    <row r="1049" spans="1:36" s="1" customFormat="1" ht="31.5" x14ac:dyDescent="0.25">
      <c r="A1049" s="82" t="s">
        <v>2154</v>
      </c>
      <c r="B1049" s="88" t="s">
        <v>2198</v>
      </c>
      <c r="C1049" s="98" t="s">
        <v>2199</v>
      </c>
      <c r="D1049" s="54">
        <v>3.4224999999999999</v>
      </c>
      <c r="E1049" s="54">
        <v>0</v>
      </c>
      <c r="F1049" s="54">
        <f t="shared" si="341"/>
        <v>3.4224999999999999</v>
      </c>
      <c r="G1049" s="54">
        <f t="shared" si="342"/>
        <v>3.4224999999999999</v>
      </c>
      <c r="H1049" s="54">
        <f t="shared" si="313"/>
        <v>5.2956000000000003</v>
      </c>
      <c r="I1049" s="85">
        <v>0</v>
      </c>
      <c r="J1049" s="54">
        <v>0</v>
      </c>
      <c r="K1049" s="85">
        <v>0</v>
      </c>
      <c r="L1049" s="54">
        <v>0</v>
      </c>
      <c r="M1049" s="85">
        <v>0</v>
      </c>
      <c r="N1049" s="54">
        <v>5.2956000000000003</v>
      </c>
      <c r="O1049" s="85">
        <v>3.4224999999999999</v>
      </c>
      <c r="P1049" s="54">
        <v>0</v>
      </c>
      <c r="Q1049" s="54">
        <f t="shared" si="328"/>
        <v>-1.8731000000000004</v>
      </c>
      <c r="R1049" s="54">
        <f t="shared" si="329"/>
        <v>1.8731000000000004</v>
      </c>
      <c r="S1049" s="48">
        <f t="shared" si="340"/>
        <v>0.54728999269539824</v>
      </c>
      <c r="T1049" s="49" t="s">
        <v>2197</v>
      </c>
      <c r="U1049" s="7"/>
      <c r="V1049" s="7"/>
      <c r="W1049" s="7"/>
      <c r="X1049" s="7"/>
      <c r="Y1049" s="7"/>
      <c r="Z1049" s="7"/>
      <c r="AA1049" s="7"/>
      <c r="AB1049" s="9"/>
      <c r="AC1049" s="35"/>
      <c r="AD1049" s="36"/>
      <c r="AF1049" s="37"/>
      <c r="AH1049" s="8"/>
      <c r="AI1049" s="8"/>
      <c r="AJ1049" s="8"/>
    </row>
    <row r="1050" spans="1:36" s="1" customFormat="1" x14ac:dyDescent="0.25">
      <c r="A1050" s="82" t="s">
        <v>2154</v>
      </c>
      <c r="B1050" s="88" t="s">
        <v>2200</v>
      </c>
      <c r="C1050" s="98" t="s">
        <v>2201</v>
      </c>
      <c r="D1050" s="54">
        <v>0.19848136</v>
      </c>
      <c r="E1050" s="54">
        <v>0</v>
      </c>
      <c r="F1050" s="54">
        <f t="shared" si="341"/>
        <v>0.19848136</v>
      </c>
      <c r="G1050" s="54">
        <f t="shared" si="342"/>
        <v>0.19848136</v>
      </c>
      <c r="H1050" s="54">
        <f t="shared" si="313"/>
        <v>0.21719999999999998</v>
      </c>
      <c r="I1050" s="85">
        <v>0</v>
      </c>
      <c r="J1050" s="54">
        <v>0</v>
      </c>
      <c r="K1050" s="85">
        <v>0</v>
      </c>
      <c r="L1050" s="54">
        <v>0</v>
      </c>
      <c r="M1050" s="85">
        <v>0</v>
      </c>
      <c r="N1050" s="54">
        <v>0.21719999999999998</v>
      </c>
      <c r="O1050" s="85">
        <v>0.19848136</v>
      </c>
      <c r="P1050" s="54">
        <v>0</v>
      </c>
      <c r="Q1050" s="54">
        <f t="shared" si="328"/>
        <v>-1.8718639999999981E-2</v>
      </c>
      <c r="R1050" s="54">
        <f t="shared" si="329"/>
        <v>1.8718639999999981E-2</v>
      </c>
      <c r="S1050" s="48">
        <f t="shared" si="340"/>
        <v>9.4309309448504283E-2</v>
      </c>
      <c r="T1050" s="49" t="s">
        <v>31</v>
      </c>
      <c r="U1050" s="7"/>
      <c r="V1050" s="7"/>
      <c r="W1050" s="7"/>
      <c r="X1050" s="7"/>
      <c r="Y1050" s="7"/>
      <c r="Z1050" s="7"/>
      <c r="AA1050" s="7"/>
      <c r="AB1050" s="9"/>
      <c r="AC1050" s="35"/>
      <c r="AD1050" s="36"/>
      <c r="AF1050" s="37"/>
      <c r="AH1050" s="8"/>
      <c r="AI1050" s="8"/>
      <c r="AJ1050" s="8"/>
    </row>
    <row r="1051" spans="1:36" s="1" customFormat="1" ht="31.5" x14ac:dyDescent="0.25">
      <c r="A1051" s="82" t="s">
        <v>2154</v>
      </c>
      <c r="B1051" s="88" t="s">
        <v>2202</v>
      </c>
      <c r="C1051" s="98" t="s">
        <v>2203</v>
      </c>
      <c r="D1051" s="54">
        <v>1.1758520000000001</v>
      </c>
      <c r="E1051" s="54">
        <v>0</v>
      </c>
      <c r="F1051" s="54">
        <f t="shared" si="341"/>
        <v>1.1758520000000001</v>
      </c>
      <c r="G1051" s="54">
        <f t="shared" si="342"/>
        <v>1.1758520000000001</v>
      </c>
      <c r="H1051" s="54">
        <f t="shared" si="313"/>
        <v>1.3519847999999999</v>
      </c>
      <c r="I1051" s="85">
        <v>0</v>
      </c>
      <c r="J1051" s="54">
        <v>0</v>
      </c>
      <c r="K1051" s="85">
        <v>0</v>
      </c>
      <c r="L1051" s="54">
        <v>0</v>
      </c>
      <c r="M1051" s="85">
        <v>0</v>
      </c>
      <c r="N1051" s="54">
        <v>0</v>
      </c>
      <c r="O1051" s="85">
        <v>1.1758520000000001</v>
      </c>
      <c r="P1051" s="54">
        <v>1.3519847999999999</v>
      </c>
      <c r="Q1051" s="54">
        <f t="shared" si="328"/>
        <v>-0.17613279999999976</v>
      </c>
      <c r="R1051" s="54">
        <f t="shared" si="329"/>
        <v>0.17613279999999976</v>
      </c>
      <c r="S1051" s="48">
        <f t="shared" si="340"/>
        <v>0.14979164044454552</v>
      </c>
      <c r="T1051" s="49" t="s">
        <v>2197</v>
      </c>
      <c r="U1051" s="7"/>
      <c r="V1051" s="7"/>
      <c r="W1051" s="7"/>
      <c r="X1051" s="7"/>
      <c r="Y1051" s="7"/>
      <c r="Z1051" s="7"/>
      <c r="AA1051" s="7"/>
      <c r="AB1051" s="9"/>
      <c r="AC1051" s="35"/>
      <c r="AD1051" s="36"/>
      <c r="AF1051" s="37"/>
      <c r="AH1051" s="8"/>
      <c r="AI1051" s="8"/>
      <c r="AJ1051" s="8"/>
    </row>
    <row r="1052" spans="1:36" s="1" customFormat="1" x14ac:dyDescent="0.25">
      <c r="A1052" s="82" t="s">
        <v>2154</v>
      </c>
      <c r="B1052" s="88" t="s">
        <v>2204</v>
      </c>
      <c r="C1052" s="98" t="s">
        <v>2205</v>
      </c>
      <c r="D1052" s="54">
        <v>2.3959319999999997</v>
      </c>
      <c r="E1052" s="54">
        <v>0</v>
      </c>
      <c r="F1052" s="54">
        <f t="shared" si="341"/>
        <v>2.3959319999999997</v>
      </c>
      <c r="G1052" s="54">
        <f t="shared" si="342"/>
        <v>2.3959319999999997</v>
      </c>
      <c r="H1052" s="54">
        <f t="shared" si="342"/>
        <v>2.5003392</v>
      </c>
      <c r="I1052" s="85">
        <v>0</v>
      </c>
      <c r="J1052" s="54">
        <v>0</v>
      </c>
      <c r="K1052" s="85">
        <v>0</v>
      </c>
      <c r="L1052" s="54">
        <v>2.5003392</v>
      </c>
      <c r="M1052" s="85">
        <v>0</v>
      </c>
      <c r="N1052" s="54">
        <v>0</v>
      </c>
      <c r="O1052" s="85">
        <v>2.3959319999999997</v>
      </c>
      <c r="P1052" s="54">
        <v>0</v>
      </c>
      <c r="Q1052" s="54">
        <f t="shared" si="328"/>
        <v>-0.10440720000000026</v>
      </c>
      <c r="R1052" s="54">
        <f t="shared" si="329"/>
        <v>0.10440720000000026</v>
      </c>
      <c r="S1052" s="48">
        <f t="shared" si="340"/>
        <v>4.3576862782416306E-2</v>
      </c>
      <c r="T1052" s="49" t="s">
        <v>31</v>
      </c>
      <c r="U1052" s="7"/>
      <c r="V1052" s="7"/>
      <c r="W1052" s="7"/>
      <c r="X1052" s="7"/>
      <c r="Y1052" s="7"/>
      <c r="Z1052" s="7"/>
      <c r="AA1052" s="7"/>
      <c r="AB1052" s="9"/>
      <c r="AC1052" s="35"/>
      <c r="AD1052" s="36"/>
      <c r="AF1052" s="37"/>
      <c r="AH1052" s="8"/>
      <c r="AI1052" s="8"/>
      <c r="AJ1052" s="8"/>
    </row>
    <row r="1053" spans="1:36" s="1" customFormat="1" x14ac:dyDescent="0.25">
      <c r="A1053" s="82" t="s">
        <v>2154</v>
      </c>
      <c r="B1053" s="88" t="s">
        <v>2206</v>
      </c>
      <c r="C1053" s="98" t="s">
        <v>2207</v>
      </c>
      <c r="D1053" s="54">
        <v>0.24921675999999998</v>
      </c>
      <c r="E1053" s="54">
        <v>0</v>
      </c>
      <c r="F1053" s="54">
        <f t="shared" si="341"/>
        <v>0.24921675999999998</v>
      </c>
      <c r="G1053" s="54">
        <f t="shared" si="342"/>
        <v>0.24921675999999998</v>
      </c>
      <c r="H1053" s="54">
        <f t="shared" si="342"/>
        <v>0.51338760000000006</v>
      </c>
      <c r="I1053" s="85">
        <v>0</v>
      </c>
      <c r="J1053" s="54">
        <v>0</v>
      </c>
      <c r="K1053" s="85">
        <v>0</v>
      </c>
      <c r="L1053" s="54">
        <v>0.51338760000000006</v>
      </c>
      <c r="M1053" s="85">
        <v>0</v>
      </c>
      <c r="N1053" s="54">
        <v>0</v>
      </c>
      <c r="O1053" s="85">
        <v>0.24921675999999998</v>
      </c>
      <c r="P1053" s="54">
        <v>0</v>
      </c>
      <c r="Q1053" s="54">
        <f t="shared" si="328"/>
        <v>-0.26417084000000007</v>
      </c>
      <c r="R1053" s="54">
        <f t="shared" si="329"/>
        <v>0.26417084000000007</v>
      </c>
      <c r="S1053" s="48">
        <f t="shared" si="340"/>
        <v>1.0600043111065247</v>
      </c>
      <c r="T1053" s="49" t="s">
        <v>31</v>
      </c>
      <c r="U1053" s="7"/>
      <c r="V1053" s="7"/>
      <c r="W1053" s="7"/>
      <c r="X1053" s="7"/>
      <c r="Y1053" s="7"/>
      <c r="Z1053" s="7"/>
      <c r="AA1053" s="7"/>
      <c r="AB1053" s="9"/>
      <c r="AC1053" s="35"/>
      <c r="AD1053" s="36"/>
      <c r="AF1053" s="37"/>
      <c r="AH1053" s="8"/>
      <c r="AI1053" s="8"/>
      <c r="AJ1053" s="8"/>
    </row>
    <row r="1054" spans="1:36" s="1" customFormat="1" x14ac:dyDescent="0.25">
      <c r="A1054" s="82" t="s">
        <v>2154</v>
      </c>
      <c r="B1054" s="88" t="s">
        <v>2208</v>
      </c>
      <c r="C1054" s="98" t="s">
        <v>2209</v>
      </c>
      <c r="D1054" s="54">
        <v>1.486728</v>
      </c>
      <c r="E1054" s="54">
        <v>0</v>
      </c>
      <c r="F1054" s="54">
        <f t="shared" si="341"/>
        <v>1.486728</v>
      </c>
      <c r="G1054" s="54">
        <f t="shared" si="342"/>
        <v>1.486728</v>
      </c>
      <c r="H1054" s="54">
        <f t="shared" si="342"/>
        <v>1.486728</v>
      </c>
      <c r="I1054" s="85">
        <v>1.486728</v>
      </c>
      <c r="J1054" s="54">
        <v>1.486728</v>
      </c>
      <c r="K1054" s="85">
        <v>0</v>
      </c>
      <c r="L1054" s="54">
        <v>0</v>
      </c>
      <c r="M1054" s="85">
        <v>0</v>
      </c>
      <c r="N1054" s="54">
        <v>0</v>
      </c>
      <c r="O1054" s="85">
        <v>0</v>
      </c>
      <c r="P1054" s="54">
        <v>0</v>
      </c>
      <c r="Q1054" s="54">
        <f t="shared" si="328"/>
        <v>0</v>
      </c>
      <c r="R1054" s="54">
        <f t="shared" si="329"/>
        <v>0</v>
      </c>
      <c r="S1054" s="48">
        <f t="shared" si="340"/>
        <v>0</v>
      </c>
      <c r="T1054" s="49" t="s">
        <v>31</v>
      </c>
      <c r="U1054" s="7"/>
      <c r="V1054" s="7"/>
      <c r="W1054" s="7"/>
      <c r="X1054" s="7"/>
      <c r="Y1054" s="7"/>
      <c r="Z1054" s="7"/>
      <c r="AA1054" s="7"/>
      <c r="AB1054" s="9"/>
      <c r="AC1054" s="35"/>
      <c r="AD1054" s="36"/>
      <c r="AF1054" s="37"/>
      <c r="AH1054" s="8"/>
      <c r="AI1054" s="8"/>
      <c r="AJ1054" s="8"/>
    </row>
    <row r="1055" spans="1:36" s="1" customFormat="1" x14ac:dyDescent="0.25">
      <c r="A1055" s="82" t="s">
        <v>2154</v>
      </c>
      <c r="B1055" s="88" t="s">
        <v>2210</v>
      </c>
      <c r="C1055" s="98" t="s">
        <v>2211</v>
      </c>
      <c r="D1055" s="54">
        <v>0.28759199999999996</v>
      </c>
      <c r="E1055" s="54">
        <v>0</v>
      </c>
      <c r="F1055" s="54">
        <f t="shared" si="341"/>
        <v>0.28759199999999996</v>
      </c>
      <c r="G1055" s="54">
        <f t="shared" si="342"/>
        <v>0.28759199999999996</v>
      </c>
      <c r="H1055" s="54">
        <f t="shared" si="342"/>
        <v>0.28759199999999996</v>
      </c>
      <c r="I1055" s="85">
        <v>0.28759199999999996</v>
      </c>
      <c r="J1055" s="54">
        <v>0.28759199999999996</v>
      </c>
      <c r="K1055" s="85">
        <v>0</v>
      </c>
      <c r="L1055" s="54">
        <v>0</v>
      </c>
      <c r="M1055" s="85">
        <v>0</v>
      </c>
      <c r="N1055" s="54">
        <v>0</v>
      </c>
      <c r="O1055" s="85">
        <v>0</v>
      </c>
      <c r="P1055" s="54">
        <v>0</v>
      </c>
      <c r="Q1055" s="54">
        <f t="shared" si="328"/>
        <v>0</v>
      </c>
      <c r="R1055" s="54">
        <f t="shared" si="329"/>
        <v>0</v>
      </c>
      <c r="S1055" s="48">
        <f t="shared" si="340"/>
        <v>0</v>
      </c>
      <c r="T1055" s="49" t="s">
        <v>31</v>
      </c>
      <c r="U1055" s="7"/>
      <c r="V1055" s="7"/>
      <c r="W1055" s="7"/>
      <c r="X1055" s="7"/>
      <c r="Y1055" s="7"/>
      <c r="Z1055" s="7"/>
      <c r="AA1055" s="7"/>
      <c r="AB1055" s="9"/>
      <c r="AC1055" s="35"/>
      <c r="AD1055" s="36"/>
      <c r="AF1055" s="37"/>
      <c r="AH1055" s="8"/>
      <c r="AI1055" s="8"/>
      <c r="AJ1055" s="8"/>
    </row>
    <row r="1056" spans="1:36" s="1" customFormat="1" ht="31.5" x14ac:dyDescent="0.25">
      <c r="A1056" s="82" t="s">
        <v>2154</v>
      </c>
      <c r="B1056" s="88" t="s">
        <v>2212</v>
      </c>
      <c r="C1056" s="98" t="s">
        <v>2213</v>
      </c>
      <c r="D1056" s="54">
        <v>20.595211159999998</v>
      </c>
      <c r="E1056" s="54">
        <v>0</v>
      </c>
      <c r="F1056" s="54">
        <f t="shared" si="341"/>
        <v>20.595211159999998</v>
      </c>
      <c r="G1056" s="54">
        <f t="shared" si="342"/>
        <v>20.595211159999998</v>
      </c>
      <c r="H1056" s="54">
        <f t="shared" si="342"/>
        <v>19.744667870000001</v>
      </c>
      <c r="I1056" s="85">
        <v>0</v>
      </c>
      <c r="J1056" s="54">
        <v>0</v>
      </c>
      <c r="K1056" s="85">
        <v>0</v>
      </c>
      <c r="L1056" s="54">
        <v>0</v>
      </c>
      <c r="M1056" s="85">
        <v>0</v>
      </c>
      <c r="N1056" s="54">
        <v>0</v>
      </c>
      <c r="O1056" s="85">
        <v>20.595211159999998</v>
      </c>
      <c r="P1056" s="54">
        <v>19.744667870000001</v>
      </c>
      <c r="Q1056" s="54">
        <f t="shared" si="328"/>
        <v>0.8505432899999974</v>
      </c>
      <c r="R1056" s="54">
        <f t="shared" si="329"/>
        <v>-0.8505432899999974</v>
      </c>
      <c r="S1056" s="48">
        <f t="shared" si="340"/>
        <v>-4.1298109710665255E-2</v>
      </c>
      <c r="T1056" s="49" t="s">
        <v>31</v>
      </c>
      <c r="U1056" s="7"/>
      <c r="V1056" s="7"/>
      <c r="W1056" s="7"/>
      <c r="X1056" s="7"/>
      <c r="Y1056" s="7"/>
      <c r="Z1056" s="7"/>
      <c r="AA1056" s="7"/>
      <c r="AB1056" s="9"/>
      <c r="AC1056" s="35"/>
      <c r="AD1056" s="36"/>
      <c r="AF1056" s="37"/>
      <c r="AH1056" s="8"/>
      <c r="AI1056" s="8"/>
      <c r="AJ1056" s="8"/>
    </row>
    <row r="1057" spans="1:39" s="1" customFormat="1" ht="31.5" x14ac:dyDescent="0.25">
      <c r="A1057" s="82" t="s">
        <v>2154</v>
      </c>
      <c r="B1057" s="88" t="s">
        <v>2214</v>
      </c>
      <c r="C1057" s="98" t="s">
        <v>2215</v>
      </c>
      <c r="D1057" s="54">
        <v>0.94493890000000003</v>
      </c>
      <c r="E1057" s="54">
        <v>0</v>
      </c>
      <c r="F1057" s="54">
        <f t="shared" si="341"/>
        <v>0.94493890000000003</v>
      </c>
      <c r="G1057" s="54">
        <f t="shared" si="342"/>
        <v>0.94493890000000003</v>
      </c>
      <c r="H1057" s="54">
        <f t="shared" si="342"/>
        <v>0.94199999999999995</v>
      </c>
      <c r="I1057" s="85">
        <v>0</v>
      </c>
      <c r="J1057" s="54">
        <v>0</v>
      </c>
      <c r="K1057" s="85">
        <v>0</v>
      </c>
      <c r="L1057" s="54">
        <v>0</v>
      </c>
      <c r="M1057" s="85">
        <v>0</v>
      </c>
      <c r="N1057" s="54">
        <v>0.94199999999999995</v>
      </c>
      <c r="O1057" s="85">
        <v>0.94493890000000003</v>
      </c>
      <c r="P1057" s="54">
        <v>0</v>
      </c>
      <c r="Q1057" s="54">
        <f t="shared" si="328"/>
        <v>2.9389000000000776E-3</v>
      </c>
      <c r="R1057" s="54">
        <f t="shared" si="329"/>
        <v>-2.9389000000000776E-3</v>
      </c>
      <c r="S1057" s="48">
        <f t="shared" si="340"/>
        <v>-3.1101481799511877E-3</v>
      </c>
      <c r="T1057" s="49" t="s">
        <v>31</v>
      </c>
      <c r="U1057" s="7"/>
      <c r="V1057" s="7"/>
      <c r="W1057" s="7"/>
      <c r="X1057" s="7"/>
      <c r="Y1057" s="7"/>
      <c r="Z1057" s="7"/>
      <c r="AA1057" s="7"/>
      <c r="AB1057" s="9"/>
      <c r="AC1057" s="35"/>
      <c r="AD1057" s="36"/>
      <c r="AF1057" s="37"/>
      <c r="AH1057" s="8"/>
      <c r="AI1057" s="8"/>
      <c r="AJ1057" s="8"/>
    </row>
    <row r="1058" spans="1:39" s="1" customFormat="1" ht="31.5" x14ac:dyDescent="0.25">
      <c r="A1058" s="82" t="s">
        <v>2154</v>
      </c>
      <c r="B1058" s="88" t="s">
        <v>2216</v>
      </c>
      <c r="C1058" s="62" t="s">
        <v>2217</v>
      </c>
      <c r="D1058" s="54" t="s">
        <v>31</v>
      </c>
      <c r="E1058" s="54" t="s">
        <v>31</v>
      </c>
      <c r="F1058" s="54" t="s">
        <v>31</v>
      </c>
      <c r="G1058" s="54" t="s">
        <v>31</v>
      </c>
      <c r="H1058" s="54">
        <f t="shared" ref="H1058:H1118" si="343">J1058+L1058+N1058+P1058</f>
        <v>0.35466239999999999</v>
      </c>
      <c r="I1058" s="85" t="s">
        <v>31</v>
      </c>
      <c r="J1058" s="54">
        <v>0</v>
      </c>
      <c r="K1058" s="85" t="s">
        <v>31</v>
      </c>
      <c r="L1058" s="54">
        <v>0</v>
      </c>
      <c r="M1058" s="85" t="s">
        <v>31</v>
      </c>
      <c r="N1058" s="54">
        <v>0</v>
      </c>
      <c r="O1058" s="85" t="s">
        <v>31</v>
      </c>
      <c r="P1058" s="54">
        <v>0.35466239999999999</v>
      </c>
      <c r="Q1058" s="54" t="s">
        <v>31</v>
      </c>
      <c r="R1058" s="54" t="s">
        <v>31</v>
      </c>
      <c r="S1058" s="48" t="s">
        <v>31</v>
      </c>
      <c r="T1058" s="49" t="s">
        <v>2218</v>
      </c>
      <c r="U1058" s="7"/>
      <c r="V1058" s="7"/>
      <c r="W1058" s="7"/>
      <c r="X1058" s="7"/>
      <c r="Y1058" s="7"/>
      <c r="Z1058" s="7"/>
      <c r="AA1058" s="7"/>
      <c r="AB1058" s="9"/>
      <c r="AC1058" s="35"/>
      <c r="AD1058" s="36"/>
      <c r="AF1058" s="37"/>
      <c r="AH1058" s="8"/>
      <c r="AI1058" s="8"/>
      <c r="AJ1058" s="8"/>
    </row>
    <row r="1059" spans="1:39" s="1" customFormat="1" ht="31.5" x14ac:dyDescent="0.25">
      <c r="A1059" s="82" t="s">
        <v>2154</v>
      </c>
      <c r="B1059" s="88" t="s">
        <v>2219</v>
      </c>
      <c r="C1059" s="62" t="s">
        <v>2220</v>
      </c>
      <c r="D1059" s="54" t="s">
        <v>31</v>
      </c>
      <c r="E1059" s="54" t="s">
        <v>31</v>
      </c>
      <c r="F1059" s="54" t="s">
        <v>31</v>
      </c>
      <c r="G1059" s="54" t="s">
        <v>31</v>
      </c>
      <c r="H1059" s="54">
        <f t="shared" si="343"/>
        <v>0.24819999999999998</v>
      </c>
      <c r="I1059" s="85" t="s">
        <v>31</v>
      </c>
      <c r="J1059" s="54">
        <v>0</v>
      </c>
      <c r="K1059" s="85" t="s">
        <v>31</v>
      </c>
      <c r="L1059" s="54">
        <v>0</v>
      </c>
      <c r="M1059" s="85" t="s">
        <v>31</v>
      </c>
      <c r="N1059" s="54">
        <v>0</v>
      </c>
      <c r="O1059" s="85" t="s">
        <v>31</v>
      </c>
      <c r="P1059" s="54">
        <v>0.24819999999999998</v>
      </c>
      <c r="Q1059" s="54" t="s">
        <v>31</v>
      </c>
      <c r="R1059" s="54" t="s">
        <v>31</v>
      </c>
      <c r="S1059" s="48" t="s">
        <v>31</v>
      </c>
      <c r="T1059" s="49" t="s">
        <v>2218</v>
      </c>
      <c r="U1059" s="7"/>
      <c r="V1059" s="7"/>
      <c r="W1059" s="7"/>
      <c r="X1059" s="7"/>
      <c r="Y1059" s="7"/>
      <c r="Z1059" s="7"/>
      <c r="AA1059" s="7"/>
      <c r="AB1059" s="9"/>
      <c r="AC1059" s="35"/>
      <c r="AD1059" s="36"/>
      <c r="AF1059" s="37"/>
      <c r="AH1059" s="8"/>
      <c r="AI1059" s="8"/>
      <c r="AJ1059" s="8"/>
    </row>
    <row r="1060" spans="1:39" s="1" customFormat="1" ht="31.5" x14ac:dyDescent="0.25">
      <c r="A1060" s="82" t="s">
        <v>2154</v>
      </c>
      <c r="B1060" s="88" t="s">
        <v>2221</v>
      </c>
      <c r="C1060" s="62" t="s">
        <v>2222</v>
      </c>
      <c r="D1060" s="54" t="s">
        <v>31</v>
      </c>
      <c r="E1060" s="54" t="s">
        <v>31</v>
      </c>
      <c r="F1060" s="54" t="s">
        <v>31</v>
      </c>
      <c r="G1060" s="54" t="s">
        <v>31</v>
      </c>
      <c r="H1060" s="54">
        <f t="shared" si="343"/>
        <v>0</v>
      </c>
      <c r="I1060" s="85" t="s">
        <v>31</v>
      </c>
      <c r="J1060" s="54">
        <v>0</v>
      </c>
      <c r="K1060" s="85" t="s">
        <v>31</v>
      </c>
      <c r="L1060" s="54">
        <v>0</v>
      </c>
      <c r="M1060" s="85" t="s">
        <v>31</v>
      </c>
      <c r="N1060" s="54">
        <v>0</v>
      </c>
      <c r="O1060" s="85" t="s">
        <v>31</v>
      </c>
      <c r="P1060" s="54">
        <v>0</v>
      </c>
      <c r="Q1060" s="54" t="s">
        <v>31</v>
      </c>
      <c r="R1060" s="54" t="s">
        <v>31</v>
      </c>
      <c r="S1060" s="48" t="s">
        <v>31</v>
      </c>
      <c r="T1060" s="49" t="s">
        <v>2218</v>
      </c>
      <c r="U1060" s="7"/>
      <c r="V1060" s="7"/>
      <c r="W1060" s="7"/>
      <c r="X1060" s="7"/>
      <c r="Y1060" s="7"/>
      <c r="Z1060" s="7"/>
      <c r="AA1060" s="7"/>
      <c r="AB1060" s="9"/>
      <c r="AC1060" s="35"/>
      <c r="AD1060" s="36"/>
      <c r="AF1060" s="37"/>
      <c r="AH1060" s="8"/>
      <c r="AI1060" s="8"/>
      <c r="AJ1060" s="8"/>
    </row>
    <row r="1061" spans="1:39" s="1" customFormat="1" ht="31.5" x14ac:dyDescent="0.25">
      <c r="A1061" s="82" t="s">
        <v>2154</v>
      </c>
      <c r="B1061" s="88" t="s">
        <v>2223</v>
      </c>
      <c r="C1061" s="98" t="s">
        <v>2224</v>
      </c>
      <c r="D1061" s="54" t="s">
        <v>31</v>
      </c>
      <c r="E1061" s="54" t="s">
        <v>31</v>
      </c>
      <c r="F1061" s="54" t="s">
        <v>31</v>
      </c>
      <c r="G1061" s="54" t="s">
        <v>31</v>
      </c>
      <c r="H1061" s="54">
        <f t="shared" si="343"/>
        <v>0.12</v>
      </c>
      <c r="I1061" s="85" t="s">
        <v>31</v>
      </c>
      <c r="J1061" s="54">
        <v>0</v>
      </c>
      <c r="K1061" s="85" t="s">
        <v>31</v>
      </c>
      <c r="L1061" s="54">
        <v>0.12</v>
      </c>
      <c r="M1061" s="85" t="s">
        <v>31</v>
      </c>
      <c r="N1061" s="54">
        <v>0</v>
      </c>
      <c r="O1061" s="85" t="s">
        <v>31</v>
      </c>
      <c r="P1061" s="54">
        <v>0</v>
      </c>
      <c r="Q1061" s="54" t="s">
        <v>31</v>
      </c>
      <c r="R1061" s="54" t="s">
        <v>31</v>
      </c>
      <c r="S1061" s="48" t="s">
        <v>31</v>
      </c>
      <c r="T1061" s="49" t="s">
        <v>938</v>
      </c>
      <c r="U1061" s="7"/>
      <c r="V1061" s="7"/>
      <c r="W1061" s="7"/>
      <c r="X1061" s="7"/>
      <c r="Y1061" s="7"/>
      <c r="Z1061" s="7"/>
      <c r="AA1061" s="7"/>
      <c r="AB1061" s="9"/>
      <c r="AC1061" s="35"/>
      <c r="AD1061" s="36"/>
      <c r="AF1061" s="37"/>
      <c r="AH1061" s="8"/>
      <c r="AI1061" s="8"/>
      <c r="AJ1061" s="8"/>
      <c r="AM1061" s="63"/>
    </row>
    <row r="1062" spans="1:39" s="1" customFormat="1" ht="31.5" x14ac:dyDescent="0.25">
      <c r="A1062" s="82" t="s">
        <v>2154</v>
      </c>
      <c r="B1062" s="88" t="s">
        <v>2225</v>
      </c>
      <c r="C1062" s="98" t="s">
        <v>2226</v>
      </c>
      <c r="D1062" s="54" t="s">
        <v>31</v>
      </c>
      <c r="E1062" s="54" t="s">
        <v>31</v>
      </c>
      <c r="F1062" s="54" t="s">
        <v>31</v>
      </c>
      <c r="G1062" s="54" t="s">
        <v>31</v>
      </c>
      <c r="H1062" s="54">
        <f t="shared" si="343"/>
        <v>0.17699999999999999</v>
      </c>
      <c r="I1062" s="85" t="s">
        <v>31</v>
      </c>
      <c r="J1062" s="54">
        <v>0</v>
      </c>
      <c r="K1062" s="85" t="s">
        <v>31</v>
      </c>
      <c r="L1062" s="54">
        <v>0.17699999999999999</v>
      </c>
      <c r="M1062" s="85" t="s">
        <v>31</v>
      </c>
      <c r="N1062" s="54">
        <v>0</v>
      </c>
      <c r="O1062" s="85" t="s">
        <v>31</v>
      </c>
      <c r="P1062" s="54">
        <v>0</v>
      </c>
      <c r="Q1062" s="54" t="s">
        <v>31</v>
      </c>
      <c r="R1062" s="54" t="s">
        <v>31</v>
      </c>
      <c r="S1062" s="48" t="s">
        <v>31</v>
      </c>
      <c r="T1062" s="49" t="s">
        <v>938</v>
      </c>
      <c r="U1062" s="7"/>
      <c r="V1062" s="7"/>
      <c r="W1062" s="7"/>
      <c r="X1062" s="7"/>
      <c r="Y1062" s="7"/>
      <c r="Z1062" s="7"/>
      <c r="AA1062" s="7"/>
      <c r="AB1062" s="9"/>
      <c r="AC1062" s="35"/>
      <c r="AD1062" s="36"/>
      <c r="AF1062" s="37"/>
      <c r="AH1062" s="8"/>
      <c r="AI1062" s="8"/>
      <c r="AJ1062" s="8"/>
      <c r="AM1062" s="63"/>
    </row>
    <row r="1063" spans="1:39" s="1" customFormat="1" ht="31.5" x14ac:dyDescent="0.25">
      <c r="A1063" s="82" t="s">
        <v>2154</v>
      </c>
      <c r="B1063" s="88" t="s">
        <v>2227</v>
      </c>
      <c r="C1063" s="98" t="s">
        <v>2228</v>
      </c>
      <c r="D1063" s="54" t="s">
        <v>31</v>
      </c>
      <c r="E1063" s="54" t="s">
        <v>31</v>
      </c>
      <c r="F1063" s="54" t="s">
        <v>31</v>
      </c>
      <c r="G1063" s="54" t="s">
        <v>31</v>
      </c>
      <c r="H1063" s="54">
        <f t="shared" si="343"/>
        <v>0.504</v>
      </c>
      <c r="I1063" s="85" t="s">
        <v>31</v>
      </c>
      <c r="J1063" s="54">
        <v>0</v>
      </c>
      <c r="K1063" s="85" t="s">
        <v>31</v>
      </c>
      <c r="L1063" s="54">
        <v>0.504</v>
      </c>
      <c r="M1063" s="85" t="s">
        <v>31</v>
      </c>
      <c r="N1063" s="54">
        <v>0</v>
      </c>
      <c r="O1063" s="85" t="s">
        <v>31</v>
      </c>
      <c r="P1063" s="54">
        <v>0</v>
      </c>
      <c r="Q1063" s="54" t="s">
        <v>31</v>
      </c>
      <c r="R1063" s="54" t="s">
        <v>31</v>
      </c>
      <c r="S1063" s="48" t="s">
        <v>31</v>
      </c>
      <c r="T1063" s="49" t="s">
        <v>938</v>
      </c>
      <c r="U1063" s="7"/>
      <c r="V1063" s="7"/>
      <c r="W1063" s="7"/>
      <c r="X1063" s="7"/>
      <c r="Y1063" s="7"/>
      <c r="Z1063" s="7"/>
      <c r="AA1063" s="7"/>
      <c r="AB1063" s="9"/>
      <c r="AC1063" s="35"/>
      <c r="AD1063" s="36"/>
      <c r="AF1063" s="37"/>
      <c r="AH1063" s="8"/>
      <c r="AI1063" s="8"/>
      <c r="AJ1063" s="8"/>
      <c r="AM1063" s="63"/>
    </row>
    <row r="1064" spans="1:39" s="1" customFormat="1" ht="31.5" x14ac:dyDescent="0.25">
      <c r="A1064" s="82" t="s">
        <v>2154</v>
      </c>
      <c r="B1064" s="88" t="s">
        <v>2229</v>
      </c>
      <c r="C1064" s="98" t="s">
        <v>2230</v>
      </c>
      <c r="D1064" s="54" t="s">
        <v>31</v>
      </c>
      <c r="E1064" s="54" t="s">
        <v>31</v>
      </c>
      <c r="F1064" s="54" t="s">
        <v>31</v>
      </c>
      <c r="G1064" s="54" t="s">
        <v>31</v>
      </c>
      <c r="H1064" s="54">
        <f t="shared" si="343"/>
        <v>0.86333333000000001</v>
      </c>
      <c r="I1064" s="85" t="s">
        <v>31</v>
      </c>
      <c r="J1064" s="54">
        <v>0</v>
      </c>
      <c r="K1064" s="85" t="s">
        <v>31</v>
      </c>
      <c r="L1064" s="54">
        <v>0.86333333000000001</v>
      </c>
      <c r="M1064" s="85" t="s">
        <v>31</v>
      </c>
      <c r="N1064" s="54">
        <v>0</v>
      </c>
      <c r="O1064" s="85" t="s">
        <v>31</v>
      </c>
      <c r="P1064" s="54">
        <v>0</v>
      </c>
      <c r="Q1064" s="54" t="s">
        <v>31</v>
      </c>
      <c r="R1064" s="54" t="s">
        <v>31</v>
      </c>
      <c r="S1064" s="48" t="s">
        <v>31</v>
      </c>
      <c r="T1064" s="49" t="s">
        <v>938</v>
      </c>
      <c r="U1064" s="7"/>
      <c r="V1064" s="7"/>
      <c r="W1064" s="7"/>
      <c r="X1064" s="7"/>
      <c r="Y1064" s="7"/>
      <c r="Z1064" s="7"/>
      <c r="AA1064" s="7"/>
      <c r="AB1064" s="9"/>
      <c r="AC1064" s="35"/>
      <c r="AD1064" s="36"/>
      <c r="AF1064" s="37"/>
      <c r="AH1064" s="8"/>
      <c r="AI1064" s="8"/>
      <c r="AJ1064" s="8"/>
      <c r="AM1064" s="63"/>
    </row>
    <row r="1065" spans="1:39" s="1" customFormat="1" ht="31.5" x14ac:dyDescent="0.25">
      <c r="A1065" s="82" t="s">
        <v>2154</v>
      </c>
      <c r="B1065" s="88" t="s">
        <v>2231</v>
      </c>
      <c r="C1065" s="98" t="s">
        <v>2232</v>
      </c>
      <c r="D1065" s="54" t="s">
        <v>31</v>
      </c>
      <c r="E1065" s="54" t="s">
        <v>31</v>
      </c>
      <c r="F1065" s="54" t="s">
        <v>31</v>
      </c>
      <c r="G1065" s="54" t="s">
        <v>31</v>
      </c>
      <c r="H1065" s="54">
        <f t="shared" si="343"/>
        <v>1.7002412500000001</v>
      </c>
      <c r="I1065" s="85" t="s">
        <v>31</v>
      </c>
      <c r="J1065" s="54">
        <v>0</v>
      </c>
      <c r="K1065" s="85" t="s">
        <v>31</v>
      </c>
      <c r="L1065" s="54">
        <v>1.1359190400000001</v>
      </c>
      <c r="M1065" s="85" t="s">
        <v>31</v>
      </c>
      <c r="N1065" s="54">
        <v>0.56432221000000005</v>
      </c>
      <c r="O1065" s="85" t="s">
        <v>31</v>
      </c>
      <c r="P1065" s="54">
        <v>0</v>
      </c>
      <c r="Q1065" s="54" t="s">
        <v>31</v>
      </c>
      <c r="R1065" s="54" t="s">
        <v>31</v>
      </c>
      <c r="S1065" s="48" t="s">
        <v>31</v>
      </c>
      <c r="T1065" s="49" t="s">
        <v>938</v>
      </c>
      <c r="U1065" s="7"/>
      <c r="V1065" s="7"/>
      <c r="W1065" s="7"/>
      <c r="X1065" s="7"/>
      <c r="Y1065" s="7"/>
      <c r="Z1065" s="7"/>
      <c r="AA1065" s="7"/>
      <c r="AB1065" s="9"/>
      <c r="AC1065" s="35"/>
      <c r="AD1065" s="36"/>
      <c r="AF1065" s="37"/>
      <c r="AH1065" s="8"/>
      <c r="AI1065" s="8"/>
      <c r="AJ1065" s="8"/>
      <c r="AM1065" s="63"/>
    </row>
    <row r="1066" spans="1:39" s="1" customFormat="1" ht="47.25" x14ac:dyDescent="0.25">
      <c r="A1066" s="82" t="s">
        <v>2154</v>
      </c>
      <c r="B1066" s="88" t="s">
        <v>2233</v>
      </c>
      <c r="C1066" s="98" t="s">
        <v>2234</v>
      </c>
      <c r="D1066" s="54" t="s">
        <v>31</v>
      </c>
      <c r="E1066" s="54" t="s">
        <v>31</v>
      </c>
      <c r="F1066" s="54" t="s">
        <v>31</v>
      </c>
      <c r="G1066" s="54" t="s">
        <v>31</v>
      </c>
      <c r="H1066" s="54">
        <f t="shared" si="343"/>
        <v>4.6559999999999997</v>
      </c>
      <c r="I1066" s="85" t="s">
        <v>31</v>
      </c>
      <c r="J1066" s="54">
        <v>0</v>
      </c>
      <c r="K1066" s="85" t="s">
        <v>31</v>
      </c>
      <c r="L1066" s="54">
        <v>4.6559999999999997</v>
      </c>
      <c r="M1066" s="85" t="s">
        <v>31</v>
      </c>
      <c r="N1066" s="54">
        <v>0</v>
      </c>
      <c r="O1066" s="85" t="s">
        <v>31</v>
      </c>
      <c r="P1066" s="54">
        <v>0</v>
      </c>
      <c r="Q1066" s="54" t="s">
        <v>31</v>
      </c>
      <c r="R1066" s="54" t="s">
        <v>31</v>
      </c>
      <c r="S1066" s="48" t="s">
        <v>31</v>
      </c>
      <c r="T1066" s="49" t="s">
        <v>938</v>
      </c>
      <c r="U1066" s="7"/>
      <c r="V1066" s="7"/>
      <c r="W1066" s="7"/>
      <c r="X1066" s="7"/>
      <c r="Y1066" s="7"/>
      <c r="Z1066" s="7"/>
      <c r="AA1066" s="7"/>
      <c r="AB1066" s="9"/>
      <c r="AC1066" s="35"/>
      <c r="AD1066" s="36"/>
      <c r="AF1066" s="37"/>
      <c r="AH1066" s="8"/>
      <c r="AI1066" s="8"/>
      <c r="AJ1066" s="8"/>
      <c r="AM1066" s="63"/>
    </row>
    <row r="1067" spans="1:39" s="1" customFormat="1" ht="31.5" x14ac:dyDescent="0.25">
      <c r="A1067" s="82" t="s">
        <v>2154</v>
      </c>
      <c r="B1067" s="88" t="s">
        <v>2235</v>
      </c>
      <c r="C1067" s="98" t="s">
        <v>2236</v>
      </c>
      <c r="D1067" s="54" t="s">
        <v>31</v>
      </c>
      <c r="E1067" s="54" t="s">
        <v>31</v>
      </c>
      <c r="F1067" s="54" t="s">
        <v>31</v>
      </c>
      <c r="G1067" s="54" t="s">
        <v>31</v>
      </c>
      <c r="H1067" s="54">
        <f t="shared" si="343"/>
        <v>0.28999999999999998</v>
      </c>
      <c r="I1067" s="85" t="s">
        <v>31</v>
      </c>
      <c r="J1067" s="54">
        <v>0.28999999999999998</v>
      </c>
      <c r="K1067" s="85" t="s">
        <v>31</v>
      </c>
      <c r="L1067" s="54">
        <v>0</v>
      </c>
      <c r="M1067" s="85" t="s">
        <v>31</v>
      </c>
      <c r="N1067" s="54">
        <v>0</v>
      </c>
      <c r="O1067" s="85" t="s">
        <v>31</v>
      </c>
      <c r="P1067" s="54">
        <v>0</v>
      </c>
      <c r="Q1067" s="54" t="s">
        <v>31</v>
      </c>
      <c r="R1067" s="54" t="s">
        <v>31</v>
      </c>
      <c r="S1067" s="48" t="s">
        <v>31</v>
      </c>
      <c r="T1067" s="49" t="s">
        <v>938</v>
      </c>
      <c r="U1067" s="7"/>
      <c r="V1067" s="7"/>
      <c r="W1067" s="7"/>
      <c r="X1067" s="7"/>
      <c r="Y1067" s="7"/>
      <c r="Z1067" s="7"/>
      <c r="AA1067" s="7"/>
      <c r="AB1067" s="9"/>
      <c r="AC1067" s="35"/>
      <c r="AD1067" s="36"/>
      <c r="AF1067" s="37"/>
      <c r="AH1067" s="8"/>
      <c r="AI1067" s="8"/>
      <c r="AJ1067" s="8"/>
      <c r="AM1067" s="63"/>
    </row>
    <row r="1068" spans="1:39" s="1" customFormat="1" ht="31.5" x14ac:dyDescent="0.25">
      <c r="A1068" s="82" t="s">
        <v>2154</v>
      </c>
      <c r="B1068" s="88" t="s">
        <v>2237</v>
      </c>
      <c r="C1068" s="98" t="s">
        <v>2238</v>
      </c>
      <c r="D1068" s="54" t="s">
        <v>31</v>
      </c>
      <c r="E1068" s="54" t="s">
        <v>31</v>
      </c>
      <c r="F1068" s="54" t="s">
        <v>31</v>
      </c>
      <c r="G1068" s="54" t="s">
        <v>31</v>
      </c>
      <c r="H1068" s="54">
        <f t="shared" si="343"/>
        <v>3.475606</v>
      </c>
      <c r="I1068" s="85" t="s">
        <v>31</v>
      </c>
      <c r="J1068" s="54">
        <v>0</v>
      </c>
      <c r="K1068" s="85" t="s">
        <v>31</v>
      </c>
      <c r="L1068" s="54">
        <v>0</v>
      </c>
      <c r="M1068" s="85" t="s">
        <v>31</v>
      </c>
      <c r="N1068" s="54">
        <v>0.74433000000000005</v>
      </c>
      <c r="O1068" s="85" t="s">
        <v>31</v>
      </c>
      <c r="P1068" s="54">
        <v>2.7312759999999998</v>
      </c>
      <c r="Q1068" s="54" t="s">
        <v>31</v>
      </c>
      <c r="R1068" s="54" t="s">
        <v>31</v>
      </c>
      <c r="S1068" s="48" t="s">
        <v>31</v>
      </c>
      <c r="T1068" s="49" t="s">
        <v>938</v>
      </c>
      <c r="U1068" s="7"/>
      <c r="V1068" s="7"/>
      <c r="W1068" s="7"/>
      <c r="X1068" s="7"/>
      <c r="Y1068" s="7"/>
      <c r="Z1068" s="7"/>
      <c r="AA1068" s="7"/>
      <c r="AB1068" s="9"/>
      <c r="AC1068" s="35"/>
      <c r="AD1068" s="36"/>
      <c r="AF1068" s="37"/>
      <c r="AH1068" s="8"/>
      <c r="AI1068" s="8"/>
      <c r="AJ1068" s="8"/>
      <c r="AM1068" s="63"/>
    </row>
    <row r="1069" spans="1:39" s="1" customFormat="1" ht="47.25" x14ac:dyDescent="0.25">
      <c r="A1069" s="82" t="s">
        <v>2154</v>
      </c>
      <c r="B1069" s="88" t="s">
        <v>2239</v>
      </c>
      <c r="C1069" s="98" t="s">
        <v>2240</v>
      </c>
      <c r="D1069" s="54" t="s">
        <v>31</v>
      </c>
      <c r="E1069" s="54" t="s">
        <v>31</v>
      </c>
      <c r="F1069" s="54" t="s">
        <v>31</v>
      </c>
      <c r="G1069" s="54" t="s">
        <v>31</v>
      </c>
      <c r="H1069" s="54">
        <f t="shared" si="343"/>
        <v>0.28386120000000004</v>
      </c>
      <c r="I1069" s="85" t="s">
        <v>31</v>
      </c>
      <c r="J1069" s="54">
        <v>0</v>
      </c>
      <c r="K1069" s="85" t="s">
        <v>31</v>
      </c>
      <c r="L1069" s="54">
        <v>0.222</v>
      </c>
      <c r="M1069" s="85" t="s">
        <v>31</v>
      </c>
      <c r="N1069" s="54">
        <v>1.8714000000000001E-2</v>
      </c>
      <c r="O1069" s="85" t="s">
        <v>31</v>
      </c>
      <c r="P1069" s="54">
        <v>4.3147199999999997E-2</v>
      </c>
      <c r="Q1069" s="54" t="s">
        <v>31</v>
      </c>
      <c r="R1069" s="54" t="s">
        <v>31</v>
      </c>
      <c r="S1069" s="48" t="s">
        <v>31</v>
      </c>
      <c r="T1069" s="49" t="s">
        <v>938</v>
      </c>
      <c r="U1069" s="7"/>
      <c r="V1069" s="7"/>
      <c r="W1069" s="7"/>
      <c r="X1069" s="7"/>
      <c r="Y1069" s="7"/>
      <c r="Z1069" s="7"/>
      <c r="AA1069" s="7"/>
      <c r="AB1069" s="9"/>
      <c r="AC1069" s="35"/>
      <c r="AD1069" s="36"/>
      <c r="AF1069" s="37"/>
      <c r="AH1069" s="8"/>
      <c r="AI1069" s="8"/>
      <c r="AJ1069" s="8"/>
      <c r="AM1069" s="63"/>
    </row>
    <row r="1070" spans="1:39" s="1" customFormat="1" ht="31.5" x14ac:dyDescent="0.25">
      <c r="A1070" s="82" t="s">
        <v>2154</v>
      </c>
      <c r="B1070" s="83" t="s">
        <v>2241</v>
      </c>
      <c r="C1070" s="54" t="s">
        <v>2242</v>
      </c>
      <c r="D1070" s="54">
        <v>0.74850000000000005</v>
      </c>
      <c r="E1070" s="54">
        <v>0</v>
      </c>
      <c r="F1070" s="54">
        <f t="shared" si="341"/>
        <v>0.74850000000000005</v>
      </c>
      <c r="G1070" s="54">
        <f t="shared" ref="G1070:G1071" si="344">I1070+K1070+M1070+O1070</f>
        <v>0.74850000000000005</v>
      </c>
      <c r="H1070" s="54">
        <f t="shared" si="343"/>
        <v>0.74850000000000005</v>
      </c>
      <c r="I1070" s="85">
        <v>0</v>
      </c>
      <c r="J1070" s="54">
        <v>0</v>
      </c>
      <c r="K1070" s="85">
        <v>0.74850000000000005</v>
      </c>
      <c r="L1070" s="54">
        <v>0.74850000000000005</v>
      </c>
      <c r="M1070" s="85">
        <v>0</v>
      </c>
      <c r="N1070" s="54">
        <v>0</v>
      </c>
      <c r="O1070" s="85">
        <v>0</v>
      </c>
      <c r="P1070" s="54">
        <v>0</v>
      </c>
      <c r="Q1070" s="54">
        <f>F1070-H1070</f>
        <v>0</v>
      </c>
      <c r="R1070" s="54">
        <f>H1070-G1070</f>
        <v>0</v>
      </c>
      <c r="S1070" s="48">
        <f>R1070/G1070</f>
        <v>0</v>
      </c>
      <c r="T1070" s="49" t="s">
        <v>31</v>
      </c>
      <c r="U1070" s="7"/>
      <c r="V1070" s="7"/>
      <c r="W1070" s="7"/>
      <c r="X1070" s="7"/>
      <c r="Y1070" s="7"/>
      <c r="Z1070" s="7"/>
      <c r="AA1070" s="7"/>
      <c r="AB1070" s="9"/>
      <c r="AC1070" s="35"/>
      <c r="AD1070" s="36"/>
      <c r="AF1070" s="37"/>
      <c r="AH1070" s="8"/>
      <c r="AI1070" s="8"/>
      <c r="AJ1070" s="8"/>
    </row>
    <row r="1071" spans="1:39" s="1" customFormat="1" ht="31.5" x14ac:dyDescent="0.25">
      <c r="A1071" s="82" t="s">
        <v>2154</v>
      </c>
      <c r="B1071" s="83" t="s">
        <v>2243</v>
      </c>
      <c r="C1071" s="54" t="s">
        <v>2244</v>
      </c>
      <c r="D1071" s="54">
        <v>5.180000004</v>
      </c>
      <c r="E1071" s="54">
        <v>0</v>
      </c>
      <c r="F1071" s="54">
        <f t="shared" si="341"/>
        <v>5.180000004</v>
      </c>
      <c r="G1071" s="54">
        <f t="shared" si="344"/>
        <v>5.180000004</v>
      </c>
      <c r="H1071" s="54">
        <f t="shared" si="343"/>
        <v>4.8169269999999997</v>
      </c>
      <c r="I1071" s="85">
        <v>0</v>
      </c>
      <c r="J1071" s="54">
        <v>0</v>
      </c>
      <c r="K1071" s="85">
        <v>0</v>
      </c>
      <c r="L1071" s="54">
        <v>4.8169269999999997</v>
      </c>
      <c r="M1071" s="85">
        <v>0</v>
      </c>
      <c r="N1071" s="54">
        <v>0</v>
      </c>
      <c r="O1071" s="85">
        <v>5.180000004</v>
      </c>
      <c r="P1071" s="54">
        <v>0</v>
      </c>
      <c r="Q1071" s="54">
        <f>F1071-H1071</f>
        <v>0.36307300400000031</v>
      </c>
      <c r="R1071" s="54">
        <f>H1071-G1071</f>
        <v>-0.36307300400000031</v>
      </c>
      <c r="S1071" s="48">
        <f>R1071/G1071</f>
        <v>-7.0091313459389001E-2</v>
      </c>
      <c r="T1071" s="49" t="s">
        <v>31</v>
      </c>
      <c r="U1071" s="7"/>
      <c r="V1071" s="7"/>
      <c r="W1071" s="7"/>
      <c r="X1071" s="7"/>
      <c r="Y1071" s="7"/>
      <c r="Z1071" s="7"/>
      <c r="AA1071" s="7"/>
      <c r="AB1071" s="9"/>
      <c r="AC1071" s="35"/>
      <c r="AD1071" s="36"/>
      <c r="AF1071" s="37"/>
      <c r="AH1071" s="8"/>
      <c r="AI1071" s="8"/>
      <c r="AJ1071" s="8"/>
    </row>
    <row r="1072" spans="1:39" s="1" customFormat="1" ht="31.5" x14ac:dyDescent="0.25">
      <c r="A1072" s="82" t="s">
        <v>2154</v>
      </c>
      <c r="B1072" s="83" t="s">
        <v>2245</v>
      </c>
      <c r="C1072" s="54" t="s">
        <v>2246</v>
      </c>
      <c r="D1072" s="54" t="s">
        <v>31</v>
      </c>
      <c r="E1072" s="54" t="s">
        <v>31</v>
      </c>
      <c r="F1072" s="54" t="s">
        <v>31</v>
      </c>
      <c r="G1072" s="54" t="s">
        <v>31</v>
      </c>
      <c r="H1072" s="54">
        <f t="shared" si="343"/>
        <v>0</v>
      </c>
      <c r="I1072" s="85" t="s">
        <v>31</v>
      </c>
      <c r="J1072" s="54">
        <v>0</v>
      </c>
      <c r="K1072" s="85" t="s">
        <v>31</v>
      </c>
      <c r="L1072" s="54">
        <v>0</v>
      </c>
      <c r="M1072" s="85" t="s">
        <v>31</v>
      </c>
      <c r="N1072" s="54">
        <v>0</v>
      </c>
      <c r="O1072" s="85" t="s">
        <v>31</v>
      </c>
      <c r="P1072" s="54">
        <v>0</v>
      </c>
      <c r="Q1072" s="54" t="s">
        <v>31</v>
      </c>
      <c r="R1072" s="54" t="s">
        <v>31</v>
      </c>
      <c r="S1072" s="48" t="s">
        <v>31</v>
      </c>
      <c r="T1072" s="49" t="s">
        <v>2247</v>
      </c>
      <c r="U1072" s="7"/>
      <c r="V1072" s="7"/>
      <c r="W1072" s="7"/>
      <c r="X1072" s="7"/>
      <c r="Y1072" s="7"/>
      <c r="Z1072" s="7"/>
      <c r="AA1072" s="7"/>
      <c r="AB1072" s="9"/>
      <c r="AC1072" s="35"/>
      <c r="AD1072" s="36"/>
      <c r="AF1072" s="37"/>
      <c r="AH1072" s="8"/>
      <c r="AI1072" s="8"/>
      <c r="AJ1072" s="8"/>
    </row>
    <row r="1073" spans="1:36" s="1" customFormat="1" ht="31.5" x14ac:dyDescent="0.25">
      <c r="A1073" s="82" t="s">
        <v>2154</v>
      </c>
      <c r="B1073" s="83" t="s">
        <v>2248</v>
      </c>
      <c r="C1073" s="54" t="s">
        <v>2249</v>
      </c>
      <c r="D1073" s="54">
        <v>0.96665117</v>
      </c>
      <c r="E1073" s="54">
        <v>0</v>
      </c>
      <c r="F1073" s="54">
        <f t="shared" si="341"/>
        <v>0.96665117</v>
      </c>
      <c r="G1073" s="54">
        <f>I1073+K1073+M1073+O1073</f>
        <v>0.96665117</v>
      </c>
      <c r="H1073" s="54">
        <f t="shared" si="343"/>
        <v>0</v>
      </c>
      <c r="I1073" s="85">
        <v>0</v>
      </c>
      <c r="J1073" s="54">
        <v>0</v>
      </c>
      <c r="K1073" s="85">
        <v>0</v>
      </c>
      <c r="L1073" s="54">
        <v>0</v>
      </c>
      <c r="M1073" s="85">
        <v>0</v>
      </c>
      <c r="N1073" s="54">
        <v>0</v>
      </c>
      <c r="O1073" s="85">
        <v>0.96665117</v>
      </c>
      <c r="P1073" s="54">
        <v>0</v>
      </c>
      <c r="Q1073" s="54">
        <f t="shared" ref="Q1073:Q1118" si="345">F1073-H1073</f>
        <v>0.96665117</v>
      </c>
      <c r="R1073" s="54">
        <f t="shared" ref="R1073:R1118" si="346">H1073-G1073</f>
        <v>-0.96665117</v>
      </c>
      <c r="S1073" s="48">
        <f>R1073/G1073</f>
        <v>-1</v>
      </c>
      <c r="T1073" s="49" t="s">
        <v>2250</v>
      </c>
      <c r="U1073" s="7"/>
      <c r="V1073" s="7"/>
      <c r="W1073" s="7"/>
      <c r="X1073" s="7"/>
      <c r="Y1073" s="7"/>
      <c r="Z1073" s="7"/>
      <c r="AA1073" s="7"/>
      <c r="AB1073" s="9"/>
      <c r="AC1073" s="35"/>
      <c r="AD1073" s="36"/>
      <c r="AF1073" s="37"/>
      <c r="AH1073" s="8"/>
      <c r="AI1073" s="8"/>
      <c r="AJ1073" s="8"/>
    </row>
    <row r="1074" spans="1:36" s="1" customFormat="1" x14ac:dyDescent="0.25">
      <c r="A1074" s="79" t="s">
        <v>2251</v>
      </c>
      <c r="B1074" s="80" t="s">
        <v>2252</v>
      </c>
      <c r="C1074" s="46" t="s">
        <v>30</v>
      </c>
      <c r="D1074" s="46">
        <f t="shared" ref="D1074:I1074" si="347">SUM(D1075,D1090,D1095,D1106,D1113,D1118,D1119)</f>
        <v>964.1906459890223</v>
      </c>
      <c r="E1074" s="46">
        <f t="shared" si="347"/>
        <v>233.22487333000001</v>
      </c>
      <c r="F1074" s="46">
        <f t="shared" si="347"/>
        <v>730.96577265902238</v>
      </c>
      <c r="G1074" s="46">
        <f t="shared" si="347"/>
        <v>114.16684840799999</v>
      </c>
      <c r="H1074" s="46">
        <f t="shared" si="343"/>
        <v>83.690213319999998</v>
      </c>
      <c r="I1074" s="46">
        <f t="shared" si="347"/>
        <v>1.55388902</v>
      </c>
      <c r="J1074" s="47">
        <f>SUM(J1075,J1090,J1095,J1106,J1113,J1118,J1119)</f>
        <v>1.6356354799999999</v>
      </c>
      <c r="K1074" s="47">
        <f t="shared" ref="K1074:P1074" si="348">SUM(K1075,K1090,K1095,K1106,K1113,K1118,K1119)</f>
        <v>21.071248263999998</v>
      </c>
      <c r="L1074" s="47">
        <f t="shared" si="348"/>
        <v>39.124496920000006</v>
      </c>
      <c r="M1074" s="47">
        <f t="shared" si="348"/>
        <v>26.473747059199997</v>
      </c>
      <c r="N1074" s="47">
        <f t="shared" si="348"/>
        <v>12.010318660000001</v>
      </c>
      <c r="O1074" s="47">
        <f t="shared" si="348"/>
        <v>65.067964064799995</v>
      </c>
      <c r="P1074" s="47">
        <f t="shared" si="348"/>
        <v>30.919762259999999</v>
      </c>
      <c r="Q1074" s="46">
        <f t="shared" si="345"/>
        <v>647.27555933902238</v>
      </c>
      <c r="R1074" s="46">
        <f t="shared" si="346"/>
        <v>-30.476635087999995</v>
      </c>
      <c r="S1074" s="50">
        <f>R1074/G1074</f>
        <v>-0.2669482035545479</v>
      </c>
      <c r="T1074" s="40" t="s">
        <v>31</v>
      </c>
      <c r="U1074" s="7"/>
      <c r="V1074" s="7"/>
      <c r="W1074" s="7"/>
      <c r="X1074" s="7"/>
      <c r="Y1074" s="7"/>
      <c r="Z1074" s="7"/>
      <c r="AA1074" s="7"/>
      <c r="AB1074" s="9"/>
      <c r="AC1074" s="35"/>
      <c r="AD1074" s="36"/>
      <c r="AF1074" s="37"/>
      <c r="AH1074" s="8"/>
      <c r="AI1074" s="8"/>
      <c r="AJ1074" s="8"/>
    </row>
    <row r="1075" spans="1:36" s="1" customFormat="1" ht="31.5" x14ac:dyDescent="0.25">
      <c r="A1075" s="79" t="s">
        <v>2253</v>
      </c>
      <c r="B1075" s="80" t="s">
        <v>49</v>
      </c>
      <c r="C1075" s="46" t="s">
        <v>30</v>
      </c>
      <c r="D1075" s="46">
        <f t="shared" ref="D1075:G1075" si="349">SUM(D1076,D1079,D1082,D1089)</f>
        <v>383.18020207102234</v>
      </c>
      <c r="E1075" s="46">
        <f t="shared" si="349"/>
        <v>81.500871670000009</v>
      </c>
      <c r="F1075" s="46">
        <f t="shared" si="349"/>
        <v>301.6793304010223</v>
      </c>
      <c r="G1075" s="46">
        <f t="shared" si="349"/>
        <v>32.933261291999997</v>
      </c>
      <c r="H1075" s="46">
        <f t="shared" si="343"/>
        <v>0.96372446999999994</v>
      </c>
      <c r="I1075" s="46">
        <f t="shared" ref="I1075:P1075" si="350">SUM(I1076,I1079,I1082,I1089)</f>
        <v>0.31014626000000001</v>
      </c>
      <c r="J1075" s="47">
        <f t="shared" si="350"/>
        <v>0.75322758999999995</v>
      </c>
      <c r="K1075" s="47">
        <f t="shared" si="350"/>
        <v>14.560120589999999</v>
      </c>
      <c r="L1075" s="47">
        <f t="shared" si="350"/>
        <v>6.3632090000000002E-2</v>
      </c>
      <c r="M1075" s="47">
        <f t="shared" si="350"/>
        <v>13.088793709999999</v>
      </c>
      <c r="N1075" s="47">
        <f t="shared" si="350"/>
        <v>0.14686479</v>
      </c>
      <c r="O1075" s="47">
        <f t="shared" si="350"/>
        <v>4.9742007319999999</v>
      </c>
      <c r="P1075" s="47">
        <f t="shared" si="350"/>
        <v>0</v>
      </c>
      <c r="Q1075" s="46">
        <f t="shared" si="345"/>
        <v>300.71560593102231</v>
      </c>
      <c r="R1075" s="46">
        <f t="shared" si="346"/>
        <v>-31.969536821999998</v>
      </c>
      <c r="S1075" s="50">
        <f>R1075/G1075</f>
        <v>-0.97073704722240484</v>
      </c>
      <c r="T1075" s="40" t="s">
        <v>31</v>
      </c>
      <c r="U1075" s="7"/>
      <c r="V1075" s="7"/>
      <c r="W1075" s="7"/>
      <c r="X1075" s="7"/>
      <c r="Y1075" s="7"/>
      <c r="Z1075" s="7"/>
      <c r="AA1075" s="7"/>
      <c r="AB1075" s="9"/>
      <c r="AC1075" s="35"/>
      <c r="AD1075" s="36"/>
      <c r="AF1075" s="37"/>
      <c r="AH1075" s="8"/>
      <c r="AI1075" s="8"/>
      <c r="AJ1075" s="8"/>
    </row>
    <row r="1076" spans="1:36" s="1" customFormat="1" ht="78.75" x14ac:dyDescent="0.25">
      <c r="A1076" s="79" t="s">
        <v>2254</v>
      </c>
      <c r="B1076" s="80" t="s">
        <v>51</v>
      </c>
      <c r="C1076" s="46" t="s">
        <v>30</v>
      </c>
      <c r="D1076" s="46">
        <f t="shared" ref="D1076:G1076" si="351">D1077+D1078</f>
        <v>0</v>
      </c>
      <c r="E1076" s="46">
        <f t="shared" si="351"/>
        <v>0</v>
      </c>
      <c r="F1076" s="46">
        <f t="shared" si="351"/>
        <v>0</v>
      </c>
      <c r="G1076" s="46">
        <f t="shared" si="351"/>
        <v>0</v>
      </c>
      <c r="H1076" s="46">
        <f t="shared" si="343"/>
        <v>0</v>
      </c>
      <c r="I1076" s="46">
        <f t="shared" ref="I1076:P1076" si="352">I1077+I1078</f>
        <v>0</v>
      </c>
      <c r="J1076" s="47">
        <f t="shared" si="352"/>
        <v>0</v>
      </c>
      <c r="K1076" s="46">
        <f t="shared" si="352"/>
        <v>0</v>
      </c>
      <c r="L1076" s="47">
        <f t="shared" si="352"/>
        <v>0</v>
      </c>
      <c r="M1076" s="46">
        <f t="shared" si="352"/>
        <v>0</v>
      </c>
      <c r="N1076" s="46">
        <f t="shared" si="352"/>
        <v>0</v>
      </c>
      <c r="O1076" s="46">
        <f t="shared" si="352"/>
        <v>0</v>
      </c>
      <c r="P1076" s="46">
        <f t="shared" si="352"/>
        <v>0</v>
      </c>
      <c r="Q1076" s="46">
        <f t="shared" si="345"/>
        <v>0</v>
      </c>
      <c r="R1076" s="46">
        <f t="shared" si="346"/>
        <v>0</v>
      </c>
      <c r="S1076" s="50">
        <v>0</v>
      </c>
      <c r="T1076" s="40" t="s">
        <v>31</v>
      </c>
      <c r="U1076" s="7"/>
      <c r="V1076" s="7"/>
      <c r="W1076" s="7"/>
      <c r="X1076" s="7"/>
      <c r="Y1076" s="7"/>
      <c r="Z1076" s="7"/>
      <c r="AA1076" s="7"/>
      <c r="AB1076" s="9"/>
      <c r="AC1076" s="35"/>
      <c r="AD1076" s="36"/>
      <c r="AF1076" s="37"/>
      <c r="AH1076" s="8"/>
      <c r="AI1076" s="8"/>
      <c r="AJ1076" s="8"/>
    </row>
    <row r="1077" spans="1:36" s="1" customFormat="1" ht="31.5" x14ac:dyDescent="0.25">
      <c r="A1077" s="79" t="s">
        <v>2255</v>
      </c>
      <c r="B1077" s="80" t="s">
        <v>58</v>
      </c>
      <c r="C1077" s="46" t="s">
        <v>30</v>
      </c>
      <c r="D1077" s="46">
        <v>0</v>
      </c>
      <c r="E1077" s="46">
        <v>0</v>
      </c>
      <c r="F1077" s="46">
        <v>0</v>
      </c>
      <c r="G1077" s="46">
        <v>0</v>
      </c>
      <c r="H1077" s="46">
        <f t="shared" si="343"/>
        <v>0</v>
      </c>
      <c r="I1077" s="46">
        <v>0</v>
      </c>
      <c r="J1077" s="47">
        <v>0</v>
      </c>
      <c r="K1077" s="46">
        <v>0</v>
      </c>
      <c r="L1077" s="47">
        <v>0</v>
      </c>
      <c r="M1077" s="46">
        <v>0</v>
      </c>
      <c r="N1077" s="46">
        <v>0</v>
      </c>
      <c r="O1077" s="46">
        <v>0</v>
      </c>
      <c r="P1077" s="46">
        <v>0</v>
      </c>
      <c r="Q1077" s="46">
        <f t="shared" si="345"/>
        <v>0</v>
      </c>
      <c r="R1077" s="46">
        <f t="shared" si="346"/>
        <v>0</v>
      </c>
      <c r="S1077" s="50">
        <v>0</v>
      </c>
      <c r="T1077" s="40" t="s">
        <v>31</v>
      </c>
      <c r="U1077" s="7"/>
      <c r="V1077" s="7"/>
      <c r="W1077" s="7"/>
      <c r="X1077" s="7"/>
      <c r="Y1077" s="7"/>
      <c r="Z1077" s="7"/>
      <c r="AA1077" s="7"/>
      <c r="AB1077" s="9"/>
      <c r="AC1077" s="35"/>
      <c r="AD1077" s="36"/>
      <c r="AF1077" s="37"/>
      <c r="AH1077" s="8"/>
      <c r="AI1077" s="8"/>
      <c r="AJ1077" s="8"/>
    </row>
    <row r="1078" spans="1:36" s="1" customFormat="1" ht="31.5" x14ac:dyDescent="0.25">
      <c r="A1078" s="79" t="s">
        <v>2256</v>
      </c>
      <c r="B1078" s="80" t="s">
        <v>58</v>
      </c>
      <c r="C1078" s="46" t="s">
        <v>30</v>
      </c>
      <c r="D1078" s="46">
        <v>0</v>
      </c>
      <c r="E1078" s="46">
        <v>0</v>
      </c>
      <c r="F1078" s="46">
        <v>0</v>
      </c>
      <c r="G1078" s="46">
        <v>0</v>
      </c>
      <c r="H1078" s="46">
        <f t="shared" si="343"/>
        <v>0</v>
      </c>
      <c r="I1078" s="46">
        <v>0</v>
      </c>
      <c r="J1078" s="47">
        <v>0</v>
      </c>
      <c r="K1078" s="46">
        <v>0</v>
      </c>
      <c r="L1078" s="47">
        <v>0</v>
      </c>
      <c r="M1078" s="46">
        <v>0</v>
      </c>
      <c r="N1078" s="46">
        <v>0</v>
      </c>
      <c r="O1078" s="46">
        <v>0</v>
      </c>
      <c r="P1078" s="46">
        <v>0</v>
      </c>
      <c r="Q1078" s="46">
        <f t="shared" si="345"/>
        <v>0</v>
      </c>
      <c r="R1078" s="46">
        <f t="shared" si="346"/>
        <v>0</v>
      </c>
      <c r="S1078" s="50">
        <v>0</v>
      </c>
      <c r="T1078" s="40" t="s">
        <v>31</v>
      </c>
      <c r="U1078" s="7"/>
      <c r="V1078" s="7"/>
      <c r="W1078" s="7"/>
      <c r="X1078" s="7"/>
      <c r="Y1078" s="7"/>
      <c r="Z1078" s="7"/>
      <c r="AA1078" s="7"/>
      <c r="AB1078" s="9"/>
      <c r="AC1078" s="35"/>
      <c r="AD1078" s="36"/>
      <c r="AF1078" s="37"/>
      <c r="AH1078" s="8"/>
      <c r="AI1078" s="8"/>
      <c r="AJ1078" s="8"/>
    </row>
    <row r="1079" spans="1:36" s="1" customFormat="1" ht="47.25" x14ac:dyDescent="0.25">
      <c r="A1079" s="79" t="s">
        <v>2257</v>
      </c>
      <c r="B1079" s="80" t="s">
        <v>60</v>
      </c>
      <c r="C1079" s="46" t="s">
        <v>30</v>
      </c>
      <c r="D1079" s="46">
        <f t="shared" ref="D1079:G1079" si="353">D1080+D1081</f>
        <v>0</v>
      </c>
      <c r="E1079" s="46">
        <f t="shared" si="353"/>
        <v>0</v>
      </c>
      <c r="F1079" s="46">
        <f t="shared" si="353"/>
        <v>0</v>
      </c>
      <c r="G1079" s="46">
        <f t="shared" si="353"/>
        <v>0</v>
      </c>
      <c r="H1079" s="46">
        <f t="shared" si="343"/>
        <v>0</v>
      </c>
      <c r="I1079" s="46">
        <f t="shared" ref="I1079:P1079" si="354">I1080+I1081</f>
        <v>0</v>
      </c>
      <c r="J1079" s="47">
        <f t="shared" si="354"/>
        <v>0</v>
      </c>
      <c r="K1079" s="46">
        <f t="shared" si="354"/>
        <v>0</v>
      </c>
      <c r="L1079" s="47">
        <f t="shared" si="354"/>
        <v>0</v>
      </c>
      <c r="M1079" s="46">
        <f t="shared" si="354"/>
        <v>0</v>
      </c>
      <c r="N1079" s="46">
        <f t="shared" si="354"/>
        <v>0</v>
      </c>
      <c r="O1079" s="46">
        <f t="shared" si="354"/>
        <v>0</v>
      </c>
      <c r="P1079" s="46">
        <f t="shared" si="354"/>
        <v>0</v>
      </c>
      <c r="Q1079" s="46">
        <f t="shared" si="345"/>
        <v>0</v>
      </c>
      <c r="R1079" s="46">
        <f t="shared" si="346"/>
        <v>0</v>
      </c>
      <c r="S1079" s="50">
        <v>0</v>
      </c>
      <c r="T1079" s="40" t="s">
        <v>31</v>
      </c>
      <c r="U1079" s="7"/>
      <c r="V1079" s="7"/>
      <c r="W1079" s="7"/>
      <c r="X1079" s="7"/>
      <c r="Y1079" s="7"/>
      <c r="Z1079" s="7"/>
      <c r="AA1079" s="7"/>
      <c r="AB1079" s="9"/>
      <c r="AC1079" s="35"/>
      <c r="AD1079" s="36"/>
      <c r="AF1079" s="37"/>
      <c r="AH1079" s="8"/>
      <c r="AI1079" s="8"/>
      <c r="AJ1079" s="8"/>
    </row>
    <row r="1080" spans="1:36" s="1" customFormat="1" ht="31.5" x14ac:dyDescent="0.25">
      <c r="A1080" s="79" t="s">
        <v>2258</v>
      </c>
      <c r="B1080" s="80" t="s">
        <v>2062</v>
      </c>
      <c r="C1080" s="46" t="s">
        <v>30</v>
      </c>
      <c r="D1080" s="46">
        <v>0</v>
      </c>
      <c r="E1080" s="46">
        <v>0</v>
      </c>
      <c r="F1080" s="46">
        <v>0</v>
      </c>
      <c r="G1080" s="46">
        <v>0</v>
      </c>
      <c r="H1080" s="46">
        <f t="shared" si="343"/>
        <v>0</v>
      </c>
      <c r="I1080" s="46">
        <v>0</v>
      </c>
      <c r="J1080" s="47">
        <v>0</v>
      </c>
      <c r="K1080" s="46">
        <v>0</v>
      </c>
      <c r="L1080" s="47">
        <v>0</v>
      </c>
      <c r="M1080" s="46">
        <v>0</v>
      </c>
      <c r="N1080" s="46">
        <v>0</v>
      </c>
      <c r="O1080" s="46">
        <v>0</v>
      </c>
      <c r="P1080" s="46">
        <v>0</v>
      </c>
      <c r="Q1080" s="46">
        <f t="shared" si="345"/>
        <v>0</v>
      </c>
      <c r="R1080" s="46">
        <f t="shared" si="346"/>
        <v>0</v>
      </c>
      <c r="S1080" s="50">
        <v>0</v>
      </c>
      <c r="T1080" s="40" t="s">
        <v>31</v>
      </c>
      <c r="U1080" s="7"/>
      <c r="V1080" s="7"/>
      <c r="W1080" s="7"/>
      <c r="X1080" s="7"/>
      <c r="Y1080" s="7"/>
      <c r="Z1080" s="7"/>
      <c r="AA1080" s="7"/>
      <c r="AB1080" s="9"/>
      <c r="AC1080" s="35"/>
      <c r="AD1080" s="36"/>
      <c r="AF1080" s="37"/>
      <c r="AH1080" s="8"/>
      <c r="AI1080" s="8"/>
      <c r="AJ1080" s="8"/>
    </row>
    <row r="1081" spans="1:36" s="1" customFormat="1" ht="31.5" x14ac:dyDescent="0.25">
      <c r="A1081" s="79" t="s">
        <v>2259</v>
      </c>
      <c r="B1081" s="80" t="s">
        <v>58</v>
      </c>
      <c r="C1081" s="46" t="s">
        <v>30</v>
      </c>
      <c r="D1081" s="46">
        <v>0</v>
      </c>
      <c r="E1081" s="46">
        <v>0</v>
      </c>
      <c r="F1081" s="46">
        <v>0</v>
      </c>
      <c r="G1081" s="46">
        <v>0</v>
      </c>
      <c r="H1081" s="46">
        <f t="shared" si="343"/>
        <v>0</v>
      </c>
      <c r="I1081" s="46">
        <v>0</v>
      </c>
      <c r="J1081" s="47">
        <v>0</v>
      </c>
      <c r="K1081" s="46">
        <v>0</v>
      </c>
      <c r="L1081" s="47">
        <v>0</v>
      </c>
      <c r="M1081" s="46">
        <v>0</v>
      </c>
      <c r="N1081" s="46">
        <v>0</v>
      </c>
      <c r="O1081" s="46">
        <v>0</v>
      </c>
      <c r="P1081" s="46">
        <v>0</v>
      </c>
      <c r="Q1081" s="46">
        <f t="shared" si="345"/>
        <v>0</v>
      </c>
      <c r="R1081" s="46">
        <f t="shared" si="346"/>
        <v>0</v>
      </c>
      <c r="S1081" s="50">
        <v>0</v>
      </c>
      <c r="T1081" s="40" t="s">
        <v>31</v>
      </c>
      <c r="U1081" s="7"/>
      <c r="V1081" s="7"/>
      <c r="W1081" s="7"/>
      <c r="X1081" s="7"/>
      <c r="Y1081" s="7"/>
      <c r="Z1081" s="7"/>
      <c r="AA1081" s="7"/>
      <c r="AB1081" s="9"/>
      <c r="AC1081" s="35"/>
      <c r="AD1081" s="36"/>
      <c r="AF1081" s="37"/>
      <c r="AH1081" s="8"/>
      <c r="AI1081" s="8"/>
      <c r="AJ1081" s="8"/>
    </row>
    <row r="1082" spans="1:36" s="1" customFormat="1" ht="47.25" x14ac:dyDescent="0.25">
      <c r="A1082" s="79" t="s">
        <v>2260</v>
      </c>
      <c r="B1082" s="80" t="s">
        <v>64</v>
      </c>
      <c r="C1082" s="46" t="s">
        <v>30</v>
      </c>
      <c r="D1082" s="46">
        <f t="shared" ref="D1082:G1082" si="355">SUM(D1083,D1084,D1085,D1086,D1087)</f>
        <v>383.18020207102234</v>
      </c>
      <c r="E1082" s="46">
        <f t="shared" si="355"/>
        <v>81.500871670000009</v>
      </c>
      <c r="F1082" s="46">
        <f t="shared" si="355"/>
        <v>301.6793304010223</v>
      </c>
      <c r="G1082" s="46">
        <f t="shared" si="355"/>
        <v>32.933261291999997</v>
      </c>
      <c r="H1082" s="46">
        <f t="shared" si="343"/>
        <v>0.96372446999999994</v>
      </c>
      <c r="I1082" s="46">
        <f t="shared" ref="I1082:P1082" si="356">SUM(I1083,I1084,I1085,I1086,I1087)</f>
        <v>0.31014626000000001</v>
      </c>
      <c r="J1082" s="47">
        <f t="shared" si="356"/>
        <v>0.75322758999999995</v>
      </c>
      <c r="K1082" s="46">
        <f t="shared" si="356"/>
        <v>14.560120589999999</v>
      </c>
      <c r="L1082" s="47">
        <f t="shared" si="356"/>
        <v>6.3632090000000002E-2</v>
      </c>
      <c r="M1082" s="47">
        <f t="shared" si="356"/>
        <v>13.088793709999999</v>
      </c>
      <c r="N1082" s="47">
        <f t="shared" si="356"/>
        <v>0.14686479</v>
      </c>
      <c r="O1082" s="47">
        <f t="shared" si="356"/>
        <v>4.9742007319999999</v>
      </c>
      <c r="P1082" s="47">
        <f t="shared" si="356"/>
        <v>0</v>
      </c>
      <c r="Q1082" s="46">
        <f t="shared" si="345"/>
        <v>300.71560593102231</v>
      </c>
      <c r="R1082" s="46">
        <f t="shared" si="346"/>
        <v>-31.969536821999998</v>
      </c>
      <c r="S1082" s="50">
        <f>R1082/G1082</f>
        <v>-0.97073704722240484</v>
      </c>
      <c r="T1082" s="40" t="s">
        <v>31</v>
      </c>
      <c r="U1082" s="7"/>
      <c r="V1082" s="7"/>
      <c r="W1082" s="7"/>
      <c r="X1082" s="7"/>
      <c r="Y1082" s="7"/>
      <c r="Z1082" s="7"/>
      <c r="AA1082" s="7"/>
      <c r="AB1082" s="9"/>
      <c r="AC1082" s="35"/>
      <c r="AD1082" s="36"/>
      <c r="AF1082" s="37"/>
      <c r="AH1082" s="8"/>
      <c r="AI1082" s="8"/>
      <c r="AJ1082" s="8"/>
    </row>
    <row r="1083" spans="1:36" s="1" customFormat="1" ht="63" x14ac:dyDescent="0.25">
      <c r="A1083" s="79" t="s">
        <v>2261</v>
      </c>
      <c r="B1083" s="80" t="s">
        <v>66</v>
      </c>
      <c r="C1083" s="46" t="s">
        <v>30</v>
      </c>
      <c r="D1083" s="46">
        <v>0</v>
      </c>
      <c r="E1083" s="46">
        <v>0</v>
      </c>
      <c r="F1083" s="46">
        <v>0</v>
      </c>
      <c r="G1083" s="46">
        <v>0</v>
      </c>
      <c r="H1083" s="46">
        <f t="shared" si="343"/>
        <v>0</v>
      </c>
      <c r="I1083" s="46">
        <v>0</v>
      </c>
      <c r="J1083" s="47">
        <v>0</v>
      </c>
      <c r="K1083" s="46">
        <v>0</v>
      </c>
      <c r="L1083" s="47">
        <v>0</v>
      </c>
      <c r="M1083" s="46">
        <v>0</v>
      </c>
      <c r="N1083" s="46">
        <v>0</v>
      </c>
      <c r="O1083" s="46">
        <v>0</v>
      </c>
      <c r="P1083" s="46">
        <v>0</v>
      </c>
      <c r="Q1083" s="46">
        <f t="shared" si="345"/>
        <v>0</v>
      </c>
      <c r="R1083" s="46">
        <f t="shared" si="346"/>
        <v>0</v>
      </c>
      <c r="S1083" s="50">
        <v>0</v>
      </c>
      <c r="T1083" s="40" t="s">
        <v>31</v>
      </c>
      <c r="U1083" s="7"/>
      <c r="V1083" s="7"/>
      <c r="W1083" s="7"/>
      <c r="X1083" s="7"/>
      <c r="Y1083" s="7"/>
      <c r="Z1083" s="7"/>
      <c r="AA1083" s="7"/>
      <c r="AB1083" s="9"/>
      <c r="AC1083" s="35"/>
      <c r="AD1083" s="36"/>
      <c r="AF1083" s="37"/>
      <c r="AH1083" s="8"/>
      <c r="AI1083" s="8"/>
      <c r="AJ1083" s="8"/>
    </row>
    <row r="1084" spans="1:36" s="1" customFormat="1" ht="78.75" x14ac:dyDescent="0.25">
      <c r="A1084" s="79" t="s">
        <v>2262</v>
      </c>
      <c r="B1084" s="80" t="s">
        <v>68</v>
      </c>
      <c r="C1084" s="46" t="s">
        <v>30</v>
      </c>
      <c r="D1084" s="46">
        <v>0</v>
      </c>
      <c r="E1084" s="46">
        <v>0</v>
      </c>
      <c r="F1084" s="46">
        <v>0</v>
      </c>
      <c r="G1084" s="46">
        <v>0</v>
      </c>
      <c r="H1084" s="46">
        <f t="shared" si="343"/>
        <v>0</v>
      </c>
      <c r="I1084" s="46">
        <v>0</v>
      </c>
      <c r="J1084" s="47">
        <v>0</v>
      </c>
      <c r="K1084" s="46">
        <v>0</v>
      </c>
      <c r="L1084" s="47">
        <v>0</v>
      </c>
      <c r="M1084" s="46">
        <v>0</v>
      </c>
      <c r="N1084" s="46">
        <v>0</v>
      </c>
      <c r="O1084" s="46">
        <v>0</v>
      </c>
      <c r="P1084" s="46">
        <v>0</v>
      </c>
      <c r="Q1084" s="46">
        <f t="shared" si="345"/>
        <v>0</v>
      </c>
      <c r="R1084" s="46">
        <f t="shared" si="346"/>
        <v>0</v>
      </c>
      <c r="S1084" s="50">
        <v>0</v>
      </c>
      <c r="T1084" s="40" t="s">
        <v>31</v>
      </c>
      <c r="U1084" s="7"/>
      <c r="V1084" s="7"/>
      <c r="W1084" s="7"/>
      <c r="X1084" s="7"/>
      <c r="Y1084" s="7"/>
      <c r="Z1084" s="7"/>
      <c r="AA1084" s="7"/>
      <c r="AB1084" s="9"/>
      <c r="AC1084" s="35"/>
      <c r="AD1084" s="36"/>
      <c r="AF1084" s="37"/>
      <c r="AH1084" s="8"/>
      <c r="AI1084" s="8"/>
      <c r="AJ1084" s="8"/>
    </row>
    <row r="1085" spans="1:36" s="1" customFormat="1" ht="63" x14ac:dyDescent="0.25">
      <c r="A1085" s="79" t="s">
        <v>2263</v>
      </c>
      <c r="B1085" s="80" t="s">
        <v>70</v>
      </c>
      <c r="C1085" s="46" t="s">
        <v>30</v>
      </c>
      <c r="D1085" s="46">
        <v>0</v>
      </c>
      <c r="E1085" s="46">
        <v>0</v>
      </c>
      <c r="F1085" s="46">
        <v>0</v>
      </c>
      <c r="G1085" s="46">
        <v>0</v>
      </c>
      <c r="H1085" s="46">
        <f t="shared" si="343"/>
        <v>0</v>
      </c>
      <c r="I1085" s="46">
        <v>0</v>
      </c>
      <c r="J1085" s="47">
        <v>0</v>
      </c>
      <c r="K1085" s="46">
        <v>0</v>
      </c>
      <c r="L1085" s="47">
        <v>0</v>
      </c>
      <c r="M1085" s="46">
        <v>0</v>
      </c>
      <c r="N1085" s="46">
        <v>0</v>
      </c>
      <c r="O1085" s="46">
        <v>0</v>
      </c>
      <c r="P1085" s="46">
        <v>0</v>
      </c>
      <c r="Q1085" s="46">
        <f t="shared" si="345"/>
        <v>0</v>
      </c>
      <c r="R1085" s="46">
        <f t="shared" si="346"/>
        <v>0</v>
      </c>
      <c r="S1085" s="50">
        <v>0</v>
      </c>
      <c r="T1085" s="40" t="s">
        <v>31</v>
      </c>
      <c r="U1085" s="7"/>
      <c r="V1085" s="7"/>
      <c r="W1085" s="7"/>
      <c r="X1085" s="7"/>
      <c r="Y1085" s="7"/>
      <c r="Z1085" s="7"/>
      <c r="AA1085" s="7"/>
      <c r="AB1085" s="9"/>
      <c r="AC1085" s="35"/>
      <c r="AD1085" s="36"/>
      <c r="AF1085" s="37"/>
      <c r="AH1085" s="8"/>
      <c r="AI1085" s="8"/>
      <c r="AJ1085" s="8"/>
    </row>
    <row r="1086" spans="1:36" s="1" customFormat="1" ht="78.75" x14ac:dyDescent="0.25">
      <c r="A1086" s="79" t="s">
        <v>2264</v>
      </c>
      <c r="B1086" s="80" t="s">
        <v>74</v>
      </c>
      <c r="C1086" s="46" t="s">
        <v>30</v>
      </c>
      <c r="D1086" s="46">
        <v>0</v>
      </c>
      <c r="E1086" s="46">
        <v>0</v>
      </c>
      <c r="F1086" s="46">
        <v>0</v>
      </c>
      <c r="G1086" s="46">
        <v>0</v>
      </c>
      <c r="H1086" s="46">
        <f t="shared" si="343"/>
        <v>0</v>
      </c>
      <c r="I1086" s="46">
        <v>0</v>
      </c>
      <c r="J1086" s="47">
        <v>0</v>
      </c>
      <c r="K1086" s="46">
        <v>0</v>
      </c>
      <c r="L1086" s="47">
        <v>0</v>
      </c>
      <c r="M1086" s="46">
        <v>0</v>
      </c>
      <c r="N1086" s="46">
        <v>0</v>
      </c>
      <c r="O1086" s="46">
        <v>0</v>
      </c>
      <c r="P1086" s="46">
        <v>0</v>
      </c>
      <c r="Q1086" s="46">
        <f t="shared" si="345"/>
        <v>0</v>
      </c>
      <c r="R1086" s="46">
        <f t="shared" si="346"/>
        <v>0</v>
      </c>
      <c r="S1086" s="50">
        <v>0</v>
      </c>
      <c r="T1086" s="40" t="s">
        <v>31</v>
      </c>
      <c r="U1086" s="7"/>
      <c r="V1086" s="7"/>
      <c r="W1086" s="7"/>
      <c r="X1086" s="7"/>
      <c r="Y1086" s="7"/>
      <c r="Z1086" s="7"/>
      <c r="AA1086" s="7"/>
      <c r="AB1086" s="9"/>
      <c r="AC1086" s="35"/>
      <c r="AD1086" s="36"/>
      <c r="AF1086" s="37"/>
      <c r="AH1086" s="8"/>
      <c r="AI1086" s="8"/>
      <c r="AJ1086" s="8"/>
    </row>
    <row r="1087" spans="1:36" s="1" customFormat="1" ht="78.75" x14ac:dyDescent="0.25">
      <c r="A1087" s="79" t="s">
        <v>2265</v>
      </c>
      <c r="B1087" s="80" t="s">
        <v>78</v>
      </c>
      <c r="C1087" s="46" t="s">
        <v>30</v>
      </c>
      <c r="D1087" s="46">
        <f t="shared" ref="D1087:P1087" si="357">SUM(D1088)</f>
        <v>383.18020207102234</v>
      </c>
      <c r="E1087" s="46">
        <f t="shared" si="357"/>
        <v>81.500871670000009</v>
      </c>
      <c r="F1087" s="46">
        <f t="shared" si="357"/>
        <v>301.6793304010223</v>
      </c>
      <c r="G1087" s="46">
        <f t="shared" si="357"/>
        <v>32.933261291999997</v>
      </c>
      <c r="H1087" s="46">
        <f t="shared" si="343"/>
        <v>0.96372446999999994</v>
      </c>
      <c r="I1087" s="46">
        <f t="shared" si="357"/>
        <v>0.31014626000000001</v>
      </c>
      <c r="J1087" s="47">
        <f t="shared" si="357"/>
        <v>0.75322758999999995</v>
      </c>
      <c r="K1087" s="46">
        <f t="shared" si="357"/>
        <v>14.560120589999999</v>
      </c>
      <c r="L1087" s="47">
        <f t="shared" si="357"/>
        <v>6.3632090000000002E-2</v>
      </c>
      <c r="M1087" s="46">
        <f t="shared" si="357"/>
        <v>13.088793709999999</v>
      </c>
      <c r="N1087" s="46">
        <f t="shared" si="357"/>
        <v>0.14686479</v>
      </c>
      <c r="O1087" s="46">
        <f t="shared" si="357"/>
        <v>4.9742007319999999</v>
      </c>
      <c r="P1087" s="46">
        <f t="shared" si="357"/>
        <v>0</v>
      </c>
      <c r="Q1087" s="46">
        <f t="shared" si="345"/>
        <v>300.71560593102231</v>
      </c>
      <c r="R1087" s="46">
        <f t="shared" si="346"/>
        <v>-31.969536821999998</v>
      </c>
      <c r="S1087" s="50">
        <f>R1087/G1087</f>
        <v>-0.97073704722240484</v>
      </c>
      <c r="T1087" s="40" t="s">
        <v>31</v>
      </c>
      <c r="U1087" s="7"/>
      <c r="V1087" s="7"/>
      <c r="W1087" s="7"/>
      <c r="X1087" s="7"/>
      <c r="Y1087" s="7"/>
      <c r="Z1087" s="7"/>
      <c r="AA1087" s="7"/>
      <c r="AB1087" s="9"/>
      <c r="AC1087" s="35"/>
      <c r="AD1087" s="36"/>
      <c r="AF1087" s="37"/>
      <c r="AH1087" s="8"/>
      <c r="AI1087" s="8"/>
      <c r="AJ1087" s="8"/>
    </row>
    <row r="1088" spans="1:36" s="1" customFormat="1" ht="63" x14ac:dyDescent="0.25">
      <c r="A1088" s="82" t="s">
        <v>2265</v>
      </c>
      <c r="B1088" s="83" t="s">
        <v>2266</v>
      </c>
      <c r="C1088" s="54" t="s">
        <v>2267</v>
      </c>
      <c r="D1088" s="54">
        <v>383.18020207102234</v>
      </c>
      <c r="E1088" s="54">
        <v>81.500871670000009</v>
      </c>
      <c r="F1088" s="54">
        <f>D1088-E1088</f>
        <v>301.6793304010223</v>
      </c>
      <c r="G1088" s="54">
        <f>I1088+K1088+M1088+O1088</f>
        <v>32.933261291999997</v>
      </c>
      <c r="H1088" s="54">
        <f t="shared" si="343"/>
        <v>0.96372446999999994</v>
      </c>
      <c r="I1088" s="54">
        <v>0.31014626000000001</v>
      </c>
      <c r="J1088" s="54">
        <v>0.75322758999999995</v>
      </c>
      <c r="K1088" s="54">
        <v>14.560120589999999</v>
      </c>
      <c r="L1088" s="54">
        <v>6.3632090000000002E-2</v>
      </c>
      <c r="M1088" s="54">
        <v>13.088793709999999</v>
      </c>
      <c r="N1088" s="54">
        <v>0.14686479</v>
      </c>
      <c r="O1088" s="54">
        <v>4.9742007319999999</v>
      </c>
      <c r="P1088" s="54">
        <v>0</v>
      </c>
      <c r="Q1088" s="54">
        <f t="shared" si="345"/>
        <v>300.71560593102231</v>
      </c>
      <c r="R1088" s="54">
        <f t="shared" si="346"/>
        <v>-31.969536821999998</v>
      </c>
      <c r="S1088" s="48">
        <f>R1088/G1088</f>
        <v>-0.97073704722240484</v>
      </c>
      <c r="T1088" s="49" t="s">
        <v>31</v>
      </c>
      <c r="U1088" s="7"/>
      <c r="V1088" s="7"/>
      <c r="W1088" s="7"/>
      <c r="X1088" s="7"/>
      <c r="Y1088" s="7"/>
      <c r="Z1088" s="7"/>
      <c r="AA1088" s="7"/>
      <c r="AB1088" s="9"/>
      <c r="AC1088" s="35"/>
      <c r="AD1088" s="36"/>
      <c r="AF1088" s="37"/>
      <c r="AH1088" s="8"/>
      <c r="AI1088" s="8"/>
      <c r="AJ1088" s="8"/>
    </row>
    <row r="1089" spans="1:36" s="1" customFormat="1" ht="31.5" x14ac:dyDescent="0.25">
      <c r="A1089" s="79" t="s">
        <v>2268</v>
      </c>
      <c r="B1089" s="80" t="s">
        <v>104</v>
      </c>
      <c r="C1089" s="46" t="s">
        <v>30</v>
      </c>
      <c r="D1089" s="46">
        <v>0</v>
      </c>
      <c r="E1089" s="46">
        <v>0</v>
      </c>
      <c r="F1089" s="46">
        <v>0</v>
      </c>
      <c r="G1089" s="46">
        <v>0</v>
      </c>
      <c r="H1089" s="46">
        <f t="shared" si="343"/>
        <v>0</v>
      </c>
      <c r="I1089" s="46">
        <v>0</v>
      </c>
      <c r="J1089" s="47">
        <v>0</v>
      </c>
      <c r="K1089" s="46">
        <v>0</v>
      </c>
      <c r="L1089" s="47">
        <v>0</v>
      </c>
      <c r="M1089" s="46">
        <v>0</v>
      </c>
      <c r="N1089" s="46">
        <v>0</v>
      </c>
      <c r="O1089" s="46">
        <v>0</v>
      </c>
      <c r="P1089" s="46">
        <v>0</v>
      </c>
      <c r="Q1089" s="46">
        <f t="shared" si="345"/>
        <v>0</v>
      </c>
      <c r="R1089" s="46">
        <f t="shared" si="346"/>
        <v>0</v>
      </c>
      <c r="S1089" s="50">
        <v>0</v>
      </c>
      <c r="T1089" s="40" t="s">
        <v>31</v>
      </c>
      <c r="U1089" s="7"/>
      <c r="V1089" s="7"/>
      <c r="W1089" s="7"/>
      <c r="X1089" s="7"/>
      <c r="Y1089" s="7"/>
      <c r="Z1089" s="7"/>
      <c r="AA1089" s="7"/>
      <c r="AB1089" s="9"/>
      <c r="AC1089" s="35"/>
      <c r="AD1089" s="36"/>
      <c r="AF1089" s="37"/>
      <c r="AH1089" s="8"/>
      <c r="AI1089" s="8"/>
      <c r="AJ1089" s="8"/>
    </row>
    <row r="1090" spans="1:36" s="1" customFormat="1" ht="47.25" x14ac:dyDescent="0.25">
      <c r="A1090" s="79" t="s">
        <v>2269</v>
      </c>
      <c r="B1090" s="80" t="s">
        <v>106</v>
      </c>
      <c r="C1090" s="46" t="s">
        <v>30</v>
      </c>
      <c r="D1090" s="46">
        <f t="shared" ref="D1090:G1090" si="358">D1091+D1092+D1093+D1094</f>
        <v>0</v>
      </c>
      <c r="E1090" s="46">
        <f t="shared" si="358"/>
        <v>0</v>
      </c>
      <c r="F1090" s="46">
        <f t="shared" si="358"/>
        <v>0</v>
      </c>
      <c r="G1090" s="46">
        <f t="shared" si="358"/>
        <v>0</v>
      </c>
      <c r="H1090" s="46">
        <f t="shared" si="343"/>
        <v>0</v>
      </c>
      <c r="I1090" s="46">
        <f t="shared" ref="I1090:P1090" si="359">I1091+I1092+I1093+I1094</f>
        <v>0</v>
      </c>
      <c r="J1090" s="47">
        <f t="shared" si="359"/>
        <v>0</v>
      </c>
      <c r="K1090" s="46">
        <f t="shared" si="359"/>
        <v>0</v>
      </c>
      <c r="L1090" s="47">
        <f t="shared" si="359"/>
        <v>0</v>
      </c>
      <c r="M1090" s="46">
        <f t="shared" si="359"/>
        <v>0</v>
      </c>
      <c r="N1090" s="46">
        <f t="shared" si="359"/>
        <v>0</v>
      </c>
      <c r="O1090" s="46">
        <f t="shared" si="359"/>
        <v>0</v>
      </c>
      <c r="P1090" s="46">
        <f t="shared" si="359"/>
        <v>0</v>
      </c>
      <c r="Q1090" s="46">
        <f t="shared" si="345"/>
        <v>0</v>
      </c>
      <c r="R1090" s="46">
        <f t="shared" si="346"/>
        <v>0</v>
      </c>
      <c r="S1090" s="50">
        <v>0</v>
      </c>
      <c r="T1090" s="40" t="s">
        <v>31</v>
      </c>
      <c r="U1090" s="7"/>
      <c r="V1090" s="7"/>
      <c r="W1090" s="7"/>
      <c r="X1090" s="7"/>
      <c r="Y1090" s="7"/>
      <c r="Z1090" s="7"/>
      <c r="AA1090" s="7"/>
      <c r="AB1090" s="9"/>
      <c r="AC1090" s="35"/>
      <c r="AD1090" s="36"/>
      <c r="AF1090" s="37"/>
      <c r="AH1090" s="8"/>
      <c r="AI1090" s="8"/>
      <c r="AJ1090" s="8"/>
    </row>
    <row r="1091" spans="1:36" s="1" customFormat="1" ht="31.5" x14ac:dyDescent="0.25">
      <c r="A1091" s="79" t="s">
        <v>2270</v>
      </c>
      <c r="B1091" s="80" t="s">
        <v>108</v>
      </c>
      <c r="C1091" s="46" t="s">
        <v>30</v>
      </c>
      <c r="D1091" s="46">
        <v>0</v>
      </c>
      <c r="E1091" s="46">
        <v>0</v>
      </c>
      <c r="F1091" s="46">
        <v>0</v>
      </c>
      <c r="G1091" s="46">
        <v>0</v>
      </c>
      <c r="H1091" s="46">
        <f t="shared" si="343"/>
        <v>0</v>
      </c>
      <c r="I1091" s="46">
        <v>0</v>
      </c>
      <c r="J1091" s="47">
        <v>0</v>
      </c>
      <c r="K1091" s="46">
        <v>0</v>
      </c>
      <c r="L1091" s="47">
        <v>0</v>
      </c>
      <c r="M1091" s="46">
        <v>0</v>
      </c>
      <c r="N1091" s="46">
        <v>0</v>
      </c>
      <c r="O1091" s="46">
        <v>0</v>
      </c>
      <c r="P1091" s="46">
        <v>0</v>
      </c>
      <c r="Q1091" s="46">
        <f t="shared" si="345"/>
        <v>0</v>
      </c>
      <c r="R1091" s="46">
        <f t="shared" si="346"/>
        <v>0</v>
      </c>
      <c r="S1091" s="50">
        <v>0</v>
      </c>
      <c r="T1091" s="40" t="s">
        <v>31</v>
      </c>
      <c r="U1091" s="7"/>
      <c r="V1091" s="7"/>
      <c r="W1091" s="7"/>
      <c r="X1091" s="7"/>
      <c r="Y1091" s="7"/>
      <c r="Z1091" s="7"/>
      <c r="AA1091" s="7"/>
      <c r="AB1091" s="9"/>
      <c r="AC1091" s="35"/>
      <c r="AD1091" s="36"/>
      <c r="AF1091" s="37"/>
      <c r="AH1091" s="8"/>
      <c r="AI1091" s="8"/>
      <c r="AJ1091" s="8"/>
    </row>
    <row r="1092" spans="1:36" s="1" customFormat="1" x14ac:dyDescent="0.25">
      <c r="A1092" s="79" t="s">
        <v>2271</v>
      </c>
      <c r="B1092" s="80" t="s">
        <v>123</v>
      </c>
      <c r="C1092" s="46" t="s">
        <v>30</v>
      </c>
      <c r="D1092" s="46">
        <v>0</v>
      </c>
      <c r="E1092" s="46">
        <v>0</v>
      </c>
      <c r="F1092" s="46">
        <v>0</v>
      </c>
      <c r="G1092" s="46">
        <v>0</v>
      </c>
      <c r="H1092" s="46">
        <f t="shared" si="343"/>
        <v>0</v>
      </c>
      <c r="I1092" s="46">
        <v>0</v>
      </c>
      <c r="J1092" s="47">
        <v>0</v>
      </c>
      <c r="K1092" s="46">
        <v>0</v>
      </c>
      <c r="L1092" s="47">
        <v>0</v>
      </c>
      <c r="M1092" s="46">
        <v>0</v>
      </c>
      <c r="N1092" s="46">
        <v>0</v>
      </c>
      <c r="O1092" s="46">
        <v>0</v>
      </c>
      <c r="P1092" s="46">
        <v>0</v>
      </c>
      <c r="Q1092" s="46">
        <f t="shared" si="345"/>
        <v>0</v>
      </c>
      <c r="R1092" s="46">
        <f t="shared" si="346"/>
        <v>0</v>
      </c>
      <c r="S1092" s="50">
        <v>0</v>
      </c>
      <c r="T1092" s="40" t="s">
        <v>31</v>
      </c>
      <c r="U1092" s="7"/>
      <c r="V1092" s="7"/>
      <c r="W1092" s="7"/>
      <c r="X1092" s="7"/>
      <c r="Y1092" s="7"/>
      <c r="Z1092" s="7"/>
      <c r="AA1092" s="7"/>
      <c r="AB1092" s="9"/>
      <c r="AC1092" s="35"/>
      <c r="AD1092" s="36"/>
      <c r="AF1092" s="37"/>
      <c r="AH1092" s="8"/>
      <c r="AI1092" s="8"/>
      <c r="AJ1092" s="8"/>
    </row>
    <row r="1093" spans="1:36" s="1" customFormat="1" x14ac:dyDescent="0.25">
      <c r="A1093" s="79" t="s">
        <v>2272</v>
      </c>
      <c r="B1093" s="80" t="s">
        <v>132</v>
      </c>
      <c r="C1093" s="46" t="s">
        <v>30</v>
      </c>
      <c r="D1093" s="46">
        <v>0</v>
      </c>
      <c r="E1093" s="46">
        <v>0</v>
      </c>
      <c r="F1093" s="46">
        <v>0</v>
      </c>
      <c r="G1093" s="46">
        <v>0</v>
      </c>
      <c r="H1093" s="46">
        <f t="shared" si="343"/>
        <v>0</v>
      </c>
      <c r="I1093" s="46">
        <v>0</v>
      </c>
      <c r="J1093" s="47">
        <v>0</v>
      </c>
      <c r="K1093" s="46">
        <v>0</v>
      </c>
      <c r="L1093" s="47">
        <v>0</v>
      </c>
      <c r="M1093" s="46">
        <v>0</v>
      </c>
      <c r="N1093" s="46">
        <v>0</v>
      </c>
      <c r="O1093" s="46">
        <v>0</v>
      </c>
      <c r="P1093" s="46">
        <v>0</v>
      </c>
      <c r="Q1093" s="46">
        <f t="shared" si="345"/>
        <v>0</v>
      </c>
      <c r="R1093" s="46">
        <f t="shared" si="346"/>
        <v>0</v>
      </c>
      <c r="S1093" s="50">
        <v>0</v>
      </c>
      <c r="T1093" s="40" t="s">
        <v>31</v>
      </c>
      <c r="U1093" s="7"/>
      <c r="V1093" s="7"/>
      <c r="W1093" s="7"/>
      <c r="X1093" s="7"/>
      <c r="Y1093" s="7"/>
      <c r="Z1093" s="7"/>
      <c r="AA1093" s="7"/>
      <c r="AB1093" s="9"/>
      <c r="AC1093" s="35"/>
      <c r="AD1093" s="36"/>
      <c r="AF1093" s="37"/>
      <c r="AH1093" s="8"/>
      <c r="AI1093" s="8"/>
      <c r="AJ1093" s="8"/>
    </row>
    <row r="1094" spans="1:36" s="1" customFormat="1" ht="31.5" x14ac:dyDescent="0.25">
      <c r="A1094" s="79" t="s">
        <v>2273</v>
      </c>
      <c r="B1094" s="80" t="s">
        <v>139</v>
      </c>
      <c r="C1094" s="46" t="s">
        <v>30</v>
      </c>
      <c r="D1094" s="46">
        <v>0</v>
      </c>
      <c r="E1094" s="46">
        <v>0</v>
      </c>
      <c r="F1094" s="46">
        <v>0</v>
      </c>
      <c r="G1094" s="46">
        <v>0</v>
      </c>
      <c r="H1094" s="46">
        <f t="shared" si="343"/>
        <v>0</v>
      </c>
      <c r="I1094" s="46">
        <v>0</v>
      </c>
      <c r="J1094" s="47">
        <v>0</v>
      </c>
      <c r="K1094" s="46">
        <v>0</v>
      </c>
      <c r="L1094" s="47">
        <v>0</v>
      </c>
      <c r="M1094" s="46">
        <v>0</v>
      </c>
      <c r="N1094" s="46">
        <v>0</v>
      </c>
      <c r="O1094" s="46">
        <v>0</v>
      </c>
      <c r="P1094" s="46">
        <v>0</v>
      </c>
      <c r="Q1094" s="46">
        <f t="shared" si="345"/>
        <v>0</v>
      </c>
      <c r="R1094" s="46">
        <f t="shared" si="346"/>
        <v>0</v>
      </c>
      <c r="S1094" s="50">
        <v>0</v>
      </c>
      <c r="T1094" s="40" t="s">
        <v>31</v>
      </c>
      <c r="U1094" s="7"/>
      <c r="V1094" s="7"/>
      <c r="W1094" s="7"/>
      <c r="X1094" s="7"/>
      <c r="Y1094" s="7"/>
      <c r="Z1094" s="7"/>
      <c r="AA1094" s="7"/>
      <c r="AB1094" s="9"/>
      <c r="AC1094" s="35"/>
      <c r="AD1094" s="36"/>
      <c r="AF1094" s="37"/>
      <c r="AH1094" s="8"/>
      <c r="AI1094" s="8"/>
      <c r="AJ1094" s="8"/>
    </row>
    <row r="1095" spans="1:36" s="1" customFormat="1" ht="31.5" x14ac:dyDescent="0.25">
      <c r="A1095" s="79" t="s">
        <v>2274</v>
      </c>
      <c r="B1095" s="80" t="s">
        <v>160</v>
      </c>
      <c r="C1095" s="46" t="s">
        <v>30</v>
      </c>
      <c r="D1095" s="46">
        <f t="shared" ref="D1095:G1095" si="360">D1096+D1097+D1098+D1099</f>
        <v>560.39757083199993</v>
      </c>
      <c r="E1095" s="46">
        <f t="shared" si="360"/>
        <v>151.72400166</v>
      </c>
      <c r="F1095" s="46">
        <f t="shared" si="360"/>
        <v>408.67356917199999</v>
      </c>
      <c r="G1095" s="46">
        <f t="shared" si="360"/>
        <v>60.620714030000002</v>
      </c>
      <c r="H1095" s="46">
        <f t="shared" si="343"/>
        <v>61.692674250000003</v>
      </c>
      <c r="I1095" s="46">
        <f t="shared" ref="I1095:P1095" si="361">I1096+I1097+I1098+I1099</f>
        <v>1.0526427599999999</v>
      </c>
      <c r="J1095" s="47">
        <f t="shared" si="361"/>
        <v>0.69130788999999992</v>
      </c>
      <c r="K1095" s="46">
        <f t="shared" si="361"/>
        <v>5.762627674</v>
      </c>
      <c r="L1095" s="46">
        <f t="shared" si="361"/>
        <v>38.064993230000006</v>
      </c>
      <c r="M1095" s="46">
        <f t="shared" si="361"/>
        <v>13.384953349199998</v>
      </c>
      <c r="N1095" s="46">
        <f t="shared" si="361"/>
        <v>11.70655187</v>
      </c>
      <c r="O1095" s="46">
        <f t="shared" si="361"/>
        <v>40.4204902468</v>
      </c>
      <c r="P1095" s="46">
        <f t="shared" si="361"/>
        <v>11.22982126</v>
      </c>
      <c r="Q1095" s="46">
        <f t="shared" si="345"/>
        <v>346.980894922</v>
      </c>
      <c r="R1095" s="46">
        <f t="shared" si="346"/>
        <v>1.0719602200000011</v>
      </c>
      <c r="S1095" s="50">
        <f>R1095/G1095</f>
        <v>1.768306819133653E-2</v>
      </c>
      <c r="T1095" s="40" t="s">
        <v>31</v>
      </c>
      <c r="U1095" s="7"/>
      <c r="V1095" s="7"/>
      <c r="W1095" s="7"/>
      <c r="X1095" s="7"/>
      <c r="Y1095" s="7"/>
      <c r="Z1095" s="7"/>
      <c r="AA1095" s="7"/>
      <c r="AB1095" s="9"/>
      <c r="AC1095" s="35"/>
      <c r="AD1095" s="36"/>
      <c r="AF1095" s="37"/>
      <c r="AH1095" s="8"/>
      <c r="AI1095" s="8"/>
      <c r="AJ1095" s="8"/>
    </row>
    <row r="1096" spans="1:36" s="1" customFormat="1" ht="47.25" x14ac:dyDescent="0.25">
      <c r="A1096" s="79" t="s">
        <v>2275</v>
      </c>
      <c r="B1096" s="80" t="s">
        <v>162</v>
      </c>
      <c r="C1096" s="46" t="s">
        <v>30</v>
      </c>
      <c r="D1096" s="46">
        <v>0</v>
      </c>
      <c r="E1096" s="46">
        <v>0</v>
      </c>
      <c r="F1096" s="46">
        <v>0</v>
      </c>
      <c r="G1096" s="46">
        <v>0</v>
      </c>
      <c r="H1096" s="46">
        <f t="shared" si="343"/>
        <v>0</v>
      </c>
      <c r="I1096" s="46">
        <v>0</v>
      </c>
      <c r="J1096" s="47">
        <v>0</v>
      </c>
      <c r="K1096" s="46">
        <v>0</v>
      </c>
      <c r="L1096" s="47">
        <v>0</v>
      </c>
      <c r="M1096" s="46">
        <v>0</v>
      </c>
      <c r="N1096" s="46">
        <v>0</v>
      </c>
      <c r="O1096" s="46">
        <v>0</v>
      </c>
      <c r="P1096" s="46">
        <v>0</v>
      </c>
      <c r="Q1096" s="46">
        <f t="shared" si="345"/>
        <v>0</v>
      </c>
      <c r="R1096" s="46">
        <f t="shared" si="346"/>
        <v>0</v>
      </c>
      <c r="S1096" s="50">
        <v>0</v>
      </c>
      <c r="T1096" s="40" t="s">
        <v>31</v>
      </c>
      <c r="U1096" s="7"/>
      <c r="V1096" s="7"/>
      <c r="W1096" s="7"/>
      <c r="X1096" s="7"/>
      <c r="Y1096" s="7"/>
      <c r="Z1096" s="7"/>
      <c r="AA1096" s="7"/>
      <c r="AB1096" s="9"/>
      <c r="AC1096" s="35"/>
      <c r="AD1096" s="36"/>
      <c r="AF1096" s="37"/>
      <c r="AH1096" s="8"/>
      <c r="AI1096" s="8"/>
      <c r="AJ1096" s="8"/>
    </row>
    <row r="1097" spans="1:36" s="1" customFormat="1" ht="31.5" x14ac:dyDescent="0.25">
      <c r="A1097" s="79" t="s">
        <v>2276</v>
      </c>
      <c r="B1097" s="80" t="s">
        <v>189</v>
      </c>
      <c r="C1097" s="46" t="s">
        <v>30</v>
      </c>
      <c r="D1097" s="46">
        <v>0</v>
      </c>
      <c r="E1097" s="46">
        <v>0</v>
      </c>
      <c r="F1097" s="46">
        <v>0</v>
      </c>
      <c r="G1097" s="46">
        <v>0</v>
      </c>
      <c r="H1097" s="46">
        <f t="shared" si="343"/>
        <v>0</v>
      </c>
      <c r="I1097" s="46">
        <v>0</v>
      </c>
      <c r="J1097" s="47">
        <v>0</v>
      </c>
      <c r="K1097" s="46">
        <v>0</v>
      </c>
      <c r="L1097" s="47">
        <v>0</v>
      </c>
      <c r="M1097" s="46">
        <v>0</v>
      </c>
      <c r="N1097" s="46">
        <v>0</v>
      </c>
      <c r="O1097" s="46">
        <v>0</v>
      </c>
      <c r="P1097" s="46">
        <v>0</v>
      </c>
      <c r="Q1097" s="46">
        <f t="shared" si="345"/>
        <v>0</v>
      </c>
      <c r="R1097" s="46">
        <f t="shared" si="346"/>
        <v>0</v>
      </c>
      <c r="S1097" s="50">
        <v>0</v>
      </c>
      <c r="T1097" s="40" t="s">
        <v>31</v>
      </c>
      <c r="U1097" s="7"/>
      <c r="V1097" s="7"/>
      <c r="W1097" s="7"/>
      <c r="X1097" s="7"/>
      <c r="Y1097" s="7"/>
      <c r="Z1097" s="7"/>
      <c r="AA1097" s="7"/>
      <c r="AB1097" s="9"/>
      <c r="AC1097" s="35"/>
      <c r="AD1097" s="36"/>
      <c r="AF1097" s="37"/>
      <c r="AH1097" s="8"/>
      <c r="AI1097" s="8"/>
      <c r="AJ1097" s="8"/>
    </row>
    <row r="1098" spans="1:36" s="1" customFormat="1" ht="31.5" x14ac:dyDescent="0.25">
      <c r="A1098" s="79" t="s">
        <v>2277</v>
      </c>
      <c r="B1098" s="80" t="s">
        <v>194</v>
      </c>
      <c r="C1098" s="46" t="s">
        <v>30</v>
      </c>
      <c r="D1098" s="46">
        <v>0</v>
      </c>
      <c r="E1098" s="46">
        <v>0</v>
      </c>
      <c r="F1098" s="46">
        <v>0</v>
      </c>
      <c r="G1098" s="46">
        <v>0</v>
      </c>
      <c r="H1098" s="46">
        <f t="shared" si="343"/>
        <v>0</v>
      </c>
      <c r="I1098" s="46">
        <v>0</v>
      </c>
      <c r="J1098" s="47">
        <v>0</v>
      </c>
      <c r="K1098" s="46">
        <v>0</v>
      </c>
      <c r="L1098" s="47">
        <v>0</v>
      </c>
      <c r="M1098" s="46">
        <v>0</v>
      </c>
      <c r="N1098" s="46">
        <v>0</v>
      </c>
      <c r="O1098" s="46">
        <v>0</v>
      </c>
      <c r="P1098" s="46">
        <v>0</v>
      </c>
      <c r="Q1098" s="46">
        <f t="shared" si="345"/>
        <v>0</v>
      </c>
      <c r="R1098" s="46">
        <f t="shared" si="346"/>
        <v>0</v>
      </c>
      <c r="S1098" s="50">
        <v>0</v>
      </c>
      <c r="T1098" s="40" t="s">
        <v>31</v>
      </c>
      <c r="U1098" s="7"/>
      <c r="V1098" s="7"/>
      <c r="W1098" s="7"/>
      <c r="X1098" s="7"/>
      <c r="Y1098" s="7"/>
      <c r="Z1098" s="7"/>
      <c r="AA1098" s="7"/>
      <c r="AB1098" s="9"/>
      <c r="AC1098" s="35"/>
      <c r="AD1098" s="36"/>
      <c r="AF1098" s="37"/>
      <c r="AH1098" s="8"/>
      <c r="AI1098" s="8"/>
      <c r="AJ1098" s="8"/>
    </row>
    <row r="1099" spans="1:36" s="1" customFormat="1" ht="31.5" x14ac:dyDescent="0.25">
      <c r="A1099" s="79" t="s">
        <v>2278</v>
      </c>
      <c r="B1099" s="80" t="s">
        <v>254</v>
      </c>
      <c r="C1099" s="46" t="s">
        <v>30</v>
      </c>
      <c r="D1099" s="46">
        <f t="shared" ref="D1099:G1099" si="362">SUM(D1100:D1105)</f>
        <v>560.39757083199993</v>
      </c>
      <c r="E1099" s="46">
        <f t="shared" si="362"/>
        <v>151.72400166</v>
      </c>
      <c r="F1099" s="46">
        <f t="shared" si="362"/>
        <v>408.67356917199999</v>
      </c>
      <c r="G1099" s="46">
        <f t="shared" si="362"/>
        <v>60.620714030000002</v>
      </c>
      <c r="H1099" s="46">
        <f t="shared" si="343"/>
        <v>61.692674250000003</v>
      </c>
      <c r="I1099" s="46">
        <f t="shared" ref="I1099" si="363">SUM(I1100:I1105)</f>
        <v>1.0526427599999999</v>
      </c>
      <c r="J1099" s="47">
        <f>SUM(J1100:J1105)</f>
        <v>0.69130788999999992</v>
      </c>
      <c r="K1099" s="47">
        <f t="shared" ref="K1099:P1099" si="364">SUM(K1100:K1105)</f>
        <v>5.762627674</v>
      </c>
      <c r="L1099" s="47">
        <f t="shared" si="364"/>
        <v>38.064993230000006</v>
      </c>
      <c r="M1099" s="47">
        <f t="shared" si="364"/>
        <v>13.384953349199998</v>
      </c>
      <c r="N1099" s="47">
        <f t="shared" si="364"/>
        <v>11.70655187</v>
      </c>
      <c r="O1099" s="47">
        <f t="shared" si="364"/>
        <v>40.4204902468</v>
      </c>
      <c r="P1099" s="47">
        <f t="shared" si="364"/>
        <v>11.22982126</v>
      </c>
      <c r="Q1099" s="46">
        <f t="shared" si="345"/>
        <v>346.980894922</v>
      </c>
      <c r="R1099" s="46">
        <f t="shared" si="346"/>
        <v>1.0719602200000011</v>
      </c>
      <c r="S1099" s="50">
        <f t="shared" ref="S1099:S1105" si="365">R1099/G1099</f>
        <v>1.768306819133653E-2</v>
      </c>
      <c r="T1099" s="40" t="s">
        <v>31</v>
      </c>
      <c r="U1099" s="7"/>
      <c r="V1099" s="7"/>
      <c r="W1099" s="7"/>
      <c r="X1099" s="7"/>
      <c r="Y1099" s="7"/>
      <c r="Z1099" s="7"/>
      <c r="AA1099" s="7"/>
      <c r="AB1099" s="9"/>
      <c r="AC1099" s="35"/>
      <c r="AD1099" s="36"/>
      <c r="AF1099" s="37"/>
      <c r="AH1099" s="8"/>
      <c r="AI1099" s="8"/>
      <c r="AJ1099" s="8"/>
    </row>
    <row r="1100" spans="1:36" s="1" customFormat="1" ht="31.5" x14ac:dyDescent="0.25">
      <c r="A1100" s="82" t="s">
        <v>2278</v>
      </c>
      <c r="B1100" s="83" t="s">
        <v>2279</v>
      </c>
      <c r="C1100" s="54" t="s">
        <v>2280</v>
      </c>
      <c r="D1100" s="54">
        <v>188.72473646399999</v>
      </c>
      <c r="E1100" s="54">
        <v>38.039146410000008</v>
      </c>
      <c r="F1100" s="54">
        <f t="shared" ref="F1100:F1105" si="366">D1100-E1100</f>
        <v>150.68559005399999</v>
      </c>
      <c r="G1100" s="54">
        <f t="shared" ref="G1100:G1105" si="367">I1100+K1100+M1100+O1100</f>
        <v>14.807240974000001</v>
      </c>
      <c r="H1100" s="54">
        <f t="shared" si="343"/>
        <v>15.34807361</v>
      </c>
      <c r="I1100" s="54">
        <v>0.41165677000000001</v>
      </c>
      <c r="J1100" s="54">
        <v>0.59141548999999993</v>
      </c>
      <c r="K1100" s="54">
        <v>4.2164612700000008</v>
      </c>
      <c r="L1100" s="54">
        <v>1.4906154100000002</v>
      </c>
      <c r="M1100" s="54">
        <v>6.6473977499999997</v>
      </c>
      <c r="N1100" s="54">
        <v>8.62740683</v>
      </c>
      <c r="O1100" s="54">
        <v>3.5317251840000004</v>
      </c>
      <c r="P1100" s="54">
        <v>4.6386358799999998</v>
      </c>
      <c r="Q1100" s="54">
        <f t="shared" si="345"/>
        <v>135.33751644399999</v>
      </c>
      <c r="R1100" s="54">
        <f t="shared" si="346"/>
        <v>0.54083263599999931</v>
      </c>
      <c r="S1100" s="48">
        <f t="shared" si="365"/>
        <v>3.6524875697616192E-2</v>
      </c>
      <c r="T1100" s="49" t="s">
        <v>31</v>
      </c>
      <c r="U1100" s="7"/>
      <c r="V1100" s="7"/>
      <c r="W1100" s="7"/>
      <c r="X1100" s="7"/>
      <c r="Y1100" s="7"/>
      <c r="Z1100" s="7"/>
      <c r="AA1100" s="7"/>
      <c r="AB1100" s="9"/>
      <c r="AC1100" s="35"/>
      <c r="AD1100" s="36"/>
      <c r="AF1100" s="37"/>
      <c r="AH1100" s="8"/>
      <c r="AI1100" s="8"/>
      <c r="AJ1100" s="8"/>
    </row>
    <row r="1101" spans="1:36" s="1" customFormat="1" ht="31.5" x14ac:dyDescent="0.25">
      <c r="A1101" s="82" t="s">
        <v>2278</v>
      </c>
      <c r="B1101" s="83" t="s">
        <v>2281</v>
      </c>
      <c r="C1101" s="54" t="s">
        <v>2282</v>
      </c>
      <c r="D1101" s="54">
        <v>78.508723731999993</v>
      </c>
      <c r="E1101" s="54">
        <v>44.01317341</v>
      </c>
      <c r="F1101" s="54">
        <f t="shared" si="366"/>
        <v>34.495550321999993</v>
      </c>
      <c r="G1101" s="54">
        <f t="shared" si="367"/>
        <v>0.15430343999999999</v>
      </c>
      <c r="H1101" s="54">
        <f t="shared" si="343"/>
        <v>0.15430343999999999</v>
      </c>
      <c r="I1101" s="54">
        <v>0</v>
      </c>
      <c r="J1101" s="54">
        <v>0</v>
      </c>
      <c r="K1101" s="54">
        <v>0.15430343999999999</v>
      </c>
      <c r="L1101" s="54">
        <v>0.15430343999999999</v>
      </c>
      <c r="M1101" s="54">
        <v>0</v>
      </c>
      <c r="N1101" s="54">
        <v>0</v>
      </c>
      <c r="O1101" s="54">
        <v>0</v>
      </c>
      <c r="P1101" s="54">
        <v>0</v>
      </c>
      <c r="Q1101" s="54">
        <f t="shared" si="345"/>
        <v>34.341246881999993</v>
      </c>
      <c r="R1101" s="54">
        <f t="shared" si="346"/>
        <v>0</v>
      </c>
      <c r="S1101" s="48">
        <f t="shared" si="365"/>
        <v>0</v>
      </c>
      <c r="T1101" s="49" t="s">
        <v>31</v>
      </c>
      <c r="U1101" s="7"/>
      <c r="V1101" s="7"/>
      <c r="W1101" s="7"/>
      <c r="X1101" s="7"/>
      <c r="Y1101" s="7"/>
      <c r="Z1101" s="7"/>
      <c r="AA1101" s="7"/>
      <c r="AB1101" s="9"/>
      <c r="AC1101" s="35"/>
      <c r="AD1101" s="36"/>
      <c r="AF1101" s="37"/>
      <c r="AH1101" s="8"/>
      <c r="AI1101" s="8"/>
      <c r="AJ1101" s="8"/>
    </row>
    <row r="1102" spans="1:36" s="1" customFormat="1" ht="31.5" x14ac:dyDescent="0.25">
      <c r="A1102" s="82" t="s">
        <v>2278</v>
      </c>
      <c r="B1102" s="83" t="s">
        <v>2283</v>
      </c>
      <c r="C1102" s="54" t="s">
        <v>2284</v>
      </c>
      <c r="D1102" s="54">
        <v>84.389296881999996</v>
      </c>
      <c r="E1102" s="54">
        <v>39.940480019999995</v>
      </c>
      <c r="F1102" s="54">
        <f t="shared" si="366"/>
        <v>44.448816862000001</v>
      </c>
      <c r="G1102" s="54">
        <f t="shared" si="367"/>
        <v>44.448816861999994</v>
      </c>
      <c r="H1102" s="54">
        <f t="shared" si="343"/>
        <v>44.708712130000002</v>
      </c>
      <c r="I1102" s="54">
        <v>0.53504688</v>
      </c>
      <c r="J1102" s="54">
        <v>0</v>
      </c>
      <c r="K1102" s="54">
        <v>1.0991389299999998</v>
      </c>
      <c r="L1102" s="54">
        <v>36.148730960000002</v>
      </c>
      <c r="M1102" s="54">
        <v>5.9258659891999992</v>
      </c>
      <c r="N1102" s="54">
        <v>2.2571015899999995</v>
      </c>
      <c r="O1102" s="54">
        <v>36.888765062799997</v>
      </c>
      <c r="P1102" s="54">
        <v>6.3028795799999999</v>
      </c>
      <c r="Q1102" s="54">
        <f t="shared" si="345"/>
        <v>-0.25989526800000107</v>
      </c>
      <c r="R1102" s="54">
        <f t="shared" si="346"/>
        <v>0.25989526800000817</v>
      </c>
      <c r="S1102" s="48">
        <f t="shared" si="365"/>
        <v>5.8470682989584096E-3</v>
      </c>
      <c r="T1102" s="49" t="s">
        <v>31</v>
      </c>
      <c r="U1102" s="7"/>
      <c r="V1102" s="7"/>
      <c r="W1102" s="7"/>
      <c r="X1102" s="7"/>
      <c r="Y1102" s="7"/>
      <c r="Z1102" s="7"/>
      <c r="AA1102" s="7"/>
      <c r="AB1102" s="9"/>
      <c r="AC1102" s="35"/>
      <c r="AD1102" s="36"/>
      <c r="AF1102" s="37"/>
      <c r="AH1102" s="8"/>
      <c r="AI1102" s="8"/>
      <c r="AJ1102" s="8"/>
    </row>
    <row r="1103" spans="1:36" s="1" customFormat="1" ht="31.5" x14ac:dyDescent="0.25">
      <c r="A1103" s="82" t="s">
        <v>2278</v>
      </c>
      <c r="B1103" s="83" t="s">
        <v>2285</v>
      </c>
      <c r="C1103" s="54" t="s">
        <v>2286</v>
      </c>
      <c r="D1103" s="54">
        <v>2.1461629499999995</v>
      </c>
      <c r="E1103" s="54">
        <v>2.0462705499999996</v>
      </c>
      <c r="F1103" s="54">
        <f t="shared" si="366"/>
        <v>9.9892399999999881E-2</v>
      </c>
      <c r="G1103" s="54">
        <f t="shared" si="367"/>
        <v>9.9892399999999992E-2</v>
      </c>
      <c r="H1103" s="54">
        <f t="shared" si="343"/>
        <v>9.9892399999999992E-2</v>
      </c>
      <c r="I1103" s="54">
        <v>9.9892399999999992E-2</v>
      </c>
      <c r="J1103" s="54">
        <v>9.9892399999999992E-2</v>
      </c>
      <c r="K1103" s="54">
        <v>0</v>
      </c>
      <c r="L1103" s="54">
        <v>0</v>
      </c>
      <c r="M1103" s="54">
        <v>0</v>
      </c>
      <c r="N1103" s="54">
        <v>0</v>
      </c>
      <c r="O1103" s="54">
        <v>0</v>
      </c>
      <c r="P1103" s="54">
        <v>0</v>
      </c>
      <c r="Q1103" s="54">
        <f t="shared" si="345"/>
        <v>-1.1102230246251565E-16</v>
      </c>
      <c r="R1103" s="54">
        <f t="shared" si="346"/>
        <v>0</v>
      </c>
      <c r="S1103" s="48">
        <f t="shared" si="365"/>
        <v>0</v>
      </c>
      <c r="T1103" s="49" t="s">
        <v>31</v>
      </c>
      <c r="U1103" s="7"/>
      <c r="V1103" s="7"/>
      <c r="W1103" s="7"/>
      <c r="X1103" s="7"/>
      <c r="Y1103" s="7"/>
      <c r="Z1103" s="7"/>
      <c r="AA1103" s="7"/>
      <c r="AB1103" s="9"/>
      <c r="AC1103" s="35"/>
      <c r="AD1103" s="36"/>
      <c r="AF1103" s="37"/>
      <c r="AH1103" s="8"/>
      <c r="AI1103" s="8"/>
      <c r="AJ1103" s="8"/>
    </row>
    <row r="1104" spans="1:36" s="1" customFormat="1" ht="31.5" x14ac:dyDescent="0.25">
      <c r="A1104" s="82" t="s">
        <v>2278</v>
      </c>
      <c r="B1104" s="83" t="s">
        <v>2287</v>
      </c>
      <c r="C1104" s="54" t="s">
        <v>2288</v>
      </c>
      <c r="D1104" s="54">
        <v>206.32988005999999</v>
      </c>
      <c r="E1104" s="54">
        <v>27.68493127</v>
      </c>
      <c r="F1104" s="54">
        <f t="shared" si="366"/>
        <v>178.64494879</v>
      </c>
      <c r="G1104" s="54">
        <f t="shared" si="367"/>
        <v>0.81168961000000006</v>
      </c>
      <c r="H1104" s="54">
        <f t="shared" si="343"/>
        <v>1.1103492499999998</v>
      </c>
      <c r="I1104" s="54">
        <v>0</v>
      </c>
      <c r="J1104" s="54">
        <v>0</v>
      </c>
      <c r="K1104" s="54">
        <v>0</v>
      </c>
      <c r="L1104" s="54">
        <v>0</v>
      </c>
      <c r="M1104" s="54">
        <v>0.81168961000000006</v>
      </c>
      <c r="N1104" s="54">
        <v>0.8220434499999999</v>
      </c>
      <c r="O1104" s="54">
        <v>0</v>
      </c>
      <c r="P1104" s="54">
        <v>0.2883058</v>
      </c>
      <c r="Q1104" s="54">
        <f t="shared" si="345"/>
        <v>177.53459953999999</v>
      </c>
      <c r="R1104" s="54">
        <f t="shared" si="346"/>
        <v>0.29865963999999978</v>
      </c>
      <c r="S1104" s="48">
        <f t="shared" si="365"/>
        <v>0.3679480879396741</v>
      </c>
      <c r="T1104" s="49" t="s">
        <v>2289</v>
      </c>
      <c r="U1104" s="7"/>
      <c r="V1104" s="7"/>
      <c r="W1104" s="7"/>
      <c r="X1104" s="7"/>
      <c r="Y1104" s="7"/>
      <c r="Z1104" s="7"/>
      <c r="AA1104" s="7"/>
      <c r="AB1104" s="9"/>
      <c r="AC1104" s="35"/>
      <c r="AD1104" s="36"/>
      <c r="AF1104" s="37"/>
      <c r="AH1104" s="8"/>
      <c r="AI1104" s="8"/>
      <c r="AJ1104" s="8"/>
    </row>
    <row r="1105" spans="1:36" s="1" customFormat="1" ht="31.5" x14ac:dyDescent="0.25">
      <c r="A1105" s="82" t="s">
        <v>2278</v>
      </c>
      <c r="B1105" s="83" t="s">
        <v>2290</v>
      </c>
      <c r="C1105" s="54" t="s">
        <v>2291</v>
      </c>
      <c r="D1105" s="54">
        <v>0.29877074400000003</v>
      </c>
      <c r="E1105" s="54">
        <v>0</v>
      </c>
      <c r="F1105" s="54">
        <f t="shared" si="366"/>
        <v>0.29877074400000003</v>
      </c>
      <c r="G1105" s="54">
        <f t="shared" si="367"/>
        <v>0.29877074400000003</v>
      </c>
      <c r="H1105" s="54">
        <f t="shared" si="343"/>
        <v>0.27134342</v>
      </c>
      <c r="I1105" s="54">
        <v>6.0467100000000003E-3</v>
      </c>
      <c r="J1105" s="54">
        <v>0</v>
      </c>
      <c r="K1105" s="54">
        <v>0.29272403400000002</v>
      </c>
      <c r="L1105" s="54">
        <v>0.27134342</v>
      </c>
      <c r="M1105" s="54">
        <v>0</v>
      </c>
      <c r="N1105" s="54">
        <v>0</v>
      </c>
      <c r="O1105" s="54">
        <v>0</v>
      </c>
      <c r="P1105" s="54">
        <v>0</v>
      </c>
      <c r="Q1105" s="54">
        <f t="shared" si="345"/>
        <v>2.7427324000000031E-2</v>
      </c>
      <c r="R1105" s="54">
        <f t="shared" si="346"/>
        <v>-2.7427324000000031E-2</v>
      </c>
      <c r="S1105" s="48">
        <f t="shared" si="365"/>
        <v>-9.180056799671131E-2</v>
      </c>
      <c r="T1105" s="49" t="s">
        <v>31</v>
      </c>
      <c r="U1105" s="7"/>
      <c r="V1105" s="7"/>
      <c r="W1105" s="7"/>
      <c r="X1105" s="7"/>
      <c r="Y1105" s="7"/>
      <c r="Z1105" s="7"/>
      <c r="AA1105" s="7"/>
      <c r="AB1105" s="9"/>
      <c r="AC1105" s="35"/>
      <c r="AD1105" s="36"/>
      <c r="AF1105" s="37"/>
      <c r="AH1105" s="8"/>
      <c r="AI1105" s="8"/>
      <c r="AJ1105" s="8"/>
    </row>
    <row r="1106" spans="1:36" s="1" customFormat="1" ht="47.25" x14ac:dyDescent="0.25">
      <c r="A1106" s="79" t="s">
        <v>2292</v>
      </c>
      <c r="B1106" s="80" t="s">
        <v>494</v>
      </c>
      <c r="C1106" s="46" t="s">
        <v>30</v>
      </c>
      <c r="D1106" s="46">
        <f t="shared" ref="D1106:P1106" si="368">D1107</f>
        <v>0</v>
      </c>
      <c r="E1106" s="46">
        <f t="shared" si="368"/>
        <v>0</v>
      </c>
      <c r="F1106" s="46">
        <f t="shared" si="368"/>
        <v>0</v>
      </c>
      <c r="G1106" s="46">
        <f t="shared" si="368"/>
        <v>0</v>
      </c>
      <c r="H1106" s="46">
        <f t="shared" si="343"/>
        <v>0</v>
      </c>
      <c r="I1106" s="46">
        <f t="shared" si="368"/>
        <v>0</v>
      </c>
      <c r="J1106" s="47">
        <f t="shared" si="368"/>
        <v>0</v>
      </c>
      <c r="K1106" s="46">
        <f t="shared" si="368"/>
        <v>0</v>
      </c>
      <c r="L1106" s="47">
        <f t="shared" si="368"/>
        <v>0</v>
      </c>
      <c r="M1106" s="46">
        <f t="shared" si="368"/>
        <v>0</v>
      </c>
      <c r="N1106" s="46">
        <f t="shared" si="368"/>
        <v>0</v>
      </c>
      <c r="O1106" s="46">
        <f t="shared" si="368"/>
        <v>0</v>
      </c>
      <c r="P1106" s="46">
        <f t="shared" si="368"/>
        <v>0</v>
      </c>
      <c r="Q1106" s="46">
        <f t="shared" si="345"/>
        <v>0</v>
      </c>
      <c r="R1106" s="46">
        <f t="shared" si="346"/>
        <v>0</v>
      </c>
      <c r="S1106" s="50">
        <v>0</v>
      </c>
      <c r="T1106" s="40" t="s">
        <v>31</v>
      </c>
      <c r="U1106" s="7"/>
      <c r="V1106" s="7"/>
      <c r="W1106" s="7"/>
      <c r="X1106" s="7"/>
      <c r="Y1106" s="7"/>
      <c r="Z1106" s="7"/>
      <c r="AA1106" s="7"/>
      <c r="AB1106" s="9"/>
      <c r="AC1106" s="35"/>
      <c r="AD1106" s="36"/>
      <c r="AF1106" s="37"/>
      <c r="AH1106" s="8"/>
      <c r="AI1106" s="8"/>
      <c r="AJ1106" s="8"/>
    </row>
    <row r="1107" spans="1:36" s="1" customFormat="1" x14ac:dyDescent="0.25">
      <c r="A1107" s="79" t="s">
        <v>2293</v>
      </c>
      <c r="B1107" s="80" t="s">
        <v>502</v>
      </c>
      <c r="C1107" s="46" t="s">
        <v>30</v>
      </c>
      <c r="D1107" s="46">
        <f t="shared" ref="D1107:G1107" si="369">D1108+D1109</f>
        <v>0</v>
      </c>
      <c r="E1107" s="46">
        <f t="shared" si="369"/>
        <v>0</v>
      </c>
      <c r="F1107" s="46">
        <f t="shared" si="369"/>
        <v>0</v>
      </c>
      <c r="G1107" s="46">
        <f t="shared" si="369"/>
        <v>0</v>
      </c>
      <c r="H1107" s="46">
        <f t="shared" si="343"/>
        <v>0</v>
      </c>
      <c r="I1107" s="46">
        <f t="shared" ref="I1107:P1107" si="370">I1108+I1109</f>
        <v>0</v>
      </c>
      <c r="J1107" s="47">
        <f t="shared" si="370"/>
        <v>0</v>
      </c>
      <c r="K1107" s="46">
        <f t="shared" si="370"/>
        <v>0</v>
      </c>
      <c r="L1107" s="46">
        <f t="shared" si="370"/>
        <v>0</v>
      </c>
      <c r="M1107" s="46">
        <f t="shared" si="370"/>
        <v>0</v>
      </c>
      <c r="N1107" s="46">
        <f t="shared" si="370"/>
        <v>0</v>
      </c>
      <c r="O1107" s="46">
        <f t="shared" si="370"/>
        <v>0</v>
      </c>
      <c r="P1107" s="46">
        <f t="shared" si="370"/>
        <v>0</v>
      </c>
      <c r="Q1107" s="46">
        <f t="shared" si="345"/>
        <v>0</v>
      </c>
      <c r="R1107" s="46">
        <f t="shared" si="346"/>
        <v>0</v>
      </c>
      <c r="S1107" s="50">
        <v>0</v>
      </c>
      <c r="T1107" s="40" t="s">
        <v>31</v>
      </c>
      <c r="U1107" s="7"/>
      <c r="V1107" s="7"/>
      <c r="W1107" s="7"/>
      <c r="X1107" s="7"/>
      <c r="Y1107" s="7"/>
      <c r="Z1107" s="7"/>
      <c r="AA1107" s="7"/>
      <c r="AB1107" s="9"/>
      <c r="AC1107" s="35"/>
      <c r="AD1107" s="36"/>
      <c r="AF1107" s="37"/>
      <c r="AH1107" s="8"/>
      <c r="AI1107" s="8"/>
      <c r="AJ1107" s="8"/>
    </row>
    <row r="1108" spans="1:36" s="1" customFormat="1" ht="47.25" x14ac:dyDescent="0.25">
      <c r="A1108" s="79" t="s">
        <v>2294</v>
      </c>
      <c r="B1108" s="80" t="s">
        <v>498</v>
      </c>
      <c r="C1108" s="46" t="s">
        <v>30</v>
      </c>
      <c r="D1108" s="46">
        <v>0</v>
      </c>
      <c r="E1108" s="46">
        <v>0</v>
      </c>
      <c r="F1108" s="46">
        <v>0</v>
      </c>
      <c r="G1108" s="46">
        <v>0</v>
      </c>
      <c r="H1108" s="46">
        <f t="shared" si="343"/>
        <v>0</v>
      </c>
      <c r="I1108" s="46">
        <v>0</v>
      </c>
      <c r="J1108" s="47">
        <v>0</v>
      </c>
      <c r="K1108" s="46">
        <v>0</v>
      </c>
      <c r="L1108" s="47">
        <v>0</v>
      </c>
      <c r="M1108" s="46">
        <v>0</v>
      </c>
      <c r="N1108" s="46">
        <v>0</v>
      </c>
      <c r="O1108" s="46">
        <v>0</v>
      </c>
      <c r="P1108" s="46">
        <v>0</v>
      </c>
      <c r="Q1108" s="46">
        <f t="shared" si="345"/>
        <v>0</v>
      </c>
      <c r="R1108" s="46">
        <f t="shared" si="346"/>
        <v>0</v>
      </c>
      <c r="S1108" s="50">
        <v>0</v>
      </c>
      <c r="T1108" s="40" t="s">
        <v>31</v>
      </c>
      <c r="U1108" s="7"/>
      <c r="V1108" s="7"/>
      <c r="W1108" s="7"/>
      <c r="X1108" s="7"/>
      <c r="Y1108" s="7"/>
      <c r="Z1108" s="7"/>
      <c r="AA1108" s="7"/>
      <c r="AB1108" s="9"/>
      <c r="AC1108" s="35"/>
      <c r="AD1108" s="36"/>
      <c r="AF1108" s="37"/>
      <c r="AH1108" s="8"/>
      <c r="AI1108" s="8"/>
      <c r="AJ1108" s="8"/>
    </row>
    <row r="1109" spans="1:36" s="1" customFormat="1" ht="47.25" x14ac:dyDescent="0.25">
      <c r="A1109" s="79" t="s">
        <v>2295</v>
      </c>
      <c r="B1109" s="80" t="s">
        <v>500</v>
      </c>
      <c r="C1109" s="46" t="s">
        <v>30</v>
      </c>
      <c r="D1109" s="46">
        <v>0</v>
      </c>
      <c r="E1109" s="46">
        <v>0</v>
      </c>
      <c r="F1109" s="46">
        <v>0</v>
      </c>
      <c r="G1109" s="46">
        <v>0</v>
      </c>
      <c r="H1109" s="46">
        <f t="shared" si="343"/>
        <v>0</v>
      </c>
      <c r="I1109" s="46">
        <v>0</v>
      </c>
      <c r="J1109" s="47">
        <v>0</v>
      </c>
      <c r="K1109" s="46">
        <v>0</v>
      </c>
      <c r="L1109" s="47">
        <v>0</v>
      </c>
      <c r="M1109" s="46">
        <v>0</v>
      </c>
      <c r="N1109" s="46">
        <v>0</v>
      </c>
      <c r="O1109" s="46">
        <v>0</v>
      </c>
      <c r="P1109" s="46">
        <v>0</v>
      </c>
      <c r="Q1109" s="46">
        <f t="shared" si="345"/>
        <v>0</v>
      </c>
      <c r="R1109" s="46">
        <f t="shared" si="346"/>
        <v>0</v>
      </c>
      <c r="S1109" s="50">
        <v>0</v>
      </c>
      <c r="T1109" s="40" t="s">
        <v>31</v>
      </c>
      <c r="U1109" s="7"/>
      <c r="V1109" s="7"/>
      <c r="W1109" s="7"/>
      <c r="X1109" s="7"/>
      <c r="Y1109" s="7"/>
      <c r="Z1109" s="7"/>
      <c r="AA1109" s="7"/>
      <c r="AB1109" s="9"/>
      <c r="AC1109" s="35"/>
      <c r="AD1109" s="36"/>
      <c r="AF1109" s="37"/>
      <c r="AH1109" s="8"/>
      <c r="AI1109" s="8"/>
      <c r="AJ1109" s="8"/>
    </row>
    <row r="1110" spans="1:36" s="1" customFormat="1" x14ac:dyDescent="0.25">
      <c r="A1110" s="79" t="s">
        <v>2296</v>
      </c>
      <c r="B1110" s="80" t="s">
        <v>502</v>
      </c>
      <c r="C1110" s="46" t="s">
        <v>30</v>
      </c>
      <c r="D1110" s="46">
        <f t="shared" ref="D1110:G1110" si="371">D1111+D1112</f>
        <v>0</v>
      </c>
      <c r="E1110" s="46">
        <f t="shared" si="371"/>
        <v>0</v>
      </c>
      <c r="F1110" s="46">
        <f t="shared" si="371"/>
        <v>0</v>
      </c>
      <c r="G1110" s="46">
        <f t="shared" si="371"/>
        <v>0</v>
      </c>
      <c r="H1110" s="46">
        <f t="shared" si="343"/>
        <v>0</v>
      </c>
      <c r="I1110" s="46">
        <f t="shared" ref="I1110:P1110" si="372">I1111+I1112</f>
        <v>0</v>
      </c>
      <c r="J1110" s="47">
        <f t="shared" si="372"/>
        <v>0</v>
      </c>
      <c r="K1110" s="46">
        <f t="shared" si="372"/>
        <v>0</v>
      </c>
      <c r="L1110" s="46">
        <f t="shared" si="372"/>
        <v>0</v>
      </c>
      <c r="M1110" s="46">
        <f t="shared" si="372"/>
        <v>0</v>
      </c>
      <c r="N1110" s="46">
        <f t="shared" si="372"/>
        <v>0</v>
      </c>
      <c r="O1110" s="46">
        <f t="shared" si="372"/>
        <v>0</v>
      </c>
      <c r="P1110" s="46">
        <f t="shared" si="372"/>
        <v>0</v>
      </c>
      <c r="Q1110" s="46">
        <f t="shared" si="345"/>
        <v>0</v>
      </c>
      <c r="R1110" s="46">
        <f t="shared" si="346"/>
        <v>0</v>
      </c>
      <c r="S1110" s="50">
        <v>0</v>
      </c>
      <c r="T1110" s="40" t="s">
        <v>31</v>
      </c>
      <c r="U1110" s="7"/>
      <c r="V1110" s="7"/>
      <c r="W1110" s="7"/>
      <c r="X1110" s="7"/>
      <c r="Y1110" s="7"/>
      <c r="Z1110" s="7"/>
      <c r="AA1110" s="7"/>
      <c r="AB1110" s="9"/>
      <c r="AC1110" s="35"/>
      <c r="AD1110" s="36"/>
      <c r="AF1110" s="37"/>
      <c r="AH1110" s="8"/>
      <c r="AI1110" s="8"/>
      <c r="AJ1110" s="8"/>
    </row>
    <row r="1111" spans="1:36" s="1" customFormat="1" ht="47.25" x14ac:dyDescent="0.25">
      <c r="A1111" s="79" t="s">
        <v>2297</v>
      </c>
      <c r="B1111" s="80" t="s">
        <v>498</v>
      </c>
      <c r="C1111" s="46" t="s">
        <v>30</v>
      </c>
      <c r="D1111" s="46">
        <v>0</v>
      </c>
      <c r="E1111" s="46">
        <v>0</v>
      </c>
      <c r="F1111" s="46">
        <v>0</v>
      </c>
      <c r="G1111" s="46">
        <v>0</v>
      </c>
      <c r="H1111" s="46">
        <f t="shared" si="343"/>
        <v>0</v>
      </c>
      <c r="I1111" s="46">
        <v>0</v>
      </c>
      <c r="J1111" s="47">
        <v>0</v>
      </c>
      <c r="K1111" s="46">
        <v>0</v>
      </c>
      <c r="L1111" s="47">
        <v>0</v>
      </c>
      <c r="M1111" s="46">
        <v>0</v>
      </c>
      <c r="N1111" s="46">
        <v>0</v>
      </c>
      <c r="O1111" s="46">
        <v>0</v>
      </c>
      <c r="P1111" s="46">
        <v>0</v>
      </c>
      <c r="Q1111" s="46">
        <f t="shared" si="345"/>
        <v>0</v>
      </c>
      <c r="R1111" s="46">
        <f t="shared" si="346"/>
        <v>0</v>
      </c>
      <c r="S1111" s="50">
        <v>0</v>
      </c>
      <c r="T1111" s="40" t="s">
        <v>31</v>
      </c>
      <c r="U1111" s="7"/>
      <c r="V1111" s="7"/>
      <c r="W1111" s="7"/>
      <c r="X1111" s="7"/>
      <c r="Y1111" s="7"/>
      <c r="Z1111" s="7"/>
      <c r="AA1111" s="7"/>
      <c r="AB1111" s="9"/>
      <c r="AC1111" s="35"/>
      <c r="AD1111" s="36"/>
      <c r="AF1111" s="37"/>
      <c r="AH1111" s="8"/>
      <c r="AI1111" s="8"/>
      <c r="AJ1111" s="8"/>
    </row>
    <row r="1112" spans="1:36" s="1" customFormat="1" ht="47.25" x14ac:dyDescent="0.25">
      <c r="A1112" s="79" t="s">
        <v>2298</v>
      </c>
      <c r="B1112" s="80" t="s">
        <v>500</v>
      </c>
      <c r="C1112" s="46" t="s">
        <v>30</v>
      </c>
      <c r="D1112" s="46">
        <v>0</v>
      </c>
      <c r="E1112" s="46">
        <v>0</v>
      </c>
      <c r="F1112" s="46">
        <v>0</v>
      </c>
      <c r="G1112" s="46">
        <v>0</v>
      </c>
      <c r="H1112" s="46">
        <f t="shared" si="343"/>
        <v>0</v>
      </c>
      <c r="I1112" s="46">
        <v>0</v>
      </c>
      <c r="J1112" s="47">
        <v>0</v>
      </c>
      <c r="K1112" s="46">
        <v>0</v>
      </c>
      <c r="L1112" s="47">
        <v>0</v>
      </c>
      <c r="M1112" s="46">
        <v>0</v>
      </c>
      <c r="N1112" s="46">
        <v>0</v>
      </c>
      <c r="O1112" s="46">
        <v>0</v>
      </c>
      <c r="P1112" s="46">
        <v>0</v>
      </c>
      <c r="Q1112" s="46">
        <f t="shared" si="345"/>
        <v>0</v>
      </c>
      <c r="R1112" s="46">
        <f t="shared" si="346"/>
        <v>0</v>
      </c>
      <c r="S1112" s="50">
        <v>0</v>
      </c>
      <c r="T1112" s="40" t="s">
        <v>31</v>
      </c>
      <c r="U1112" s="7"/>
      <c r="V1112" s="7"/>
      <c r="W1112" s="7"/>
      <c r="X1112" s="7"/>
      <c r="Y1112" s="7"/>
      <c r="Z1112" s="7"/>
      <c r="AA1112" s="7"/>
      <c r="AB1112" s="9"/>
      <c r="AC1112" s="35"/>
      <c r="AD1112" s="36"/>
      <c r="AF1112" s="37"/>
      <c r="AH1112" s="8"/>
      <c r="AI1112" s="8"/>
      <c r="AJ1112" s="8"/>
    </row>
    <row r="1113" spans="1:36" s="1" customFormat="1" x14ac:dyDescent="0.25">
      <c r="A1113" s="79" t="s">
        <v>2299</v>
      </c>
      <c r="B1113" s="86" t="s">
        <v>506</v>
      </c>
      <c r="C1113" s="104" t="s">
        <v>30</v>
      </c>
      <c r="D1113" s="46">
        <f t="shared" ref="D1113:G1113" si="373">SUM(D1114,D1115,D1116,D1117)</f>
        <v>0</v>
      </c>
      <c r="E1113" s="46">
        <f t="shared" si="373"/>
        <v>0</v>
      </c>
      <c r="F1113" s="46">
        <f t="shared" si="373"/>
        <v>0</v>
      </c>
      <c r="G1113" s="46">
        <f t="shared" si="373"/>
        <v>0</v>
      </c>
      <c r="H1113" s="46">
        <f t="shared" si="343"/>
        <v>0</v>
      </c>
      <c r="I1113" s="46">
        <f t="shared" ref="I1113:P1113" si="374">SUM(I1114,I1115,I1116,I1117)</f>
        <v>0</v>
      </c>
      <c r="J1113" s="47">
        <f t="shared" si="374"/>
        <v>0</v>
      </c>
      <c r="K1113" s="46">
        <f t="shared" si="374"/>
        <v>0</v>
      </c>
      <c r="L1113" s="46">
        <f t="shared" si="374"/>
        <v>0</v>
      </c>
      <c r="M1113" s="46">
        <f t="shared" si="374"/>
        <v>0</v>
      </c>
      <c r="N1113" s="46">
        <f t="shared" si="374"/>
        <v>0</v>
      </c>
      <c r="O1113" s="46">
        <f t="shared" si="374"/>
        <v>0</v>
      </c>
      <c r="P1113" s="46">
        <f t="shared" si="374"/>
        <v>0</v>
      </c>
      <c r="Q1113" s="46">
        <f t="shared" si="345"/>
        <v>0</v>
      </c>
      <c r="R1113" s="46">
        <f t="shared" si="346"/>
        <v>0</v>
      </c>
      <c r="S1113" s="50">
        <v>0</v>
      </c>
      <c r="T1113" s="40" t="s">
        <v>31</v>
      </c>
      <c r="U1113" s="7"/>
      <c r="V1113" s="7"/>
      <c r="W1113" s="7"/>
      <c r="X1113" s="7"/>
      <c r="Y1113" s="7"/>
      <c r="Z1113" s="7"/>
      <c r="AA1113" s="7"/>
      <c r="AB1113" s="9"/>
      <c r="AC1113" s="35"/>
      <c r="AD1113" s="36"/>
      <c r="AF1113" s="37"/>
      <c r="AH1113" s="8"/>
      <c r="AI1113" s="8"/>
      <c r="AJ1113" s="8"/>
    </row>
    <row r="1114" spans="1:36" s="1" customFormat="1" ht="31.5" x14ac:dyDescent="0.25">
      <c r="A1114" s="79" t="s">
        <v>2300</v>
      </c>
      <c r="B1114" s="86" t="s">
        <v>508</v>
      </c>
      <c r="C1114" s="104" t="s">
        <v>30</v>
      </c>
      <c r="D1114" s="46">
        <v>0</v>
      </c>
      <c r="E1114" s="46">
        <v>0</v>
      </c>
      <c r="F1114" s="46">
        <v>0</v>
      </c>
      <c r="G1114" s="46">
        <v>0</v>
      </c>
      <c r="H1114" s="46">
        <f t="shared" si="343"/>
        <v>0</v>
      </c>
      <c r="I1114" s="46">
        <v>0</v>
      </c>
      <c r="J1114" s="47">
        <v>0</v>
      </c>
      <c r="K1114" s="46">
        <v>0</v>
      </c>
      <c r="L1114" s="47">
        <v>0</v>
      </c>
      <c r="M1114" s="46">
        <v>0</v>
      </c>
      <c r="N1114" s="46">
        <v>0</v>
      </c>
      <c r="O1114" s="46">
        <v>0</v>
      </c>
      <c r="P1114" s="46">
        <v>0</v>
      </c>
      <c r="Q1114" s="46">
        <f t="shared" si="345"/>
        <v>0</v>
      </c>
      <c r="R1114" s="46">
        <f t="shared" si="346"/>
        <v>0</v>
      </c>
      <c r="S1114" s="50">
        <v>0</v>
      </c>
      <c r="T1114" s="40" t="s">
        <v>31</v>
      </c>
      <c r="U1114" s="7"/>
      <c r="V1114" s="7"/>
      <c r="W1114" s="7"/>
      <c r="X1114" s="7"/>
      <c r="Y1114" s="7"/>
      <c r="Z1114" s="7"/>
      <c r="AA1114" s="7"/>
      <c r="AB1114" s="9"/>
      <c r="AC1114" s="35"/>
      <c r="AD1114" s="36"/>
      <c r="AF1114" s="37"/>
      <c r="AH1114" s="8"/>
      <c r="AI1114" s="8"/>
      <c r="AJ1114" s="8"/>
    </row>
    <row r="1115" spans="1:36" s="1" customFormat="1" x14ac:dyDescent="0.25">
      <c r="A1115" s="79" t="s">
        <v>2301</v>
      </c>
      <c r="B1115" s="80" t="s">
        <v>510</v>
      </c>
      <c r="C1115" s="46" t="s">
        <v>30</v>
      </c>
      <c r="D1115" s="46">
        <v>0</v>
      </c>
      <c r="E1115" s="46">
        <v>0</v>
      </c>
      <c r="F1115" s="46">
        <v>0</v>
      </c>
      <c r="G1115" s="46">
        <v>0</v>
      </c>
      <c r="H1115" s="46">
        <f t="shared" si="343"/>
        <v>0</v>
      </c>
      <c r="I1115" s="46">
        <v>0</v>
      </c>
      <c r="J1115" s="47">
        <v>0</v>
      </c>
      <c r="K1115" s="46">
        <v>0</v>
      </c>
      <c r="L1115" s="47">
        <v>0</v>
      </c>
      <c r="M1115" s="46">
        <v>0</v>
      </c>
      <c r="N1115" s="46">
        <v>0</v>
      </c>
      <c r="O1115" s="46">
        <v>0</v>
      </c>
      <c r="P1115" s="46">
        <v>0</v>
      </c>
      <c r="Q1115" s="46">
        <f t="shared" si="345"/>
        <v>0</v>
      </c>
      <c r="R1115" s="46">
        <f t="shared" si="346"/>
        <v>0</v>
      </c>
      <c r="S1115" s="50">
        <v>0</v>
      </c>
      <c r="T1115" s="40" t="s">
        <v>31</v>
      </c>
      <c r="U1115" s="7"/>
      <c r="V1115" s="7"/>
      <c r="W1115" s="7"/>
      <c r="X1115" s="7"/>
      <c r="Y1115" s="7"/>
      <c r="Z1115" s="7"/>
      <c r="AA1115" s="7"/>
      <c r="AB1115" s="9"/>
      <c r="AC1115" s="35"/>
      <c r="AD1115" s="36"/>
      <c r="AF1115" s="37"/>
      <c r="AH1115" s="8"/>
      <c r="AI1115" s="8"/>
      <c r="AJ1115" s="8"/>
    </row>
    <row r="1116" spans="1:36" s="1" customFormat="1" ht="31.5" x14ac:dyDescent="0.25">
      <c r="A1116" s="79" t="s">
        <v>2302</v>
      </c>
      <c r="B1116" s="80" t="s">
        <v>514</v>
      </c>
      <c r="C1116" s="46" t="s">
        <v>30</v>
      </c>
      <c r="D1116" s="46">
        <v>0</v>
      </c>
      <c r="E1116" s="46">
        <v>0</v>
      </c>
      <c r="F1116" s="46">
        <v>0</v>
      </c>
      <c r="G1116" s="46">
        <v>0</v>
      </c>
      <c r="H1116" s="46">
        <f t="shared" si="343"/>
        <v>0</v>
      </c>
      <c r="I1116" s="46">
        <v>0</v>
      </c>
      <c r="J1116" s="47">
        <v>0</v>
      </c>
      <c r="K1116" s="46">
        <v>0</v>
      </c>
      <c r="L1116" s="47">
        <v>0</v>
      </c>
      <c r="M1116" s="46">
        <v>0</v>
      </c>
      <c r="N1116" s="46">
        <v>0</v>
      </c>
      <c r="O1116" s="46">
        <v>0</v>
      </c>
      <c r="P1116" s="46">
        <v>0</v>
      </c>
      <c r="Q1116" s="46">
        <f t="shared" si="345"/>
        <v>0</v>
      </c>
      <c r="R1116" s="46">
        <f t="shared" si="346"/>
        <v>0</v>
      </c>
      <c r="S1116" s="50">
        <v>0</v>
      </c>
      <c r="T1116" s="40" t="s">
        <v>31</v>
      </c>
      <c r="U1116" s="7"/>
      <c r="V1116" s="7"/>
      <c r="W1116" s="7"/>
      <c r="X1116" s="7"/>
      <c r="Y1116" s="7"/>
      <c r="Z1116" s="7"/>
      <c r="AA1116" s="7"/>
      <c r="AB1116" s="9"/>
      <c r="AC1116" s="35"/>
      <c r="AD1116" s="36"/>
      <c r="AF1116" s="37"/>
      <c r="AH1116" s="8"/>
      <c r="AI1116" s="8"/>
      <c r="AJ1116" s="8"/>
    </row>
    <row r="1117" spans="1:36" s="1" customFormat="1" x14ac:dyDescent="0.25">
      <c r="A1117" s="79" t="s">
        <v>2303</v>
      </c>
      <c r="B1117" s="80" t="s">
        <v>522</v>
      </c>
      <c r="C1117" s="46" t="s">
        <v>30</v>
      </c>
      <c r="D1117" s="46">
        <v>0</v>
      </c>
      <c r="E1117" s="46">
        <v>0</v>
      </c>
      <c r="F1117" s="46">
        <v>0</v>
      </c>
      <c r="G1117" s="46">
        <v>0</v>
      </c>
      <c r="H1117" s="46">
        <f t="shared" si="343"/>
        <v>0</v>
      </c>
      <c r="I1117" s="46">
        <v>0</v>
      </c>
      <c r="J1117" s="47">
        <v>0</v>
      </c>
      <c r="K1117" s="46">
        <v>0</v>
      </c>
      <c r="L1117" s="47">
        <v>0</v>
      </c>
      <c r="M1117" s="46">
        <v>0</v>
      </c>
      <c r="N1117" s="46">
        <v>0</v>
      </c>
      <c r="O1117" s="46">
        <v>0</v>
      </c>
      <c r="P1117" s="46">
        <v>0</v>
      </c>
      <c r="Q1117" s="46">
        <f t="shared" si="345"/>
        <v>0</v>
      </c>
      <c r="R1117" s="46">
        <f t="shared" si="346"/>
        <v>0</v>
      </c>
      <c r="S1117" s="50">
        <v>0</v>
      </c>
      <c r="T1117" s="40" t="s">
        <v>31</v>
      </c>
      <c r="U1117" s="7"/>
      <c r="V1117" s="7"/>
      <c r="W1117" s="7"/>
      <c r="X1117" s="7"/>
      <c r="Y1117" s="7"/>
      <c r="Z1117" s="7"/>
      <c r="AA1117" s="7"/>
      <c r="AB1117" s="9"/>
      <c r="AC1117" s="35"/>
      <c r="AD1117" s="36"/>
      <c r="AF1117" s="37"/>
      <c r="AH1117" s="8"/>
      <c r="AI1117" s="8"/>
      <c r="AJ1117" s="8"/>
    </row>
    <row r="1118" spans="1:36" s="1" customFormat="1" ht="31.5" x14ac:dyDescent="0.25">
      <c r="A1118" s="79" t="s">
        <v>2304</v>
      </c>
      <c r="B1118" s="80" t="s">
        <v>542</v>
      </c>
      <c r="C1118" s="46" t="s">
        <v>30</v>
      </c>
      <c r="D1118" s="46">
        <v>0</v>
      </c>
      <c r="E1118" s="46">
        <v>0</v>
      </c>
      <c r="F1118" s="46">
        <v>0</v>
      </c>
      <c r="G1118" s="46">
        <v>0</v>
      </c>
      <c r="H1118" s="46">
        <f t="shared" si="343"/>
        <v>0</v>
      </c>
      <c r="I1118" s="46">
        <v>0</v>
      </c>
      <c r="J1118" s="47">
        <v>0</v>
      </c>
      <c r="K1118" s="46">
        <v>0</v>
      </c>
      <c r="L1118" s="47">
        <v>0</v>
      </c>
      <c r="M1118" s="46">
        <v>0</v>
      </c>
      <c r="N1118" s="46">
        <v>0</v>
      </c>
      <c r="O1118" s="46">
        <v>0</v>
      </c>
      <c r="P1118" s="46">
        <v>0</v>
      </c>
      <c r="Q1118" s="46">
        <f t="shared" si="345"/>
        <v>0</v>
      </c>
      <c r="R1118" s="46">
        <f t="shared" si="346"/>
        <v>0</v>
      </c>
      <c r="S1118" s="50">
        <v>0</v>
      </c>
      <c r="T1118" s="40" t="s">
        <v>31</v>
      </c>
      <c r="U1118" s="7"/>
      <c r="V1118" s="7"/>
      <c r="W1118" s="7"/>
      <c r="X1118" s="7"/>
      <c r="Y1118" s="7"/>
      <c r="Z1118" s="7"/>
      <c r="AA1118" s="7"/>
      <c r="AB1118" s="9"/>
      <c r="AC1118" s="35"/>
      <c r="AD1118" s="36"/>
      <c r="AF1118" s="37"/>
      <c r="AH1118" s="8"/>
      <c r="AI1118" s="8"/>
      <c r="AJ1118" s="8"/>
    </row>
    <row r="1119" spans="1:36" s="1" customFormat="1" x14ac:dyDescent="0.25">
      <c r="A1119" s="79" t="s">
        <v>2305</v>
      </c>
      <c r="B1119" s="86" t="s">
        <v>544</v>
      </c>
      <c r="C1119" s="87" t="s">
        <v>30</v>
      </c>
      <c r="D1119" s="46">
        <f>SUM(D1120:D1127)</f>
        <v>20.612873086</v>
      </c>
      <c r="E1119" s="46">
        <f t="shared" ref="E1119:R1119" si="375">SUM(E1120:E1127)</f>
        <v>0</v>
      </c>
      <c r="F1119" s="46">
        <f t="shared" si="375"/>
        <v>20.612873086</v>
      </c>
      <c r="G1119" s="46">
        <f t="shared" si="375"/>
        <v>20.612873086</v>
      </c>
      <c r="H1119" s="46">
        <f t="shared" si="375"/>
        <v>21.033814599999999</v>
      </c>
      <c r="I1119" s="46">
        <f t="shared" si="375"/>
        <v>0.19109999999999999</v>
      </c>
      <c r="J1119" s="47">
        <f t="shared" si="375"/>
        <v>0.19109999999999999</v>
      </c>
      <c r="K1119" s="47">
        <f t="shared" si="375"/>
        <v>0.74850000000000005</v>
      </c>
      <c r="L1119" s="47">
        <f t="shared" si="375"/>
        <v>0.99587160000000008</v>
      </c>
      <c r="M1119" s="47">
        <f t="shared" si="375"/>
        <v>0</v>
      </c>
      <c r="N1119" s="47">
        <f t="shared" si="375"/>
        <v>0.15690199999999999</v>
      </c>
      <c r="O1119" s="47">
        <f t="shared" si="375"/>
        <v>19.673273085999998</v>
      </c>
      <c r="P1119" s="47">
        <f t="shared" si="375"/>
        <v>19.689940999999997</v>
      </c>
      <c r="Q1119" s="46">
        <f>SUM(Q1120:Q1127)</f>
        <v>0.41960448600000089</v>
      </c>
      <c r="R1119" s="46">
        <f t="shared" si="375"/>
        <v>-0.41960448600000089</v>
      </c>
      <c r="S1119" s="50">
        <f>R1119/G1119</f>
        <v>-2.0356428929113761E-2</v>
      </c>
      <c r="T1119" s="40" t="s">
        <v>31</v>
      </c>
      <c r="U1119" s="7"/>
      <c r="V1119" s="7"/>
      <c r="W1119" s="7"/>
      <c r="X1119" s="7"/>
      <c r="Y1119" s="7"/>
      <c r="Z1119" s="7"/>
      <c r="AA1119" s="7"/>
      <c r="AB1119" s="9"/>
      <c r="AC1119" s="35"/>
      <c r="AD1119" s="36"/>
      <c r="AF1119" s="37"/>
      <c r="AH1119" s="8"/>
      <c r="AI1119" s="8"/>
      <c r="AJ1119" s="8"/>
    </row>
    <row r="1120" spans="1:36" s="1" customFormat="1" ht="31.5" x14ac:dyDescent="0.25">
      <c r="A1120" s="92" t="s">
        <v>2305</v>
      </c>
      <c r="B1120" s="83" t="s">
        <v>2306</v>
      </c>
      <c r="C1120" s="54" t="s">
        <v>2307</v>
      </c>
      <c r="D1120" s="54">
        <v>0.15641773</v>
      </c>
      <c r="E1120" s="54">
        <v>0</v>
      </c>
      <c r="F1120" s="54">
        <f t="shared" ref="F1120:F1127" si="376">D1120-E1120</f>
        <v>0.15641773</v>
      </c>
      <c r="G1120" s="54">
        <f t="shared" ref="G1120:H1127" si="377">I1120+K1120+M1120+O1120</f>
        <v>0.15641773</v>
      </c>
      <c r="H1120" s="54">
        <f t="shared" si="377"/>
        <v>0.13937160000000001</v>
      </c>
      <c r="I1120" s="54">
        <v>0</v>
      </c>
      <c r="J1120" s="54">
        <v>0</v>
      </c>
      <c r="K1120" s="54">
        <v>0</v>
      </c>
      <c r="L1120" s="54">
        <v>0.13937160000000001</v>
      </c>
      <c r="M1120" s="54">
        <v>0</v>
      </c>
      <c r="N1120" s="54">
        <v>0</v>
      </c>
      <c r="O1120" s="54">
        <v>0.15641773</v>
      </c>
      <c r="P1120" s="54">
        <v>0</v>
      </c>
      <c r="Q1120" s="54">
        <f>F1120-H1120</f>
        <v>1.7046129999999993E-2</v>
      </c>
      <c r="R1120" s="54">
        <f>H1120-G1120</f>
        <v>-1.7046129999999993E-2</v>
      </c>
      <c r="S1120" s="48">
        <f>R1120/G1120</f>
        <v>-0.10897824690334013</v>
      </c>
      <c r="T1120" s="49" t="s">
        <v>2308</v>
      </c>
      <c r="U1120" s="7"/>
      <c r="V1120" s="7"/>
      <c r="W1120" s="7"/>
      <c r="X1120" s="7"/>
      <c r="Y1120" s="7"/>
      <c r="Z1120" s="7"/>
      <c r="AA1120" s="7"/>
      <c r="AB1120" s="9"/>
      <c r="AC1120" s="35"/>
      <c r="AD1120" s="36"/>
      <c r="AF1120" s="37"/>
      <c r="AH1120" s="8"/>
      <c r="AI1120" s="8"/>
      <c r="AJ1120" s="8"/>
    </row>
    <row r="1121" spans="1:39" s="1" customFormat="1" ht="31.5" x14ac:dyDescent="0.25">
      <c r="A1121" s="92" t="s">
        <v>2305</v>
      </c>
      <c r="B1121" s="83" t="s">
        <v>2309</v>
      </c>
      <c r="C1121" s="54" t="s">
        <v>2310</v>
      </c>
      <c r="D1121" s="54">
        <v>0.19109999999999999</v>
      </c>
      <c r="E1121" s="54">
        <v>0</v>
      </c>
      <c r="F1121" s="54">
        <f t="shared" si="376"/>
        <v>0.19109999999999999</v>
      </c>
      <c r="G1121" s="54">
        <f t="shared" si="377"/>
        <v>0.19109999999999999</v>
      </c>
      <c r="H1121" s="54">
        <f t="shared" si="377"/>
        <v>0.19109999999999999</v>
      </c>
      <c r="I1121" s="54">
        <v>0.19109999999999999</v>
      </c>
      <c r="J1121" s="54">
        <v>0.19109999999999999</v>
      </c>
      <c r="K1121" s="54">
        <v>0</v>
      </c>
      <c r="L1121" s="54">
        <v>0</v>
      </c>
      <c r="M1121" s="54">
        <v>0</v>
      </c>
      <c r="N1121" s="54">
        <v>0</v>
      </c>
      <c r="O1121" s="54">
        <v>0</v>
      </c>
      <c r="P1121" s="54">
        <v>0</v>
      </c>
      <c r="Q1121" s="54">
        <f>F1121-H1121</f>
        <v>0</v>
      </c>
      <c r="R1121" s="54">
        <f>H1121-G1121</f>
        <v>0</v>
      </c>
      <c r="S1121" s="48">
        <f>R1121/G1121</f>
        <v>0</v>
      </c>
      <c r="T1121" s="49" t="s">
        <v>31</v>
      </c>
      <c r="U1121" s="7"/>
      <c r="V1121" s="7"/>
      <c r="W1121" s="7"/>
      <c r="X1121" s="7"/>
      <c r="Y1121" s="7"/>
      <c r="Z1121" s="7"/>
      <c r="AA1121" s="7"/>
      <c r="AB1121" s="9"/>
      <c r="AC1121" s="35"/>
      <c r="AD1121" s="36"/>
      <c r="AF1121" s="37"/>
      <c r="AH1121" s="8"/>
      <c r="AI1121" s="8"/>
      <c r="AJ1121" s="8"/>
    </row>
    <row r="1122" spans="1:39" s="1" customFormat="1" x14ac:dyDescent="0.25">
      <c r="A1122" s="92" t="s">
        <v>2305</v>
      </c>
      <c r="B1122" s="83" t="s">
        <v>2311</v>
      </c>
      <c r="C1122" s="54" t="s">
        <v>2312</v>
      </c>
      <c r="D1122" s="54">
        <v>0.74850000000000005</v>
      </c>
      <c r="E1122" s="54">
        <v>0</v>
      </c>
      <c r="F1122" s="54">
        <f t="shared" si="376"/>
        <v>0.74850000000000005</v>
      </c>
      <c r="G1122" s="54">
        <f t="shared" si="377"/>
        <v>0.74850000000000005</v>
      </c>
      <c r="H1122" s="54">
        <f t="shared" si="377"/>
        <v>0.74850000000000005</v>
      </c>
      <c r="I1122" s="54">
        <v>0</v>
      </c>
      <c r="J1122" s="54">
        <v>0</v>
      </c>
      <c r="K1122" s="54">
        <v>0.74850000000000005</v>
      </c>
      <c r="L1122" s="54">
        <v>0.74850000000000005</v>
      </c>
      <c r="M1122" s="54">
        <v>0</v>
      </c>
      <c r="N1122" s="54">
        <v>0</v>
      </c>
      <c r="O1122" s="54">
        <v>0</v>
      </c>
      <c r="P1122" s="54">
        <v>0</v>
      </c>
      <c r="Q1122" s="54">
        <f>F1122-H1122</f>
        <v>0</v>
      </c>
      <c r="R1122" s="54">
        <f>H1122-G1122</f>
        <v>0</v>
      </c>
      <c r="S1122" s="48">
        <f>R1122/G1122</f>
        <v>0</v>
      </c>
      <c r="T1122" s="49" t="s">
        <v>31</v>
      </c>
      <c r="U1122" s="7"/>
      <c r="V1122" s="7"/>
      <c r="W1122" s="7"/>
      <c r="X1122" s="7"/>
      <c r="Y1122" s="7"/>
      <c r="Z1122" s="7"/>
      <c r="AA1122" s="7"/>
      <c r="AB1122" s="9"/>
      <c r="AC1122" s="35"/>
      <c r="AD1122" s="36"/>
      <c r="AF1122" s="37"/>
      <c r="AH1122" s="8"/>
      <c r="AI1122" s="8"/>
      <c r="AJ1122" s="8"/>
    </row>
    <row r="1123" spans="1:39" s="1" customFormat="1" ht="31.5" x14ac:dyDescent="0.25">
      <c r="A1123" s="92" t="s">
        <v>2305</v>
      </c>
      <c r="B1123" s="83" t="s">
        <v>2313</v>
      </c>
      <c r="C1123" s="54" t="s">
        <v>2314</v>
      </c>
      <c r="D1123" s="54" t="s">
        <v>31</v>
      </c>
      <c r="E1123" s="54" t="s">
        <v>31</v>
      </c>
      <c r="F1123" s="54" t="s">
        <v>31</v>
      </c>
      <c r="G1123" s="54" t="s">
        <v>31</v>
      </c>
      <c r="H1123" s="54">
        <f t="shared" si="377"/>
        <v>0.108</v>
      </c>
      <c r="I1123" s="54" t="s">
        <v>31</v>
      </c>
      <c r="J1123" s="54">
        <v>0</v>
      </c>
      <c r="K1123" s="54" t="s">
        <v>31</v>
      </c>
      <c r="L1123" s="54">
        <v>0.108</v>
      </c>
      <c r="M1123" s="54" t="s">
        <v>31</v>
      </c>
      <c r="N1123" s="54">
        <v>0</v>
      </c>
      <c r="O1123" s="54" t="s">
        <v>31</v>
      </c>
      <c r="P1123" s="54">
        <v>0</v>
      </c>
      <c r="Q1123" s="54" t="s">
        <v>31</v>
      </c>
      <c r="R1123" s="54" t="s">
        <v>31</v>
      </c>
      <c r="S1123" s="48" t="s">
        <v>31</v>
      </c>
      <c r="T1123" s="49" t="s">
        <v>31</v>
      </c>
      <c r="U1123" s="7"/>
      <c r="V1123" s="7"/>
      <c r="W1123" s="7"/>
      <c r="X1123" s="7"/>
      <c r="Y1123" s="7"/>
      <c r="Z1123" s="7"/>
      <c r="AA1123" s="7"/>
      <c r="AB1123" s="9"/>
      <c r="AC1123" s="35"/>
      <c r="AD1123" s="36"/>
      <c r="AF1123" s="37"/>
      <c r="AH1123" s="8"/>
      <c r="AI1123" s="8"/>
      <c r="AJ1123" s="8"/>
      <c r="AM1123" s="63"/>
    </row>
    <row r="1124" spans="1:39" s="1" customFormat="1" ht="31.5" x14ac:dyDescent="0.25">
      <c r="A1124" s="92" t="s">
        <v>2305</v>
      </c>
      <c r="B1124" s="83" t="s">
        <v>2315</v>
      </c>
      <c r="C1124" s="54" t="s">
        <v>2316</v>
      </c>
      <c r="D1124" s="54" t="s">
        <v>31</v>
      </c>
      <c r="E1124" s="54" t="s">
        <v>31</v>
      </c>
      <c r="F1124" s="54" t="s">
        <v>31</v>
      </c>
      <c r="G1124" s="54" t="s">
        <v>31</v>
      </c>
      <c r="H1124" s="54">
        <f t="shared" si="377"/>
        <v>0.73254600000000003</v>
      </c>
      <c r="I1124" s="54" t="s">
        <v>31</v>
      </c>
      <c r="J1124" s="54">
        <v>0</v>
      </c>
      <c r="K1124" s="54" t="s">
        <v>31</v>
      </c>
      <c r="L1124" s="54">
        <v>0</v>
      </c>
      <c r="M1124" s="54" t="s">
        <v>31</v>
      </c>
      <c r="N1124" s="54">
        <v>0.15690199999999999</v>
      </c>
      <c r="O1124" s="54" t="s">
        <v>31</v>
      </c>
      <c r="P1124" s="54">
        <v>0.57564400000000004</v>
      </c>
      <c r="Q1124" s="54" t="s">
        <v>31</v>
      </c>
      <c r="R1124" s="54" t="s">
        <v>31</v>
      </c>
      <c r="S1124" s="48" t="s">
        <v>31</v>
      </c>
      <c r="T1124" s="49" t="s">
        <v>938</v>
      </c>
      <c r="U1124" s="7"/>
      <c r="V1124" s="7"/>
      <c r="W1124" s="7"/>
      <c r="X1124" s="7"/>
      <c r="Y1124" s="7"/>
      <c r="Z1124" s="7"/>
      <c r="AA1124" s="7"/>
      <c r="AB1124" s="9"/>
      <c r="AC1124" s="35"/>
      <c r="AD1124" s="36"/>
      <c r="AF1124" s="37"/>
      <c r="AH1124" s="8"/>
      <c r="AI1124" s="8"/>
      <c r="AJ1124" s="8"/>
      <c r="AM1124" s="63"/>
    </row>
    <row r="1125" spans="1:39" s="1" customFormat="1" ht="31.5" x14ac:dyDescent="0.25">
      <c r="A1125" s="92" t="s">
        <v>2305</v>
      </c>
      <c r="B1125" s="83" t="s">
        <v>2317</v>
      </c>
      <c r="C1125" s="54" t="s">
        <v>2318</v>
      </c>
      <c r="D1125" s="54">
        <v>5.7989512100000002</v>
      </c>
      <c r="E1125" s="54">
        <v>0</v>
      </c>
      <c r="F1125" s="54">
        <f t="shared" si="376"/>
        <v>5.7989512100000002</v>
      </c>
      <c r="G1125" s="54">
        <f t="shared" ref="G1125:G1127" si="378">I1125+K1125+M1125+O1125</f>
        <v>5.7989512100000002</v>
      </c>
      <c r="H1125" s="54">
        <f t="shared" si="377"/>
        <v>5.57</v>
      </c>
      <c r="I1125" s="54">
        <v>0</v>
      </c>
      <c r="J1125" s="54">
        <v>0</v>
      </c>
      <c r="K1125" s="54">
        <v>0</v>
      </c>
      <c r="L1125" s="54">
        <v>0</v>
      </c>
      <c r="M1125" s="54">
        <v>0</v>
      </c>
      <c r="N1125" s="54">
        <v>0</v>
      </c>
      <c r="O1125" s="54">
        <v>5.7989512100000002</v>
      </c>
      <c r="P1125" s="54">
        <v>5.57</v>
      </c>
      <c r="Q1125" s="54">
        <f>F1125-H1125</f>
        <v>0.22895120999999996</v>
      </c>
      <c r="R1125" s="54">
        <f>H1125-G1125</f>
        <v>-0.22895120999999996</v>
      </c>
      <c r="S1125" s="48">
        <f>R1125/G1125</f>
        <v>-3.948148582543428E-2</v>
      </c>
      <c r="T1125" s="49" t="s">
        <v>31</v>
      </c>
      <c r="U1125" s="7"/>
      <c r="V1125" s="7"/>
      <c r="W1125" s="7"/>
      <c r="X1125" s="7"/>
      <c r="Y1125" s="7"/>
      <c r="Z1125" s="7"/>
      <c r="AA1125" s="7"/>
      <c r="AB1125" s="9"/>
      <c r="AC1125" s="35"/>
      <c r="AD1125" s="36"/>
      <c r="AF1125" s="37"/>
      <c r="AH1125" s="8"/>
      <c r="AI1125" s="8"/>
      <c r="AJ1125" s="8"/>
    </row>
    <row r="1126" spans="1:39" s="1" customFormat="1" ht="47.25" x14ac:dyDescent="0.25">
      <c r="A1126" s="92" t="s">
        <v>2305</v>
      </c>
      <c r="B1126" s="83" t="s">
        <v>2319</v>
      </c>
      <c r="C1126" s="54" t="s">
        <v>2320</v>
      </c>
      <c r="D1126" s="54">
        <v>13.496674056</v>
      </c>
      <c r="E1126" s="54">
        <v>0</v>
      </c>
      <c r="F1126" s="54">
        <f t="shared" si="376"/>
        <v>13.496674056</v>
      </c>
      <c r="G1126" s="54">
        <f t="shared" si="378"/>
        <v>13.496674056</v>
      </c>
      <c r="H1126" s="54">
        <f t="shared" si="377"/>
        <v>13.363674999999999</v>
      </c>
      <c r="I1126" s="54">
        <v>0</v>
      </c>
      <c r="J1126" s="54">
        <v>0</v>
      </c>
      <c r="K1126" s="54">
        <v>0</v>
      </c>
      <c r="L1126" s="54">
        <v>0</v>
      </c>
      <c r="M1126" s="54">
        <v>0</v>
      </c>
      <c r="N1126" s="54">
        <v>0</v>
      </c>
      <c r="O1126" s="54">
        <v>13.496674056</v>
      </c>
      <c r="P1126" s="54">
        <v>13.363674999999999</v>
      </c>
      <c r="Q1126" s="54">
        <f>F1126-H1126</f>
        <v>0.13299905600000095</v>
      </c>
      <c r="R1126" s="54">
        <f>H1126-G1126</f>
        <v>-0.13299905600000095</v>
      </c>
      <c r="S1126" s="48">
        <f>R1126/G1126</f>
        <v>-9.8542096703354617E-3</v>
      </c>
      <c r="T1126" s="49" t="s">
        <v>31</v>
      </c>
      <c r="U1126" s="7"/>
      <c r="V1126" s="7"/>
      <c r="W1126" s="7"/>
      <c r="X1126" s="7"/>
      <c r="Y1126" s="7"/>
      <c r="Z1126" s="7"/>
      <c r="AA1126" s="7"/>
      <c r="AB1126" s="9"/>
      <c r="AC1126" s="35"/>
      <c r="AD1126" s="36"/>
      <c r="AF1126" s="37"/>
      <c r="AH1126" s="8"/>
      <c r="AI1126" s="8"/>
      <c r="AJ1126" s="8"/>
    </row>
    <row r="1127" spans="1:39" s="1" customFormat="1" ht="31.5" x14ac:dyDescent="0.25">
      <c r="A1127" s="92" t="s">
        <v>2305</v>
      </c>
      <c r="B1127" s="83" t="s">
        <v>2321</v>
      </c>
      <c r="C1127" s="54" t="s">
        <v>2322</v>
      </c>
      <c r="D1127" s="54">
        <v>0.22123008999999999</v>
      </c>
      <c r="E1127" s="54">
        <v>0</v>
      </c>
      <c r="F1127" s="54">
        <f t="shared" si="376"/>
        <v>0.22123008999999999</v>
      </c>
      <c r="G1127" s="54">
        <f t="shared" si="378"/>
        <v>0.22123008999999999</v>
      </c>
      <c r="H1127" s="54">
        <f t="shared" si="377"/>
        <v>0.180622</v>
      </c>
      <c r="I1127" s="54">
        <v>0</v>
      </c>
      <c r="J1127" s="54">
        <v>0</v>
      </c>
      <c r="K1127" s="54">
        <v>0</v>
      </c>
      <c r="L1127" s="54">
        <v>0</v>
      </c>
      <c r="M1127" s="54">
        <v>0</v>
      </c>
      <c r="N1127" s="54">
        <v>0</v>
      </c>
      <c r="O1127" s="54">
        <v>0.22123008999999999</v>
      </c>
      <c r="P1127" s="54">
        <v>0.180622</v>
      </c>
      <c r="Q1127" s="54">
        <f>F1127-H1127</f>
        <v>4.0608089999999986E-2</v>
      </c>
      <c r="R1127" s="54">
        <f>H1127-G1127</f>
        <v>-4.0608089999999986E-2</v>
      </c>
      <c r="S1127" s="48">
        <f>R1127/G1127</f>
        <v>-0.1835559077881313</v>
      </c>
      <c r="T1127" s="49" t="s">
        <v>2323</v>
      </c>
      <c r="U1127" s="7"/>
      <c r="V1127" s="7"/>
      <c r="W1127" s="7"/>
      <c r="X1127" s="7"/>
      <c r="Y1127" s="7"/>
      <c r="Z1127" s="7"/>
      <c r="AA1127" s="7"/>
      <c r="AB1127" s="9"/>
      <c r="AC1127" s="35"/>
      <c r="AD1127" s="36"/>
      <c r="AF1127" s="37"/>
      <c r="AH1127" s="8"/>
      <c r="AI1127" s="8"/>
      <c r="AJ1127" s="8"/>
    </row>
    <row r="1128" spans="1:39" s="1" customFormat="1" x14ac:dyDescent="0.25">
      <c r="H1128" s="105"/>
      <c r="R1128" s="17"/>
      <c r="S1128" s="17"/>
      <c r="T1128" s="106"/>
      <c r="U1128" s="7"/>
      <c r="V1128" s="7"/>
      <c r="W1128" s="7"/>
      <c r="X1128" s="7"/>
      <c r="Y1128" s="7"/>
      <c r="Z1128" s="8"/>
      <c r="AA1128" s="9"/>
      <c r="AB1128" s="9"/>
      <c r="AC1128" s="35"/>
      <c r="AD1128" s="36"/>
      <c r="AF1128" s="37"/>
      <c r="AH1128" s="8"/>
      <c r="AI1128" s="8"/>
      <c r="AJ1128" s="8"/>
    </row>
    <row r="1129" spans="1:39" x14ac:dyDescent="0.25">
      <c r="T1129" s="106"/>
    </row>
    <row r="1130" spans="1:39" x14ac:dyDescent="0.25">
      <c r="T1130" s="106"/>
    </row>
  </sheetData>
  <mergeCells count="25">
    <mergeCell ref="O19:P19"/>
    <mergeCell ref="R19:R20"/>
    <mergeCell ref="S19:S20"/>
    <mergeCell ref="A13:T13"/>
    <mergeCell ref="A17:T17"/>
    <mergeCell ref="A18:A20"/>
    <mergeCell ref="B18:B20"/>
    <mergeCell ref="C18:C20"/>
    <mergeCell ref="D18:D20"/>
    <mergeCell ref="E18:E20"/>
    <mergeCell ref="F18:F20"/>
    <mergeCell ref="G18:P18"/>
    <mergeCell ref="Q18:Q20"/>
    <mergeCell ref="R18:S18"/>
    <mergeCell ref="T18:T20"/>
    <mergeCell ref="G19:H19"/>
    <mergeCell ref="I19:J19"/>
    <mergeCell ref="K19:L19"/>
    <mergeCell ref="M19:N19"/>
    <mergeCell ref="A12:T12"/>
    <mergeCell ref="A4:T4"/>
    <mergeCell ref="A5:T5"/>
    <mergeCell ref="A7:T7"/>
    <mergeCell ref="A8:T8"/>
    <mergeCell ref="A10:T10"/>
  </mergeCells>
  <conditionalFormatting sqref="A18:T21">
    <cfRule type="containsBlanks" dxfId="11" priority="12">
      <formula>LEN(TRIM(A18))=0</formula>
    </cfRule>
  </conditionalFormatting>
  <conditionalFormatting sqref="C498:C499">
    <cfRule type="duplicateValues" dxfId="10" priority="11"/>
  </conditionalFormatting>
  <conditionalFormatting sqref="C501">
    <cfRule type="duplicateValues" dxfId="9" priority="10"/>
  </conditionalFormatting>
  <conditionalFormatting sqref="T45">
    <cfRule type="containsBlanks" dxfId="8" priority="9">
      <formula>LEN(TRIM(T45))=0</formula>
    </cfRule>
  </conditionalFormatting>
  <conditionalFormatting sqref="T45">
    <cfRule type="containsBlanks" dxfId="7" priority="8">
      <formula>LEN(TRIM(T45))=0</formula>
    </cfRule>
  </conditionalFormatting>
  <conditionalFormatting sqref="T744">
    <cfRule type="containsBlanks" dxfId="6" priority="7">
      <formula>LEN(TRIM(T744))=0</formula>
    </cfRule>
  </conditionalFormatting>
  <conditionalFormatting sqref="T744">
    <cfRule type="containsBlanks" dxfId="5" priority="6">
      <formula>LEN(TRIM(T744))=0</formula>
    </cfRule>
  </conditionalFormatting>
  <conditionalFormatting sqref="T767">
    <cfRule type="containsBlanks" dxfId="4" priority="5">
      <formula>LEN(TRIM(T767))=0</formula>
    </cfRule>
  </conditionalFormatting>
  <conditionalFormatting sqref="T791">
    <cfRule type="containsBlanks" dxfId="3" priority="4">
      <formula>LEN(TRIM(T791))=0</formula>
    </cfRule>
  </conditionalFormatting>
  <conditionalFormatting sqref="T807">
    <cfRule type="containsBlanks" dxfId="2" priority="3">
      <formula>LEN(TRIM(T807))=0</formula>
    </cfRule>
  </conditionalFormatting>
  <conditionalFormatting sqref="T808">
    <cfRule type="containsBlanks" dxfId="1" priority="2">
      <formula>LEN(TRIM(T808))=0</formula>
    </cfRule>
  </conditionalFormatting>
  <conditionalFormatting sqref="T817">
    <cfRule type="containsBlanks" dxfId="0" priority="1">
      <formula>LEN(TRIM(T817))=0</formula>
    </cfRule>
  </conditionalFormatting>
  <pageMargins left="0.35433070866141736" right="0.19685039370078738" top="0.78740157480314954" bottom="0.78740157480314954" header="0.51181102362204722" footer="0.51181102362204722"/>
  <pageSetup paperSize="9" scale="26" firstPageNumber="4294967295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 Кв ф</vt:lpstr>
      <vt:lpstr>'10 Кв ф'!Область_печати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Воронина Наталья Александровна</dc:creator>
  <cp:lastModifiedBy>Якушева Алла Васильевна</cp:lastModifiedBy>
  <dcterms:created xsi:type="dcterms:W3CDTF">2025-02-13T23:46:39Z</dcterms:created>
  <dcterms:modified xsi:type="dcterms:W3CDTF">2025-02-14T03:59:34Z</dcterms:modified>
</cp:coreProperties>
</file>