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ДГК, Исполнительный аппарат\Блок Развития\Корпоративный департамент\Отдел ценных бумаг\Постановление 24\Информация как производителем ЭЭ\2023\Для сайта\"/>
    </mc:Choice>
  </mc:AlternateContent>
  <bookViews>
    <workbookView xWindow="3225" yWindow="45" windowWidth="23670" windowHeight="12570"/>
  </bookViews>
  <sheets>
    <sheet name="1" sheetId="1" r:id="rId1"/>
  </sheets>
  <definedNames>
    <definedName name="_xlnm._FilterDatabase" localSheetId="0" hidden="1">'1'!$B$9:$H$263</definedName>
    <definedName name="_xlnm.Print_Titles" localSheetId="0">'1'!$5:$9</definedName>
    <definedName name="_xlnm.Print_Area" localSheetId="0">'1'!$A$1:$H$265</definedName>
  </definedNames>
  <calcPr calcId="162913"/>
</workbook>
</file>

<file path=xl/calcChain.xml><?xml version="1.0" encoding="utf-8"?>
<calcChain xmlns="http://schemas.openxmlformats.org/spreadsheetml/2006/main">
  <c r="G262" i="1" l="1"/>
  <c r="G263" i="1"/>
  <c r="G261" i="1"/>
  <c r="G260" i="1"/>
  <c r="G259" i="1"/>
  <c r="G258" i="1"/>
  <c r="N260" i="1" l="1"/>
  <c r="G189" i="1" l="1"/>
  <c r="G223" i="1" l="1"/>
  <c r="G204" i="1"/>
  <c r="G157" i="1"/>
  <c r="G174" i="1"/>
  <c r="G188" i="1" l="1"/>
  <c r="G156" i="1"/>
  <c r="G151" i="1"/>
  <c r="G144" i="1"/>
  <c r="G129" i="1"/>
  <c r="G105" i="1"/>
  <c r="G86" i="1"/>
  <c r="G62" i="1"/>
  <c r="G25" i="1"/>
  <c r="G13" i="1"/>
  <c r="G12" i="1" l="1"/>
  <c r="G229" i="1" l="1"/>
  <c r="C157" i="1" l="1"/>
  <c r="C189" i="1"/>
  <c r="B157" i="1"/>
  <c r="C229" i="1" l="1"/>
  <c r="B189" i="1"/>
  <c r="B229" i="1" s="1"/>
  <c r="G228" i="1" l="1"/>
  <c r="G11" i="1" s="1"/>
  <c r="K11" i="1" s="1"/>
</calcChain>
</file>

<file path=xl/sharedStrings.xml><?xml version="1.0" encoding="utf-8"?>
<sst xmlns="http://schemas.openxmlformats.org/spreadsheetml/2006/main" count="484" uniqueCount="253">
  <si>
    <t>Всего по АО "ДГК"</t>
  </si>
  <si>
    <t>Хабаровский край</t>
  </si>
  <si>
    <t>Амурская область</t>
  </si>
  <si>
    <t>Приморский край</t>
  </si>
  <si>
    <t>Республика САХА (Якутия)</t>
  </si>
  <si>
    <t>Наименование мероприятия</t>
  </si>
  <si>
    <t>Наименование инвестиционной программы, сроки начала и окончания реализации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</si>
  <si>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</si>
  <si>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</si>
  <si>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власти, утвердившего инвестиционную программу</t>
  </si>
  <si>
    <t>Источник финансирования инвестиционной программы</t>
  </si>
  <si>
    <t>Амортизация</t>
  </si>
  <si>
    <t>Минэнерго России</t>
  </si>
  <si>
    <t>1.Повышение надёжного и экономичного энергоснабжения потребителей тепловой и электрической энергией. Повышение энергетической эффективности и энергосбережения.                                                                                                                     2. Выполнение требований законодательства Российской Федерации                                                                                                                          3. Разработка и внедрение научно-исследовательских и опытно-конструкторских разработок.</t>
  </si>
  <si>
    <t xml:space="preserve">1.Повышение надёжного и экономичного энергоснабжения потребителей тепловой и электрической энергией. Повышение энергетической эффективности и энергосбережения.                                                                                                                                                                                         2. Выполнение требований законодательства Российской Федерации                                                                                                                                </t>
  </si>
  <si>
    <t xml:space="preserve">1.Повышение надёжного и экономичного энергоснабжения потребителей тепловой и электрической энергией.  Повышение энергетической эффективности и энергосбережения.                                                                                                                                                                                                                                2.Выполнения требований законодательства Российской Федерации.                                                                        </t>
  </si>
  <si>
    <t xml:space="preserve">1.Повышение надёжного и экономичного энергоснабжения потребителей тепловой и электрической энергией.   Повышение энергетичиской эффективности и энергосбережения.                                                                                                                                                                                           2. Выполнение требований федерального законодательства   Российской Федерации.                                                                                                                                                        </t>
  </si>
  <si>
    <t>собственные и заемные средства</t>
  </si>
  <si>
    <t>Средства от реализации активов</t>
  </si>
  <si>
    <t>Строительство Новый золоотвал БТЭЦ, емкость - 7,5 млн. м3 (аренда земли) F_505-АГ-26</t>
  </si>
  <si>
    <t>Реконструкция  главного паропровода ТА ст. № 6 типа К50-90 СП РГРЭС  H_505-АГ-33</t>
  </si>
  <si>
    <t>Реконструкция фильтров Н1 ,Н2 ХВО БТЭЦ I_505-АГ-58</t>
  </si>
  <si>
    <t>Реконструкция грузового лифта главного корпуса г/п 2т, СП БТЭЦ   K_505-АГ-83</t>
  </si>
  <si>
    <t>Модернизация котлоагрегата ст. №4 .БТЭЦ I_505-АГ-59</t>
  </si>
  <si>
    <t>Техперевооружение системы управления информационной безопасности, СП БТЭЦ K_505-АГ-100</t>
  </si>
  <si>
    <t>Техперевооружение системы управления информационной безопасности, СП РГРЭС K_505-АГ-101</t>
  </si>
  <si>
    <t>Монтаж системы пожарной сигнализации, управления эвакуацией персонала и эвакуационного освещения объектов СП БТЭЦ L_505-АГ-102</t>
  </si>
  <si>
    <t>Установка защиты всех комплектных распределительных устройств 6 кВ (КРУ-6) на Райчихинской ГРЭС от дуговых коротких замыувний. L_505-АГ-103</t>
  </si>
  <si>
    <t>Техперевооружение АСУТП оборудования второй очереди, с разделением  на АСУТП КА №5, АСУТП ТА №4 и АСУТП электротехнического оборудования, СП Благовещенская ТЭЦ 2 очередь N_505-БлТЭЦ2-10</t>
  </si>
  <si>
    <t>Установка системы  учета водопотребления и водоотведения на РГРЭС I_505-АГ-68</t>
  </si>
  <si>
    <t>Строительство 3-ей нитки  гидрозолоудаления НГРЭС (протяженность - 7,5 км) H_505-НГ-55</t>
  </si>
  <si>
    <t>Наращивание дамбы шлакозолоотвала №1 НГРЭС J_505-НГ-75</t>
  </si>
  <si>
    <t>Замена оборудования энергоблока ст.№2 НГРЭС (РВД, РСД; генератор; ГВ ВГ-2; насос ПЭН-2А с эл. двиг.; 2Т ТДЦ-250/110; МВ В-2Т 110кВ). L_505-НГ-104</t>
  </si>
  <si>
    <t>Техперевооружение системы выдачи электрической мощности НГРЭС (ТТ: В-201, 202; МВ: В-114, В-115, В-203, В-201, В-110-1АТ, В-110-2АТ, В-220-1АТ, В-220-2АТ, В-202; РЗА: В-114, В-115, В-203, В-201, В-202; АТ с РЗА: 1АТ, 2АТ) L_505-НГ-106</t>
  </si>
  <si>
    <t>Установка системы автоматического регулирования мощности энергоблоков № 1, 2, 3 Нерюнгринской ГРЭС F_505-НГ-16</t>
  </si>
  <si>
    <t>Техперевооружение комплекса инженерно-технических средств физической защиты ЧТЭЦ F_505-НГ-12</t>
  </si>
  <si>
    <t>Установка системы мониторинга переходных режимов (СМПР) на Нерюнгринской ГРЭС I_505-НГ-72</t>
  </si>
  <si>
    <t>Оснащение трансформаторов 1Т, 2Т, 1АТ, 2АТ Нерюнгринской ГРЭС установками автоматического пожаротушения K_505-НГ-91</t>
  </si>
  <si>
    <t>Замена программно-технического комплекса автоматизированной системы управления технологическим процессом температурного контроля пароперегревателей и температурного контроля генератора (АСУ ТП ТКПП и ТКГ) энергоблоков №1, №2, №3 Нерюнгринской ГРЭС. K_505-НГ-86</t>
  </si>
  <si>
    <t>Замена пассажирских лифтов в 2021 году: зав. №6093 (башня пересыпки), зав. №75мо (пиковая котельная); в 2022 году: зав. №72565 (дробкорпус), зав. №742 (ИБК), зав. №743 (ИБК) СП НГРЭС K_505-НГ-87</t>
  </si>
  <si>
    <t>Техперевооружение системы управления информационной безопасности, СП НГРЭС K_505-НГ-93</t>
  </si>
  <si>
    <t>Монтаж азотной  установки НГРЭС, 1 шт.   H_505-НГ-54</t>
  </si>
  <si>
    <t>Модернизация релейной защиты и автоматики (РЗА) НГРЭС  L_505-НГ-102</t>
  </si>
  <si>
    <t>Замена системы возбуждения турбогенераторов ТГ-2, ТГ-3 Нерюнгринской ГРЭС N_505-НГ-119</t>
  </si>
  <si>
    <t>Установка дифференциальной защиты шин на Чульманской ТЭЦ J_505-НГ-79</t>
  </si>
  <si>
    <t>Замена дробильно-фрезеровочных машин Нерюнгринской ГРЭС (6 шт.) N_505-НГ-120</t>
  </si>
  <si>
    <t>Реконструкция ленточного конвейера ЛК-4/1Б Нерюнгринской ГРЭС N_505-НГ-121</t>
  </si>
  <si>
    <t>ИТОГО</t>
  </si>
  <si>
    <t>АО "ДГК" г.Хабаровск, ул.Фрунзе, 49.  ИНН 1434031363. Адрес электронной почты: dgk@dgk.ru</t>
  </si>
  <si>
    <t>Информация об инвестиционных программах производителей электрической энергии за 2023 год</t>
  </si>
  <si>
    <t>Информация об использовании инвестиционных средств за 2023 год</t>
  </si>
  <si>
    <t xml:space="preserve">
Об утверждении изменений, вносимых в инвестиционную программу АО «ДГК» на 2020 – 2024 годы, утвержденную приказом Минэнерго России от 12.12.2019 № 23@, с изменениями, внесенными приказом Минэнерго России от 16.12.2021 № 19@, с продлением периода реализации инвестиционной программы до 2027 года</t>
  </si>
  <si>
    <t>Приказ 38@ от 28.12.2023 г.</t>
  </si>
  <si>
    <t>Сведения об использовании инвестиционных средств за отчетный 2023 год (тыс.руб.) в части производства электрической энергии из комбинир выработка (финансирование без НДС).</t>
  </si>
  <si>
    <t>Строительство очистных сооружений нефтесодержащих и дождевых сточных вод, производительностью 600 м3/час на Хабаровской ТЭЦ-1 F_505-ХГ-35</t>
  </si>
  <si>
    <t>Строительство помещения хлораторной установки СП Хабаровская ТЭЦ-1 N_505-ХТЭЦ-1-5</t>
  </si>
  <si>
    <t>Строительство 2 пускового комплекса золоотвала №2 Хабаровской ТЭЦ-3 (ёмкость - 2250 тыс. м3) F_505-ХГ-41</t>
  </si>
  <si>
    <t>Строительство береговой насосной Хабаровской ТЭЦ-3 с внедрением инновационных конструкций водозаборных оголовков, 0,5 км. F_505-ХГ-43</t>
  </si>
  <si>
    <t>Строительство золоотвала Амурской ТЭЦ (ёмкость 3189 тыс. м3, производительность 1200 т/час) F_505-ХГ-42</t>
  </si>
  <si>
    <t>Строительство очистных сооружений для хозяйственно-бытовых сточных вод Николаевской ТЭЦ небольшой производительностью- 70 м3/сут.  H_505-ХГ-118</t>
  </si>
  <si>
    <t>Разработка ПИР для строительства водовода технической воды № 3 от береговой насосной станции для нужд структурного подразделения «Хабаровская ТЭЦ-3 N_505-ХТЭЦ-3-49</t>
  </si>
  <si>
    <t>Наращивание дамб буферного золоотвала и дополнительной секции. Хабаровский район с. Ильинка Хабаровская ТЭЦ-1  (от отм. 104 до отм. 109) F_505-ХГ-1-1</t>
  </si>
  <si>
    <t>Модернизация водовода подпитки Хабаровской ТЭЦ-1 (от ул. Юности до пер. Трамвайного), на протяженности 3000м - Ø 600 мм, с применением ОДК и технологии ППУИ  F_505-ХГ-2</t>
  </si>
  <si>
    <t>Модернизация котлоагрегата к/а ст. № 13 БКЗ-220-140-7 Хабаровской ТЭЦ-1 H_505-ХГ-99</t>
  </si>
  <si>
    <t>Модернизация котлоагрегата к/а ст. № 15 БКЗ-220-140-7 Хабаровской ТЭЦ-1 H_505-ХГ-100</t>
  </si>
  <si>
    <t>Модернизация системы пожарной сигнализации и управления автоматическим пожаротушением «ПОСЕЙДОН» СП «Хабаровская ТЭЦ-1» N_505-ХТЭЦ-1-2</t>
  </si>
  <si>
    <t>Техперевооружение комплекса инженерно-технических средств физической защиты СП "Хабаровской ТЭЦ-1" (ограждение; системы охранной и тревожной сигнализации; система сбора и обработки информации; система бесперебойного электропитания) H_505-ХГ-80</t>
  </si>
  <si>
    <t>Наращивание золоотвала №2 (1 очередь) Хабаровской ТЭЦ-3 на 1800 тыс. м3 H_505-ХГ-57</t>
  </si>
  <si>
    <t>Замена силового трансформатора РТСР-1 на ХТЭЦ-3 K_505-ХГ-152</t>
  </si>
  <si>
    <t>Замена теристорного возбуждения на энергоблоках ст. № 1, 2, 3 Хабаровской ТЭЦ-3 H_505-ХГ-114</t>
  </si>
  <si>
    <t>Техперевооружение системы управления информационной безопасности, СП Хабаровская ТЭЦ-3 K_505-ХГ-148</t>
  </si>
  <si>
    <t xml:space="preserve">
Установка системы пожаротушения трансформатора ст. № Т-1 Хабаровской ТЭЦ-3
 K_505-ХГ-149</t>
  </si>
  <si>
    <t xml:space="preserve"> Установка системы кондиционирования в помещении тиристорного возбудителя  на 4 энергоблоке СП "Хабаровская  ТЭЦ-3" , 1  шт N_505-ХГ-189</t>
  </si>
  <si>
    <t>Техперевооружение комплекса инженерно-технических средств физической защиты СП "Хабаровской ТЭЦ-3"  (ограждение, система охранного телевидения, система охранного освещения, система связи, система тревожного оповещения, система сбора и обоработки информации, система охранно тревожной сигнализации, система контроля и управления доступом)  H_505-ХГ-81</t>
  </si>
  <si>
    <t>Замена трансформатора ТДЦ-250000/220-УХЛ1 на ХТЭЦ-3 N_505-ХТЭЦ-3-50</t>
  </si>
  <si>
    <t>Реконструкция вагоноопрокидывателей ВРС-125Ц (А) и ВРС 134 (Б) Хабаровской ТЭЦ-3 N_505-ХТЭЦ-3-18</t>
  </si>
  <si>
    <t>Модернизация стационарных электролизных установок СЭУ-10 ст. № 1,2 Хабаровской ТЭЦ-3 N_505-ХТЭЦ-3-19</t>
  </si>
  <si>
    <t>Модернизация электрофильтров котлоагрегата ст. № 3 с заменой электрической и механической части Хабаровской ТЭЦ-3 N_505-ХТЭЦ-3-21</t>
  </si>
  <si>
    <t>Замена циркуляционного насоса 96 ДПВ-4,5/23 (ЦН-1, ЦН-2, ЦН-3) с вращающейся сеткой для СП «Хабаровская ТЭЦ-3 N_505-ХТЭЦ-3-24</t>
  </si>
  <si>
    <t>Замена насоса на модернизированный КСВ-320-160-2 (ЭБ, Турбина Т-180/210-130) для СП «Хабаровская ТЭЦ-3 N_505-ХТЭЦ-3-25</t>
  </si>
  <si>
    <t>Техническое перевооружение насосного оборудования СП "Хабаровская ТЭЦ-3" N_505-ХТЭЦ-3-27</t>
  </si>
  <si>
    <t>Модернизация ОРУ-110 кВ БНС с заменой выработавших свой ресурс масляных выключателей 110 кВ на элегазовые (2 шт.) СП Хабаровская ТЭЦ-3 N_505-ХТЭЦ-3-29</t>
  </si>
  <si>
    <t>Техническое перевооружение автотрансформатора АТ-1 с заменой РЗА и кабельных связей, СП «Хабаровская ТЭЦ-3 N_505-ХТЭЦ-3-30</t>
  </si>
  <si>
    <t>Модернизация системы частотного регулирования питателей сырого угля (1 система) Котла ТПЕ-215 ст. № 1, СП "Хабаровская ТЭЦ-3" N_505-ХТЭЦ-3-31</t>
  </si>
  <si>
    <t>Модернизация комплекта оборудования механических величин для выполнения защиты "Повышение виброскорости корпусов подшипников турбины". (Вибробит 300) N_505-ХТЭЦ-3-32</t>
  </si>
  <si>
    <t>Техническое перевооружение Хабаровской ТЭЦ-3 с переводом на сжигание природного газа энергоблоков ст. № 2, СП Хабаровская ТЭЦ-3 N_505-ХТЭЦ-3-45</t>
  </si>
  <si>
    <t>Техническое перевооружение пожарного трубопровода с заменой подземного участка Ø159 (1101 п.м.) на полиэтиленовую трубу, СП ХТЭЦ-3 N_505-ХТЭЦ-3-42</t>
  </si>
  <si>
    <t>Модернизация охранно пожарной сигнализации и системы освещения здания циркуляционной насосной и здания автотранспортного цеха (2 системы), СП "Хабаровская ТЭЦ-3" N_505-ХТЭЦ-3-43</t>
  </si>
  <si>
    <t>Модернизация водяного экономайзера (16 блоков) Котла ТПЕ-215 ст. № 1, СП "Хабаровская ТЭЦ-3" N_505-ХТЭЦ-3-44</t>
  </si>
  <si>
    <t>Установка автоматизированной системы учета выбросов звгрязняющих веществ в атмосферу на дымовой трубе СП Хабаровская ТЭЦ-3 J_505-ХГ-144</t>
  </si>
  <si>
    <t>Техперевооружение Хабаровской ТЭЦ-3 с переводом на сжигание природного газа пиковой котельной (ПВК), 3 шт. F_505-ХГ-38</t>
  </si>
  <si>
    <t>Реконструкция электрофильтров Хабаровской ТЭЦ-3 I_505-ХГ-134</t>
  </si>
  <si>
    <t>Реконструкция градирни ст. №3 Хабаровской ТЭЦ-3 I_505-ХГ-136</t>
  </si>
  <si>
    <t>Реконструкция системы сброса сточных вод золоотвала Комсомольской ТЭЦ-2 I_505-ХГ-90</t>
  </si>
  <si>
    <t>Модернизация котлоагрегата к/а ст. № 10 БКЗ-220-140-7 Комсомольской ТЭЦ-2 H_505-ХГ-101</t>
  </si>
  <si>
    <t>Модернизация системы СОТИАССО (система обмена технологической информацией с автоматизированной системой системного оператора) Комсомольской ТЭЦ-2 H_505-ХГ-108-2</t>
  </si>
  <si>
    <t>Модернизация автоматизированной информационно- измерительной системы коммерческого учета электроэнергии (АИИС КУЭ) СП Комсомольская ТЭЦ-1 I_505-ХГ-109-6</t>
  </si>
  <si>
    <t>Модернизация автоматизированной информационно- измерительной системы коммерческого учета электроэнергии (АИИС КУЭ) Комсомольской ТЭЦ-2 H_505-ХГ-109-1</t>
  </si>
  <si>
    <t>Модернизация системы ГГС (громкоговорщей свзи) Комсомольской ТЭЦ-1 I_505-ХГ-110-4</t>
  </si>
  <si>
    <t>Модернизация системы ГГС (громкоговорщей свзи) Комсомольской ТЭЦ-2 I_505-ХГ-110-5</t>
  </si>
  <si>
    <t>Модернизация системы гарантированного электропитания СДТУ Комсомольской ТЭЦ-1 I_505-ХГ-111-4</t>
  </si>
  <si>
    <t>Модернизация системы гарантированного электропитания СДТУ Комсомольской ТЭЦ-2 H_505-ХГ-111-1</t>
  </si>
  <si>
    <t>Модернизация структурированной кабельной системы  Комсомольской ТЭЦ-1 I_505-ХГ-112-4</t>
  </si>
  <si>
    <t>Модернизация АТС  Комсомольской ТЭЦ-1 I_505-ХГ-113-4</t>
  </si>
  <si>
    <t>Модернизация АТС  Комсомольской ТЭЦ-2 H_505-ХГ-113-1</t>
  </si>
  <si>
    <t>Техперевооружение системы управления информационной безопасности, СП Комсомольская ТЭЦ-2 K_505-ХГ-156</t>
  </si>
  <si>
    <t>Установка кондиционера в помещении главного щита управления, для СП "Комсомольская ТЭЦ-2", 1 шт N_505-ХГ-198</t>
  </si>
  <si>
    <t>Техперевооружение золошлакопроводов.СП "Комсомольская ТЭЦ-2", 1 шт N_505-ХГ-200</t>
  </si>
  <si>
    <t xml:space="preserve">
Установка системы пожаротушения трансформаторов ст. № 2 Т ,6Т, 7Т, 8Т  Комсомольской ТЭЦ-2
 K_505-ХГ-159</t>
  </si>
  <si>
    <t>«Модернизация системы узлов учёта сброса сточных вод СП «Комсомольская ТЭЦ-2 N_505-ХГ-201</t>
  </si>
  <si>
    <t>Техперевооружение комплекса инженерно-технических средств физической защиты СП "Комсомольская ТЭЦ-2" (ограждение, система охранного освещения, система сбора и отработки информации, система охранного телевидения, система контроля и управления доступом, система охранно-тревожной сигнализации) F_505-ХГ-26</t>
  </si>
  <si>
    <t>Техперевооружение комплекса инженерно-технических средств физической защиты СП "Комсомольская ТЭЦ-1" F_505-ХГ-27</t>
  </si>
  <si>
    <t>Установка автомобильных весов, кол-во 1 шт., СП "Комсомольская ТЭЦ-2"  N_505-КТЭЦ2-1</t>
  </si>
  <si>
    <t>Модернизация системы СОТИАССО (система обмена технологической информацией с автоматизированной системой системного оператора) Комсомольской ТЭЦ-3 H_505-ХГ-108-1</t>
  </si>
  <si>
    <t>Модернизация системы ГГС (громкоговорщей свзи) Комсомольской ТЭЦ-3 I_505-ХГ-110-6</t>
  </si>
  <si>
    <t>Модернизация системы гарантированного электропитания СДТУ Комсомольской ТЭЦ-3 I_505-ХГ-111-5</t>
  </si>
  <si>
    <t>Модернизация структурированной кабельной системы  Комсомольской ТЭЦ-3 H_505-ХГ-112-2</t>
  </si>
  <si>
    <t>Модернизация АТС  Комсомольской ТЭЦ-3 I_505-ХГ-113-5</t>
  </si>
  <si>
    <t>Реконструкция кровли Главного корпуса, кровли турбинного отделения (6220 м2), котельного отделения (5040 м2), дымососного отделения (1984 м2), СП "Комсомольская ТЭЦ-3" N_505-КТЭЦ3-10</t>
  </si>
  <si>
    <t>Установка Автоматизированных систем контроля вибрации и механических величин (АСКВМ) турбин (2 системы), для структурного подразделения Комсомольская ТЭЦ-3
 N_505-ХГ-208</t>
  </si>
  <si>
    <t>Техперевооружение системы управления информационной безопасности, СП Комсомольская ТЭЦ-3 K_505-ХГ-158</t>
  </si>
  <si>
    <t xml:space="preserve">
Установка системы пожаротушения трансформаторов ст. № Т1, Т2  Комсомольской ТЭЦ-3
 K_505-ХГ-161</t>
  </si>
  <si>
    <t>Техперевооружение комплекса инженерно-технических средств физической защиты СП "Комсомольская ТЭЦ-3", водогрейная котельная "Дземги" (ограждение, система сбора и обработки информации, система охранной сигнализации, система контроля управления доступом, система охранного телевидения, система охранного освещения, система бесперебойного электропитания) F_505-ХГ-25</t>
  </si>
  <si>
    <t>Техническое перевооружение электротехнического оборудования с заменой маслянных выключателей - 10шт, для СП "Комсомольская ТЭЦ-3" N_505-КТЭЦ3-1</t>
  </si>
  <si>
    <t>Техническое перевооружение устройств релейной защиты и автоматики высоковольтных линий 110 кВ С115, С116, С117, С118  - 4шт, СП "Комсомольская ТЭЦ-3" N_505-КТЭЦ3-2</t>
  </si>
  <si>
    <t>Модернизация системы СОТИАССО (система обмена технологической информацией с автоматизированной системой системного оператора) Амурской ТЭЦ H_505-ХГ-108-3</t>
  </si>
  <si>
    <t>Модернизация АСУ ТП к/а №2 , СП Амурская ТЭЦ-1 N_505-ХГ-194</t>
  </si>
  <si>
    <t>Модернизация автоматизированной информационно- измерительной системы коммерческого учета электроэнергии (АИИС КУЭ) СП Амурская ТЭЦ I_505-ХГ-109-5</t>
  </si>
  <si>
    <t>Модернизация системы гарантированного электропитания СДТУ Амурской ТЭЦ I_505-ХГ-111-6</t>
  </si>
  <si>
    <t>Модернизация структурированной кабельной системы  Амурской ТЭЦ I_505-ХГ-112-5</t>
  </si>
  <si>
    <t>Модернизация АТС  Амурской ТЭЦ I_505-ХГ-113-6</t>
  </si>
  <si>
    <t>Реконструкция градирни Амурской ТЭЦ-1 H_505-ХГ-103</t>
  </si>
  <si>
    <t>Техперевооружение системы управления информационной безопасности, СП Амурская ТЭЦ K_505-ХГ-170</t>
  </si>
  <si>
    <t xml:space="preserve">
Установка системы пожаротушения трансформаторов ст. 5Т, 1Т, 2Т  Амурской ТЭЦ
 K_505-ХГ-171</t>
  </si>
  <si>
    <t>Установка на Амурской ТЭЦ-1 третьего трансформатора связи 110/35/6 кВ мощностью 60 МВА, СП Амурская ТЭЦ L_505-ХГ-178</t>
  </si>
  <si>
    <t>Техперевооружение ленточного конвейера ст. № ЛК-5А с заменой железоотделителя (магнитного сепаратора) (1 шт), СП "Амурская ТЭЦ-1" N_505-АмТЭЦ-1-1</t>
  </si>
  <si>
    <t>Техническое перевооружение турбины ПТ-80-130/13/2,5/1,2 ст.№ 5 с установкой автоматизированной системы контроля вибраций и диагности (АСКВД) (1 система), СП "Амурская ТЭЦ-1" N_505-АмТЭЦ-1-2</t>
  </si>
  <si>
    <t>Техническое перевооружение теплофикационной системы с заменой подогревателя сетевой воды ПСВ 315-14-23 ст.№ ПП-5 (1 шт.), СП "Амурская ТЭЦ-1" N_505-АмТЭЦ-1-3</t>
  </si>
  <si>
    <t>Техническое перевооружение дымососа ДН-24 ст. № ДС-10Б (1 шт) котла БКЗ-210-140 ст.№ 10, СП "Амурская ТЭЦ-1" N_505-АмТЭЦ-1-4</t>
  </si>
  <si>
    <t>Модернизация ЗРУ-35 кВ с заменой масляных выключателей ВМК-35 на вакуумные (6 шт), СП "Амурская ТЭЦ-1" N_505-АмТЭЦ-1-5</t>
  </si>
  <si>
    <t>Модернизация распредустройства 6 кВ секция 3Р,4Р с заменой масляных выключателей на вакуумные (11 шт.-2023, 7 шт.-2025), СП "Амурская ТЭЦ-1" N_505-АмТЭЦ-1-6</t>
  </si>
  <si>
    <t>Техническое перевооружение вагоноопракидывателя ВРС-125 с заменой ротора (1 шт), СП "Амурская ТЭЦ-1" N_505-АмТЭЦ-1-10</t>
  </si>
  <si>
    <t>Техперевооружение комплекса инженерно-технических средств физической защиты СП  Амурская ТЭЦ (система физической защиты (ограждение. система охранного телевидения, система охранно-тревожной сигнализации, система сбора и обработки информации, система контроля и управления доступом, система связи и сигнализации , система охранного освещения) F_505-ХГ-29</t>
  </si>
  <si>
    <t>Техперевооружение Николаевской ТЭЦ с переводом котлоагрегата ст. № 1, ст. № 4  на сжигание природного газа  J_505-ХГ-143</t>
  </si>
  <si>
    <t>Модернизация резервного источника электроснабжения на НТЭЦ I_505-ХГ-128</t>
  </si>
  <si>
    <t>Перевод на сжигание природного газа котлоагрегата ст. № 2 Николаевской ТЭЦ I_505-ХГ-96</t>
  </si>
  <si>
    <t>Установка баков ёмкостью 200 м.куб, 2 шт., СП ТЭЦ Советская Гавань N_505-ТЭЦСов.Гавань-1</t>
  </si>
  <si>
    <t>Замена вентиляторов горячего дутья ВГД-10/3000, 12 шт. СП ТЭЦ  Советская Гавань N_505-ТЭЦСов.Гавань-2</t>
  </si>
  <si>
    <t>Модернизация автомобилей КАМАЗ 65115-50 , 2 шт., СП "ТЭЦ в г. Советская Гавань" N_505-ТЭЦСов.Гавань-3</t>
  </si>
  <si>
    <t>Модернизация котлоагрегата ст. №1 БКЗ-75-39ФБ Николаевской ТЭЦ H_505-ХГ-98</t>
  </si>
  <si>
    <t>Модернизация котлоагрегата ст. №1 Николаевской ТЭЦ H_505-ХГ-102</t>
  </si>
  <si>
    <t>Модернизация системы ГГС (громкоговорщей свзи) Николаевской ТЭЦ I_505-ХГ-110-7</t>
  </si>
  <si>
    <t>Модернизация системы гарантированного электропитания СДТУ Николаевской ТЭЦ H_505-ХГ-111-2</t>
  </si>
  <si>
    <t>Модернизация структурированной кабельной системы  Николаевской ТЭЦ I_505-ХГ-112-6</t>
  </si>
  <si>
    <t>Техперевооружение системы управления информационной безопасности, СП Николаевская ТЭЦ K_505-ХГ-167</t>
  </si>
  <si>
    <t xml:space="preserve">
Установка системы пожаротушения трансформаторов ст.  1Т, 2Т  Николаевской ТЭЦ
 K_505-ХГ-168</t>
  </si>
  <si>
    <t>Техперевооружение резервуаров вертикальных стальных РВС 5000 ст.№1,2 (Расходный склад мазута) СП Николаевская ТЭЦ.
 L_505-ХГ-177</t>
  </si>
  <si>
    <t>Техперевооружение комплекса инженерно-технических средств физической защиты СП  Николаевской ТЭЦ, газораспределительной станции (ГРС) Николаевской ТЭЦ  (ограждение, система охранного освещения, система кондиционирования, система охранно-тревожной сигнализации, система охранного освещения, система охранного телевидения, система охранной сигнализации, система контроля и управления доступом, система громкоговорящего оповещения, система сбора и обработки информации, система оперативной связи, система электропитания)
 F_505-ХГ-30</t>
  </si>
  <si>
    <t>Техперевооружение системы управления информационной безопасности, Исполнительный аппарат  АО "ДГК" K_505-ИА-8</t>
  </si>
  <si>
    <t>Разработка ПИР на модернизацию системы управления энергоблока ст. № 4 с заменой импортного програмного обеспечения и элементной базы на российское (1 система), СП "Хабаровская ТЭЦ-3" N_505-ХТЭЦ-3-47</t>
  </si>
  <si>
    <t>Разработка ПИР для модернизации ЖД эстакады (автомобильная эстакада), для Комсомольская ТЭЦ-1, 1 шт N_505-ХГ-191</t>
  </si>
  <si>
    <t>Разработка обоснования инвестиций (ОБИН) по проекту "Модернизация Комсомольской ТЭЦ-2" N_505-КТЭЦ2-3</t>
  </si>
  <si>
    <t>Разработка ПИР для реализации проекта "Модернизация административного здания предприятия с целью увеличения энергоэффективности и энергосбережения по адресу ул.Шеронова д.65, Исполнительный аппарат" N_505-ИА-9</t>
  </si>
  <si>
    <t>Разработка проектно-изыскательских работ для техперевооружения системы управления информационной безопасности, СП ТЭЦ Советская Гавань N_505-ТЭЦСов.Гавань-9</t>
  </si>
  <si>
    <t>Покупка оборудования не входящего в сметы СП ХТЭЦ-1</t>
  </si>
  <si>
    <t>Покупка оборудования не входящего в сметы СП ХТЭЦ-3</t>
  </si>
  <si>
    <t>Покупка оборудования не входящего в сметы СП КТЭЦ-2</t>
  </si>
  <si>
    <t>Покупка оборудования не входящего в сметы СП КТЭЦ-3</t>
  </si>
  <si>
    <t>Покупка оборудования не входящего в сметы СП Амурской ТЭЦ</t>
  </si>
  <si>
    <t>Покупка оборудования не входящего в сметы СП Николаевской ТЭЦ</t>
  </si>
  <si>
    <t>Покупка оборудования не входящего в сметы СП ТЭЦ Сов. Гавань</t>
  </si>
  <si>
    <t>Покупка оборудования не входящего в сметы Исполнительный аппарат</t>
  </si>
  <si>
    <t>Выкуп имущества, входящего в состав "Комплекса имущества ж/д пути необщего пользования к ТЭЦ в г.Советская Гавань" N_505-ТЭЦСов.Гавань-5</t>
  </si>
  <si>
    <t>Разработка и внедрение инновационной системы управления электрофильтрами типа ЭГА-2-56-12-6-4 СП "Хабаровская ТЭЦ-3" с целью повышения эффективности очистки уходящих газов и минимизации расходов электроэнергии на собственные нужды ТЭЦ. N_505-ХГ-180на</t>
  </si>
  <si>
    <t>Разработка и внедрение технологии по повышению охлаждающего эффекта башенных градирен Комсомольской ТЭЦ-3 с проведением исследований по формированию полимерных материалов для оросителей и каплеуловителей I_505-ХГ-129на</t>
  </si>
  <si>
    <t>Разработка и внедрение технических решений интенсификации теплообмена в подогревателе верхнего теплофикационного отбора типа ПСГ 5000-3,5-8 турбоагрегата Т-180/210-130 ст. №2  Комсомольской ТЭЦ-3 L_505-ХГ-184на</t>
  </si>
  <si>
    <t>Разработка и внедрение технологии и оборудования для повышения эффективности энергетического производства турбоустановок на основе интенсификации теплообменных процессов в конденсаторе СП "Комсомольская ТЭЦ-3"  L_505-ХГ-185на</t>
  </si>
  <si>
    <t>Разработка программы для ЭВМ ;7 шт .Исполнительный аппарат O_505-ИА-11нма</t>
  </si>
  <si>
    <t>ХТЭЦ-1, в т.ч.:</t>
  </si>
  <si>
    <t>ХТЭЦ-3, в т.ч.:</t>
  </si>
  <si>
    <t>АТЭЦ, в т.ч.:</t>
  </si>
  <si>
    <t>НТЭЦ, в т.ч.:</t>
  </si>
  <si>
    <t>КТЭЦ-2, в т.ч.:</t>
  </si>
  <si>
    <t>КТЭЦ-3, в т.ч.:</t>
  </si>
  <si>
    <t>СГТЭЦ, в т.ч.:</t>
  </si>
  <si>
    <t>Исполнительный аппарат, в т.ч.:</t>
  </si>
  <si>
    <t>Займ РусГидро</t>
  </si>
  <si>
    <t>Повышающий коэффициент</t>
  </si>
  <si>
    <t>Техперевооружение комплекса инженерно-технических средств физической защиты объектов БТЭЦ (ограждение, система охранной сигнализации, система охранного телевидения, система контроля и управления доступом, система сбора и обработки информации, система охранного освещения, система бесперебойного электропитания, система оперативной связи) H_505-АГ-48</t>
  </si>
  <si>
    <t>Реконструкция оборудования ОРУ-110 кВ с заменой МВ на элегазовые СП БТЭЦ I_505-АГ-53</t>
  </si>
  <si>
    <t>Реконструкция мостового крана № 1 КЦ  СП БТЭЦ K_505-АГ-82</t>
  </si>
  <si>
    <t>Установка обдувочных апаратов на котлоагрегаты ст №1- 3, СП БТЭЦ K_505-АГ-87</t>
  </si>
  <si>
    <t>Реконструкция  электролизной установки, СП БТЭЦ N_505-АГ-92</t>
  </si>
  <si>
    <t>Реконструкция защиты ШСВ-110кВ. с установкой комплекта оборудования ступенчатой защиты, СП Благовещенская ТЭЦ (2-оч.) N_505-БлТЭЦ2-6</t>
  </si>
  <si>
    <t>Модернизация устройств КПА-М АРЗКЗ на Благовещенской ТЭЦ (2-ая очередь) N_505-БлТЭЦ2-12</t>
  </si>
  <si>
    <t>Модернизация паровой турбины Т-120/140-12,8-2 ст. № 4 Благовещенской ТЭЦ, СП Благовещенская ТЭЦ (2 очередь) N_505-БлТЭЦ2-18</t>
  </si>
  <si>
    <t>Техперевооружение комплекса инженерно-технических средств физической защиты объектов РГРЭС (ограждение, система охранной сигнализации, система охранного телевидения, система контроля и управления доступом, система сбора и обработки информации, система охранного освещения, система бесперебойного электропитания, система оперативной связи) F_505-АГ-10</t>
  </si>
  <si>
    <t>Реконструкция   главного паропровода КА БКЗ 220-100Ф ст. № 6 СП РГРЭС  H_505-АГ-32</t>
  </si>
  <si>
    <t>Реконструкция главного паропровода КА ст. № 7 типа БКЗ 220-100Ф СП РГРЭС I_505-АГ-65</t>
  </si>
  <si>
    <t>Наращивание дамбы золоотвала № 2 СП РГРЭС H_505-АГ-41</t>
  </si>
  <si>
    <t>Модернизация системы СОТИАССО (система обмена технологической информацией с автоматизированной системой системного оператора)  СП РГРЭС I_505-АГ-76</t>
  </si>
  <si>
    <t>Внедрение автоматического пожаротушения силовых трансформаторов пристанционного узла Т6, Т7, АТ-9, СП РГРЭС K_505-АГ-99</t>
  </si>
  <si>
    <t>Техперевооружение конденсатора турбоагрегата ст. № 6 с заменой трубной системы, СП РГРЭС N_505-РГРЭС-2</t>
  </si>
  <si>
    <t>Покупка оборудования не входящего в сметы  Благовещенской ТЭЦ</t>
  </si>
  <si>
    <t>Покупка оборудования не входящего в сметы  Райчихинской ГРЭС</t>
  </si>
  <si>
    <t>РГРЭС, в т.ч.:</t>
  </si>
  <si>
    <t>БТЭЦ, в т.ч.:</t>
  </si>
  <si>
    <t>Строительство золошлакоотвала Партизанской ГРЭС "Зеленая балка" с применением геосинтетических материалов - геомембран и геотекстиля (емкость 3 142 тыс. м3) F_505-ПГг-36</t>
  </si>
  <si>
    <t>Партизанская ГРЭС, в т.ч.:</t>
  </si>
  <si>
    <t>Техперевооружение системы управления информационной безопасности, СП ТЭЦ Восточная N_505-ТЭЦВост-2</t>
  </si>
  <si>
    <t>Техперевооружение действующей системы пожарной сигнализации зданий Восточной ТЭЦ N_505-ПГг-143</t>
  </si>
  <si>
    <t>Разработка основных технических решений по объекту "Реконструкция ТЭЦ Восточная с установкой газовых турбин типа ГТЭ-65 м водонагревательных колтов-утилизаторов",СП ТЭЦ Восточная N_505-ТЭЦВост-4</t>
  </si>
  <si>
    <t>Техперевооружение ШБМ -1А,1Б,4Б,5А,5Б с заменой электродвигателей Партизанской ГРЭС (кол-во 5 шт) I_505-ПГг-76</t>
  </si>
  <si>
    <t>Модернизация АСУ и ТП турбинного и котельного оборудования Партизанской ГРЭС I_505-ПГг-78</t>
  </si>
  <si>
    <t>Техперевооружение комплекса инженерно-технических средств физической защиты СП «Партизанская ГРЭС» (ограждение, система охранной сигнализации, система охранного телевидения, система контроля и управления доступом, система сбора и обработки информации, система охранного освещения, система оповещения, система электропитания, система оперативной связи) H_505-ПГг-17</t>
  </si>
  <si>
    <t>Установка АОПО для ВЛ 110 кВ Партизанская ГРЭС – Находка тяговая СП Партизанская ГРЭС J_505-ПГг-111</t>
  </si>
  <si>
    <t>Установка локальной системы оповещения на гидротехнических сооружениях, СП Партизанская ГРЭС K_505-ПГг-122</t>
  </si>
  <si>
    <t>Техперевооружение 1 и 2 секции брызгального бассейна, СП Партизанская ГРЭС K_505-ПГг-124</t>
  </si>
  <si>
    <t>Установка системы аспирации для пылеподавления на тракте топливоподачи 1 шт, СП Партизанская ГРЭС K_505-ПГг-126</t>
  </si>
  <si>
    <t>Техперевооружение системы управления информационной безопасности, Партизанская ГРЭС K_505-ПГг-130</t>
  </si>
  <si>
    <t>Модернизация эл.снабжения собственных нужд эл. станции ПГРЭС с установкой силового трансформатора тип ТД-110/16000 на ОРУ 110/35 Партизанской ГРЭС. N_505-ПГг-150</t>
  </si>
  <si>
    <t>Техническое перевооружение оборудования 1-ой очереди Партизанской ГРЭС с его переводом на работу с использованием дизельного топлива (к/а ст.№1 – ст.№5) и переносом ресиверов углекислоты №1 и №2,СП Партизанская ГРЭС N_505-ПГРЭС-153</t>
  </si>
  <si>
    <t>Наращивание дамб  золоотвала №2 Артемовской ТЭЦ на 4060 тыс. м3 F_505-ПГг-20</t>
  </si>
  <si>
    <t>Модернизация АСУ и ТП турбинного и котельного оборудования Артемовской ТЭЦ I_505-ПГг-80</t>
  </si>
  <si>
    <t>Реконструкция градирни №3 СП Артёмовская ТЭЦ N_505АрТЭЦ-1</t>
  </si>
  <si>
    <t>Реконструкция  багерных насосов ГРТ 1250 в сборе с электродвигателем СП Артёмовская ТЭЦ  4 шт. (2шт. - 2023г, 2 шт. -2024г) N_505АрТЭЦ-2</t>
  </si>
  <si>
    <t>Замена ПЭНов в сборе с электродвигателем 7шт. (2023г - № 8, 15, 10,12, 2024г. - №7,13,14) СП Артёмовская ТЭЦ  N_505АрТЭЦ-3</t>
  </si>
  <si>
    <t>Реконструкция устройств РЗА ВО 110 кВ Артемовской ТЭЦ-Смоляниново/т, Реконструкция устройств РЗА ВЛ 110 кВ Артемовская ТЭЦ-Промузе. N_505АрТЭЦ-4</t>
  </si>
  <si>
    <t>Установка аккумуляторной батареи 720 А/ч - 2 шт. СК-20, Артемовской ТЭЦ I_505-ПГг-86</t>
  </si>
  <si>
    <t>Установка аккумуляторной батареи 430 А/ч - 1 шт. СК-12, Артемовской ТЭЦ I_505-ПГг-87</t>
  </si>
  <si>
    <t>Установка аккумуляторной батареи  215 А/ч - 1 шт. СК-6, Артемовской ТЭЦ I_505-ПГг-88</t>
  </si>
  <si>
    <t>Техперевооружение комплекса инженерно-технических средств физической защиты СП «Артемовская ТЭЦ» (огграждение, система охранной сигнализации, система охранного телевидения, система контроля и управления доступом, система сбора и обработки информации, система охранного освещения, система оповещения , система электропитания, система оперативной связи) H_505-ПГг-18</t>
  </si>
  <si>
    <t>Установка локальной системы оповещения на гидротехнических сооружениях, СП Артемовская ТЭЦ K_505-ПГг-132</t>
  </si>
  <si>
    <t>Установка системы для сбора дренажных вод мазутохозяйства, СП Артемовская ТЭЦ K_505-ПГг-134</t>
  </si>
  <si>
    <t>Установка навеса для площадки складирования черного и цветного металлолома, СП Артемовская ТЭЦ N_505-ПГг-153</t>
  </si>
  <si>
    <t>Установка АОПО для ВЛ 110 кВ Артемовская ТЭЦ – Западная –Кролевцы – Штыкова №1,2.  Артемовской ТЭЦ J_505-ПГг-112</t>
  </si>
  <si>
    <t>Покупка оборудования не входящего в сметы  СП ТЭЦ Восточная</t>
  </si>
  <si>
    <t>Покупка оборудования не входящего в сметы СП Партизанская ГРЭС</t>
  </si>
  <si>
    <t>Покупка оборудования не входящего в сметы  СП Артемовская ТЭЦ</t>
  </si>
  <si>
    <t>Разработка и внедрение технических решений по созданию высокоэффективной установки очистки воды для нужд подпитки барабанных котлов давлением 100 кгс/см2 СП Партизанская ГРЭС (производительность установки - 60 т/ч) L_505-ПГг-138на</t>
  </si>
  <si>
    <t>ТЭЦ Восточная, в т.ч.:</t>
  </si>
  <si>
    <t>Артемовская ТЭЦ, в т.ч.:</t>
  </si>
  <si>
    <t>Нерюнгринская ГРЭС, в т.ч.:</t>
  </si>
  <si>
    <t>Техперевооружение комплекса инженерно-технических средств физической защиты Нерюнгринской ГРЭС (система передачи данных, система защиты информации, система электроснабжения, система охранного видеонаблюдения периметра, система охранного видеонаблюдения территории, система технических средств обнаружения, система противотаранных устройств и досмотровых эстакад, система оперативной связи, система сбора и отображения информации) F_505-НГ-11</t>
  </si>
  <si>
    <t>Расширение открытого распределительного устройства (ОРУ) 220 кВ НГРЭС на одну ячейку F_505-НГ-5</t>
  </si>
  <si>
    <t>Реконструкция  котлоагрегата, турбоагрегата, генератора энергоблока ст №1 НГРЭС J_505-НГ-82</t>
  </si>
  <si>
    <t>Замена оборудования энергоблока ст.№1 НГРЭС (насосы с эл. двиг.: ПЭН-1Б, ЦН-1А, ЦН-1Б; ВГ-1; МВ В-1Т 110кВ) L_505-НГ-103</t>
  </si>
  <si>
    <t>Замена оборудования энергоблока ст.№3 НГРЭС (3Т ТДЦ-250/220 кВ; насос ПЭН-3А с эл. двиг., ВГ-3) L_505-НГ-105</t>
  </si>
  <si>
    <t>Установка автомобильных весов НГРЭС, 1 шт.  I_505-НГ-64</t>
  </si>
  <si>
    <t>Покупка оборудования не входящего в сметы</t>
  </si>
  <si>
    <t>Выкуп сооружения производственного (промышленного) назначения, СП НГРЭС, 1 шт.  N_505-НГ-128</t>
  </si>
  <si>
    <t>Средства от компенсации (ФСК)</t>
  </si>
  <si>
    <t>Прочие собственные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</si>
</sst>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_ ;\-#,##0\ "/>
    <numFmt numFmtId="168" formatCode="_-* #,##0.00\ _р_._-;\-* #,##0.00\ _р_._-;_-* &quot;-&quot;??\ _р_._-;_-@_-"/>
    <numFmt numFmtId="169" formatCode="_-* #,##0.00_-;_-* #,##0.00\-;_-* &quot;-&quot;??_-;_-@_-"/>
    <numFmt numFmtId="170" formatCode="General_)"/>
    <numFmt numFmtId="171" formatCode="0.0"/>
  </numFmts>
  <fonts count="49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 CYR"/>
      <charset val="204"/>
    </font>
    <font>
      <sz val="10"/>
      <name val="Helv"/>
    </font>
    <font>
      <sz val="14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color indexed="8"/>
      <name val="Calibri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 Cyr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7">
    <xf numFmtId="0" fontId="0" fillId="0" borderId="0"/>
    <xf numFmtId="0" fontId="3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6" fontId="2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3" fillId="0" borderId="0"/>
    <xf numFmtId="0" fontId="15" fillId="0" borderId="0"/>
    <xf numFmtId="0" fontId="15" fillId="0" borderId="0"/>
    <xf numFmtId="0" fontId="13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7" applyNumberFormat="0" applyAlignment="0" applyProtection="0"/>
    <xf numFmtId="0" fontId="19" fillId="20" borderId="8" applyNumberFormat="0" applyAlignment="0" applyProtection="0"/>
    <xf numFmtId="0" fontId="20" fillId="20" borderId="7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21" borderId="13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23" borderId="14" applyNumberFormat="0" applyFont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3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0" fillId="0" borderId="0"/>
    <xf numFmtId="0" fontId="10" fillId="0" borderId="0"/>
    <xf numFmtId="165" fontId="34" fillId="0" borderId="0">
      <protection locked="0"/>
    </xf>
    <xf numFmtId="165" fontId="34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5" fontId="34" fillId="0" borderId="0">
      <protection locked="0"/>
    </xf>
    <xf numFmtId="169" fontId="10" fillId="0" borderId="0">
      <protection locked="0"/>
    </xf>
    <xf numFmtId="0" fontId="34" fillId="0" borderId="17">
      <protection locked="0"/>
    </xf>
    <xf numFmtId="0" fontId="35" fillId="0" borderId="0">
      <protection locked="0"/>
    </xf>
    <xf numFmtId="0" fontId="35" fillId="0" borderId="0">
      <protection locked="0"/>
    </xf>
    <xf numFmtId="169" fontId="10" fillId="0" borderId="17">
      <protection locked="0"/>
    </xf>
    <xf numFmtId="0" fontId="36" fillId="24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0" fontId="36" fillId="0" borderId="18"/>
    <xf numFmtId="0" fontId="13" fillId="0" borderId="0"/>
    <xf numFmtId="0" fontId="37" fillId="0" borderId="0"/>
    <xf numFmtId="0" fontId="38" fillId="0" borderId="0" applyNumberFormat="0">
      <alignment horizontal="left"/>
    </xf>
    <xf numFmtId="170" fontId="39" fillId="0" borderId="19">
      <protection locked="0"/>
    </xf>
    <xf numFmtId="170" fontId="40" fillId="25" borderId="19"/>
    <xf numFmtId="4" fontId="41" fillId="26" borderId="1" applyBorder="0">
      <alignment horizontal="right"/>
    </xf>
    <xf numFmtId="0" fontId="8" fillId="0" borderId="0"/>
    <xf numFmtId="0" fontId="10" fillId="0" borderId="0"/>
    <xf numFmtId="0" fontId="9" fillId="0" borderId="0"/>
    <xf numFmtId="0" fontId="10" fillId="0" borderId="0"/>
    <xf numFmtId="0" fontId="3" fillId="0" borderId="0"/>
    <xf numFmtId="0" fontId="42" fillId="0" borderId="0"/>
    <xf numFmtId="0" fontId="10" fillId="0" borderId="0"/>
    <xf numFmtId="0" fontId="7" fillId="0" borderId="0"/>
    <xf numFmtId="0" fontId="9" fillId="0" borderId="0"/>
    <xf numFmtId="0" fontId="10" fillId="0" borderId="0"/>
    <xf numFmtId="0" fontId="1" fillId="0" borderId="0"/>
    <xf numFmtId="171" fontId="43" fillId="26" borderId="16" applyNumberFormat="0" applyBorder="0" applyAlignment="0">
      <alignment vertical="center"/>
      <protection locked="0"/>
    </xf>
    <xf numFmtId="0" fontId="16" fillId="23" borderId="14" applyNumberFormat="0" applyFont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" fontId="41" fillId="27" borderId="0" applyFont="0" applyBorder="0">
      <alignment horizontal="right"/>
    </xf>
    <xf numFmtId="165" fontId="34" fillId="0" borderId="0">
      <protection locked="0"/>
    </xf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6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</cellStyleXfs>
  <cellXfs count="107">
    <xf numFmtId="0" fontId="0" fillId="0" borderId="0" xfId="0"/>
    <xf numFmtId="0" fontId="3" fillId="0" borderId="0" xfId="1" applyFont="1" applyFill="1"/>
    <xf numFmtId="0" fontId="4" fillId="0" borderId="0" xfId="1" applyFont="1" applyFill="1"/>
    <xf numFmtId="3" fontId="3" fillId="28" borderId="1" xfId="1" applyNumberFormat="1" applyFont="1" applyFill="1" applyBorder="1" applyAlignment="1">
      <alignment horizontal="center" vertical="center"/>
    </xf>
    <xf numFmtId="3" fontId="3" fillId="28" borderId="1" xfId="1" applyNumberFormat="1" applyFont="1" applyFill="1" applyBorder="1" applyAlignment="1">
      <alignment horizontal="center"/>
    </xf>
    <xf numFmtId="3" fontId="3" fillId="28" borderId="26" xfId="1" applyNumberFormat="1" applyFont="1" applyFill="1" applyBorder="1" applyAlignment="1">
      <alignment horizontal="center"/>
    </xf>
    <xf numFmtId="0" fontId="3" fillId="0" borderId="29" xfId="1" applyFont="1" applyFill="1" applyBorder="1"/>
    <xf numFmtId="0" fontId="3" fillId="28" borderId="29" xfId="1" applyFont="1" applyFill="1" applyBorder="1" applyAlignment="1">
      <alignment vertical="center"/>
    </xf>
    <xf numFmtId="0" fontId="3" fillId="28" borderId="29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vertical="center"/>
    </xf>
    <xf numFmtId="0" fontId="3" fillId="28" borderId="29" xfId="1" applyFont="1" applyFill="1" applyBorder="1"/>
    <xf numFmtId="0" fontId="5" fillId="0" borderId="36" xfId="1" applyFont="1" applyFill="1" applyBorder="1" applyAlignment="1">
      <alignment horizontal="center"/>
    </xf>
    <xf numFmtId="0" fontId="5" fillId="0" borderId="33" xfId="1" applyFont="1" applyFill="1" applyBorder="1" applyAlignment="1">
      <alignment horizontal="center"/>
    </xf>
    <xf numFmtId="0" fontId="5" fillId="0" borderId="37" xfId="1" applyFont="1" applyFill="1" applyBorder="1" applyAlignment="1">
      <alignment horizontal="center"/>
    </xf>
    <xf numFmtId="0" fontId="3" fillId="0" borderId="37" xfId="1" applyFont="1" applyFill="1" applyBorder="1"/>
    <xf numFmtId="0" fontId="4" fillId="0" borderId="39" xfId="1" applyFont="1" applyFill="1" applyBorder="1"/>
    <xf numFmtId="0" fontId="4" fillId="0" borderId="5" xfId="1" applyFont="1" applyFill="1" applyBorder="1"/>
    <xf numFmtId="0" fontId="4" fillId="0" borderId="6" xfId="1" applyFont="1" applyFill="1" applyBorder="1"/>
    <xf numFmtId="0" fontId="3" fillId="0" borderId="37" xfId="1" applyFont="1" applyFill="1" applyBorder="1" applyAlignment="1">
      <alignment vertical="center"/>
    </xf>
    <xf numFmtId="0" fontId="3" fillId="0" borderId="4" xfId="1" applyFont="1" applyFill="1" applyBorder="1"/>
    <xf numFmtId="0" fontId="3" fillId="0" borderId="26" xfId="1" applyFont="1" applyFill="1" applyBorder="1"/>
    <xf numFmtId="0" fontId="3" fillId="0" borderId="38" xfId="1" applyFont="1" applyFill="1" applyBorder="1" applyAlignment="1">
      <alignment wrapText="1"/>
    </xf>
    <xf numFmtId="0" fontId="46" fillId="0" borderId="0" xfId="1" applyFont="1" applyFill="1"/>
    <xf numFmtId="3" fontId="46" fillId="28" borderId="1" xfId="1" applyNumberFormat="1" applyFont="1" applyFill="1" applyBorder="1" applyAlignment="1">
      <alignment horizontal="center"/>
    </xf>
    <xf numFmtId="0" fontId="3" fillId="0" borderId="37" xfId="1" applyFont="1" applyFill="1" applyBorder="1" applyAlignment="1">
      <alignment wrapText="1"/>
    </xf>
    <xf numFmtId="0" fontId="3" fillId="0" borderId="29" xfId="1" applyFont="1" applyFill="1" applyBorder="1" applyAlignment="1">
      <alignment vertical="center" wrapText="1"/>
    </xf>
    <xf numFmtId="0" fontId="3" fillId="28" borderId="37" xfId="1" applyFont="1" applyFill="1" applyBorder="1"/>
    <xf numFmtId="0" fontId="3" fillId="28" borderId="29" xfId="1" applyFont="1" applyFill="1" applyBorder="1" applyAlignment="1">
      <alignment wrapText="1"/>
    </xf>
    <xf numFmtId="0" fontId="3" fillId="0" borderId="38" xfId="1" applyFont="1" applyFill="1" applyBorder="1" applyAlignment="1">
      <alignment vertical="center" wrapText="1"/>
    </xf>
    <xf numFmtId="3" fontId="46" fillId="28" borderId="42" xfId="1" applyNumberFormat="1" applyFont="1" applyFill="1" applyBorder="1" applyAlignment="1">
      <alignment horizontal="center"/>
    </xf>
    <xf numFmtId="0" fontId="46" fillId="0" borderId="46" xfId="1" applyFont="1" applyFill="1" applyBorder="1" applyAlignment="1">
      <alignment horizontal="left" vertical="center" wrapText="1"/>
    </xf>
    <xf numFmtId="0" fontId="46" fillId="0" borderId="1" xfId="1" applyFont="1" applyFill="1" applyBorder="1" applyAlignment="1">
      <alignment horizontal="left" vertical="center" wrapText="1"/>
    </xf>
    <xf numFmtId="3" fontId="3" fillId="0" borderId="0" xfId="1" applyNumberFormat="1" applyFont="1" applyFill="1"/>
    <xf numFmtId="0" fontId="3" fillId="28" borderId="0" xfId="1" applyFont="1" applyFill="1" applyAlignment="1">
      <alignment horizontal="left"/>
    </xf>
    <xf numFmtId="0" fontId="4" fillId="28" borderId="0" xfId="1" applyFont="1" applyFill="1"/>
    <xf numFmtId="0" fontId="3" fillId="28" borderId="0" xfId="1" applyFont="1" applyFill="1"/>
    <xf numFmtId="0" fontId="5" fillId="28" borderId="33" xfId="1" applyFont="1" applyFill="1" applyBorder="1" applyAlignment="1">
      <alignment horizontal="left" vertical="center" wrapText="1"/>
    </xf>
    <xf numFmtId="0" fontId="5" fillId="28" borderId="33" xfId="1" applyFont="1" applyFill="1" applyBorder="1" applyAlignment="1">
      <alignment horizontal="center"/>
    </xf>
    <xf numFmtId="0" fontId="11" fillId="28" borderId="26" xfId="0" applyFont="1" applyFill="1" applyBorder="1" applyAlignment="1">
      <alignment horizontal="left" vertical="center" wrapText="1"/>
    </xf>
    <xf numFmtId="3" fontId="11" fillId="28" borderId="26" xfId="1" applyNumberFormat="1" applyFont="1" applyFill="1" applyBorder="1" applyAlignment="1">
      <alignment horizontal="center" vertical="center"/>
    </xf>
    <xf numFmtId="0" fontId="5" fillId="28" borderId="5" xfId="15" applyFont="1" applyFill="1" applyBorder="1" applyAlignment="1">
      <alignment horizontal="left" wrapText="1"/>
    </xf>
    <xf numFmtId="3" fontId="5" fillId="28" borderId="5" xfId="1" applyNumberFormat="1" applyFont="1" applyFill="1" applyBorder="1" applyAlignment="1">
      <alignment horizontal="center"/>
    </xf>
    <xf numFmtId="0" fontId="12" fillId="28" borderId="33" xfId="0" applyFont="1" applyFill="1" applyBorder="1" applyAlignment="1" applyProtection="1">
      <alignment horizontal="left" vertical="center" wrapText="1"/>
      <protection locked="0"/>
    </xf>
    <xf numFmtId="3" fontId="6" fillId="28" borderId="33" xfId="1" applyNumberFormat="1" applyFont="1" applyFill="1" applyBorder="1" applyAlignment="1">
      <alignment horizontal="center" vertical="center"/>
    </xf>
    <xf numFmtId="49" fontId="3" fillId="28" borderId="1" xfId="206" applyNumberFormat="1" applyFont="1" applyFill="1" applyBorder="1" applyAlignment="1" applyProtection="1">
      <alignment horizontal="left" vertical="center" wrapText="1"/>
      <protection locked="0"/>
    </xf>
    <xf numFmtId="49" fontId="3" fillId="28" borderId="26" xfId="206" applyNumberFormat="1" applyFont="1" applyFill="1" applyBorder="1" applyAlignment="1" applyProtection="1">
      <alignment horizontal="left" vertical="center" wrapText="1"/>
      <protection locked="0"/>
    </xf>
    <xf numFmtId="3" fontId="6" fillId="28" borderId="33" xfId="1" applyNumberFormat="1" applyFont="1" applyFill="1" applyBorder="1" applyAlignment="1">
      <alignment horizontal="center"/>
    </xf>
    <xf numFmtId="0" fontId="14" fillId="28" borderId="1" xfId="0" applyFont="1" applyFill="1" applyBorder="1" applyAlignment="1" applyProtection="1">
      <alignment horizontal="left" vertical="center" wrapText="1"/>
      <protection locked="0"/>
    </xf>
    <xf numFmtId="3" fontId="3" fillId="28" borderId="33" xfId="1" applyNumberFormat="1" applyFont="1" applyFill="1" applyBorder="1" applyAlignment="1">
      <alignment horizontal="center" vertical="center"/>
    </xf>
    <xf numFmtId="0" fontId="14" fillId="28" borderId="26" xfId="0" applyFont="1" applyFill="1" applyBorder="1" applyAlignment="1" applyProtection="1">
      <alignment horizontal="left" vertical="center" wrapText="1"/>
      <protection locked="0"/>
    </xf>
    <xf numFmtId="0" fontId="14" fillId="28" borderId="33" xfId="0" applyFont="1" applyFill="1" applyBorder="1" applyAlignment="1" applyProtection="1">
      <alignment horizontal="left" vertical="center" wrapText="1"/>
      <protection locked="0"/>
    </xf>
    <xf numFmtId="0" fontId="14" fillId="28" borderId="44" xfId="0" applyFont="1" applyFill="1" applyBorder="1" applyAlignment="1" applyProtection="1">
      <alignment horizontal="left" vertical="center" wrapText="1"/>
      <protection locked="0"/>
    </xf>
    <xf numFmtId="0" fontId="48" fillId="28" borderId="1" xfId="0" applyFont="1" applyFill="1" applyBorder="1" applyAlignment="1" applyProtection="1">
      <alignment horizontal="left" vertical="center" wrapText="1"/>
      <protection locked="0"/>
    </xf>
    <xf numFmtId="0" fontId="48" fillId="28" borderId="42" xfId="0" applyFont="1" applyFill="1" applyBorder="1" applyAlignment="1" applyProtection="1">
      <alignment horizontal="left" vertical="center" wrapText="1"/>
      <protection locked="0"/>
    </xf>
    <xf numFmtId="0" fontId="5" fillId="0" borderId="34" xfId="1" applyFont="1" applyFill="1" applyBorder="1" applyAlignment="1">
      <alignment horizontal="center" vertical="top" wrapText="1"/>
    </xf>
    <xf numFmtId="0" fontId="5" fillId="0" borderId="43" xfId="1" applyFont="1" applyFill="1" applyBorder="1" applyAlignment="1">
      <alignment horizontal="center" vertical="top" wrapText="1"/>
    </xf>
    <xf numFmtId="0" fontId="5" fillId="0" borderId="45" xfId="1" applyFont="1" applyFill="1" applyBorder="1" applyAlignment="1">
      <alignment horizontal="center" vertical="top" wrapText="1"/>
    </xf>
    <xf numFmtId="0" fontId="14" fillId="28" borderId="26" xfId="0" applyFont="1" applyFill="1" applyBorder="1" applyAlignment="1" applyProtection="1">
      <alignment horizontal="left" vertical="center" wrapText="1"/>
      <protection locked="0"/>
    </xf>
    <xf numFmtId="0" fontId="14" fillId="28" borderId="33" xfId="0" applyFont="1" applyFill="1" applyBorder="1" applyAlignment="1" applyProtection="1">
      <alignment horizontal="left" vertical="center" wrapText="1"/>
      <protection locked="0"/>
    </xf>
    <xf numFmtId="49" fontId="5" fillId="0" borderId="35" xfId="1" applyNumberFormat="1" applyFont="1" applyFill="1" applyBorder="1" applyAlignment="1">
      <alignment horizontal="center" vertical="top" wrapText="1"/>
    </xf>
    <xf numFmtId="49" fontId="5" fillId="0" borderId="44" xfId="1" applyNumberFormat="1" applyFont="1" applyFill="1" applyBorder="1" applyAlignment="1">
      <alignment horizontal="center" vertical="top" wrapText="1"/>
    </xf>
    <xf numFmtId="49" fontId="5" fillId="0" borderId="42" xfId="1" applyNumberFormat="1" applyFont="1" applyFill="1" applyBorder="1" applyAlignment="1">
      <alignment horizontal="center" vertical="top" wrapText="1"/>
    </xf>
    <xf numFmtId="0" fontId="5" fillId="0" borderId="35" xfId="1" applyFont="1" applyFill="1" applyBorder="1" applyAlignment="1">
      <alignment horizontal="center" vertical="top" wrapText="1"/>
    </xf>
    <xf numFmtId="0" fontId="5" fillId="0" borderId="44" xfId="1" applyFont="1" applyFill="1" applyBorder="1" applyAlignment="1">
      <alignment horizontal="center" vertical="top" wrapText="1"/>
    </xf>
    <xf numFmtId="0" fontId="5" fillId="0" borderId="42" xfId="1" applyFont="1" applyFill="1" applyBorder="1" applyAlignment="1">
      <alignment horizontal="center" vertical="top" wrapText="1"/>
    </xf>
    <xf numFmtId="49" fontId="3" fillId="28" borderId="26" xfId="206" applyNumberFormat="1" applyFont="1" applyFill="1" applyBorder="1" applyAlignment="1" applyProtection="1">
      <alignment horizontal="left" vertical="center" wrapText="1"/>
      <protection locked="0"/>
    </xf>
    <xf numFmtId="49" fontId="3" fillId="28" borderId="33" xfId="206" applyNumberFormat="1" applyFont="1" applyFill="1" applyBorder="1" applyAlignment="1" applyProtection="1">
      <alignment horizontal="left" vertical="center" wrapText="1"/>
      <protection locked="0"/>
    </xf>
    <xf numFmtId="0" fontId="14" fillId="28" borderId="42" xfId="0" applyFont="1" applyFill="1" applyBorder="1" applyAlignment="1" applyProtection="1">
      <alignment horizontal="left" vertical="center" wrapText="1"/>
      <protection locked="0"/>
    </xf>
    <xf numFmtId="0" fontId="46" fillId="0" borderId="0" xfId="1" applyFont="1" applyFill="1" applyAlignment="1">
      <alignment horizontal="center"/>
    </xf>
    <xf numFmtId="0" fontId="45" fillId="0" borderId="0" xfId="1" applyFont="1" applyFill="1" applyAlignment="1">
      <alignment horizontal="center" vertical="top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28" borderId="1" xfId="1" applyFont="1" applyFill="1" applyBorder="1" applyAlignment="1">
      <alignment horizontal="left" vertical="center" wrapText="1"/>
    </xf>
    <xf numFmtId="0" fontId="5" fillId="28" borderId="31" xfId="1" applyFont="1" applyFill="1" applyBorder="1" applyAlignment="1">
      <alignment horizontal="left" vertical="center" wrapText="1"/>
    </xf>
    <xf numFmtId="0" fontId="5" fillId="28" borderId="1" xfId="1" applyFont="1" applyFill="1" applyBorder="1" applyAlignment="1">
      <alignment horizontal="center" vertical="center" wrapText="1"/>
    </xf>
    <xf numFmtId="0" fontId="5" fillId="28" borderId="31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47" fillId="0" borderId="23" xfId="1" applyFont="1" applyFill="1" applyBorder="1" applyAlignment="1">
      <alignment horizontal="center" vertical="center" wrapText="1"/>
    </xf>
    <xf numFmtId="0" fontId="47" fillId="0" borderId="21" xfId="1" applyFont="1" applyFill="1" applyBorder="1" applyAlignment="1">
      <alignment horizontal="center" vertical="center" wrapText="1"/>
    </xf>
    <xf numFmtId="0" fontId="47" fillId="0" borderId="40" xfId="1" applyFont="1" applyFill="1" applyBorder="1" applyAlignment="1">
      <alignment horizontal="center" vertical="center" wrapText="1"/>
    </xf>
    <xf numFmtId="0" fontId="47" fillId="0" borderId="20" xfId="1" applyFont="1" applyFill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center" vertical="center" wrapText="1"/>
    </xf>
    <xf numFmtId="0" fontId="47" fillId="0" borderId="16" xfId="1" applyFont="1" applyFill="1" applyBorder="1" applyAlignment="1">
      <alignment horizontal="center" vertical="center" wrapText="1"/>
    </xf>
    <xf numFmtId="0" fontId="47" fillId="0" borderId="24" xfId="1" applyFont="1" applyFill="1" applyBorder="1" applyAlignment="1">
      <alignment horizontal="center" vertical="center" wrapText="1"/>
    </xf>
    <xf numFmtId="0" fontId="47" fillId="0" borderId="25" xfId="1" applyFont="1" applyFill="1" applyBorder="1" applyAlignment="1">
      <alignment horizontal="center" vertical="center" wrapText="1"/>
    </xf>
    <xf numFmtId="0" fontId="47" fillId="0" borderId="41" xfId="1" applyFont="1" applyFill="1" applyBorder="1" applyAlignment="1">
      <alignment horizontal="center" vertical="center" wrapText="1"/>
    </xf>
    <xf numFmtId="49" fontId="5" fillId="0" borderId="3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33" xfId="1" applyFont="1" applyFill="1" applyBorder="1" applyAlignment="1">
      <alignment horizontal="center" vertical="top" wrapText="1"/>
    </xf>
    <xf numFmtId="0" fontId="5" fillId="0" borderId="36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49" fontId="5" fillId="0" borderId="33" xfId="1" applyNumberFormat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0" fontId="5" fillId="0" borderId="33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</cellXfs>
  <cellStyles count="207">
    <cellStyle name="_9 мес ДЭ ПФП ДПН на 2006г с разбивкой по кварталам от 28.02.06г" xfId="66"/>
    <cellStyle name="_Copy of ДРСК_1" xfId="67"/>
    <cellStyle name="_Ltre01Лесозав." xfId="68"/>
    <cellStyle name="_Macros_Borya" xfId="69"/>
    <cellStyle name="_авансы" xfId="70"/>
    <cellStyle name="_АРМ_БП_АО Сахэнерго 1" xfId="71"/>
    <cellStyle name="_АРМ_БП_АО Сахэнерго и ТЭП на 2006 г" xfId="72"/>
    <cellStyle name="_АРМ_БП_АО Сахэнерго под факт2004 г." xfId="73"/>
    <cellStyle name="_АРМ_БП_АО Сахэнерго утвержденный  Кср лик див" xfId="74"/>
    <cellStyle name="_АРМ_БП_АО-энерго_V41_обработан_06.05.2005" xfId="75"/>
    <cellStyle name="_Баланс  прогнозный 2 квартал" xfId="76"/>
    <cellStyle name="_Баланс 2005г прогнозный 2 квартал" xfId="77"/>
    <cellStyle name="_Дж.н. 10 мес. факт 2006 ожид ДФ" xfId="78"/>
    <cellStyle name="_ИП 17032006" xfId="79"/>
    <cellStyle name="_ИП СО 2006-2010 отпр 22 01 07" xfId="80"/>
    <cellStyle name="_Книга1" xfId="81"/>
    <cellStyle name="_Книга3" xfId="82"/>
    <cellStyle name="_Книга4" xfId="83"/>
    <cellStyle name="_Копия Прил 2(Показатели ИП)" xfId="84"/>
    <cellStyle name="_Корректировка инвестиц. программы по итогам 4 месяцев (2)" xfId="85"/>
    <cellStyle name="_Прил1-1 (МГИ) (Дубинину) 22 01 07" xfId="86"/>
    <cellStyle name="_Приложение 1 - ИПР 2010-2012 гг." xfId="87"/>
    <cellStyle name="_Приложение 1 - Формат инвестиционной программы 2010-2012 гг." xfId="88"/>
    <cellStyle name="_Приложение 1 - ЮЯ 2010-2012 гг." xfId="89"/>
    <cellStyle name="_Приложение 1 -инвестиционной программы 2010-2012 гг." xfId="90"/>
    <cellStyle name="_Приложение 1,2" xfId="91"/>
    <cellStyle name="_Приложение 7" xfId="92"/>
    <cellStyle name="_Приложение 7 доход расход слайды2 (1)" xfId="93"/>
    <cellStyle name="_Приложение 7 доход слайд" xfId="94"/>
    <cellStyle name="_Приложения по инвестициям на 2006г" xfId="95"/>
    <cellStyle name="_Приложения по инвестициям на 2006г корректировка" xfId="96"/>
    <cellStyle name="_Приложения по инвестициям на 2006г корректировка 08.09" xfId="97"/>
    <cellStyle name="_Приложения по инвестициям на 2006годминим" xfId="98"/>
    <cellStyle name="_Приложения по инвестициям на 2006годминим новая" xfId="99"/>
    <cellStyle name="_Программа СО 7-09 для СД от 29 марта" xfId="100"/>
    <cellStyle name="_птс- БП-2006 ОАО,СКК- 01.09.05" xfId="101"/>
    <cellStyle name="_ПФП_1_4кв._2006г" xfId="102"/>
    <cellStyle name="_ПФР 2005г" xfId="103"/>
    <cellStyle name="_Расшифровка по приоритетам_МРСК 2" xfId="104"/>
    <cellStyle name="_Ремонт 2006" xfId="105"/>
    <cellStyle name="_с фактом" xfId="106"/>
    <cellStyle name="_с фактом (1)" xfId="107"/>
    <cellStyle name="_СО 2006-2010  Прил1-1 (Дубинину)" xfId="108"/>
    <cellStyle name="_Сравнение Бюджета с РЭКом_16.11" xfId="109"/>
    <cellStyle name="_Сравнения от 09.05.06 г. поквартальные листы" xfId="110"/>
    <cellStyle name="_Табл П2-5 (вар18-10-2006)" xfId="111"/>
    <cellStyle name="_ТЭП" xfId="112"/>
    <cellStyle name="_Тэп ОАО Сахалинэнерго на 2006 года для совещания у Мясника" xfId="113"/>
    <cellStyle name="_ТЭП, баланс, ремонтная программа, инвестиции, ПУИ, расчет дивидендов" xfId="114"/>
    <cellStyle name="_форма_10_1" xfId="115"/>
    <cellStyle name="_форма_11_1" xfId="116"/>
    <cellStyle name="_форма_3_1" xfId="117"/>
    <cellStyle name="_форма_4_1" xfId="118"/>
    <cellStyle name="_форма_5_1" xfId="119"/>
    <cellStyle name="_Формы для ФАО за 9 мес.2006 г." xfId="120"/>
    <cellStyle name="_формы к 23.11.06 испр кредиты" xfId="121"/>
    <cellStyle name="_экслуатационные Сахэнерго 2005 корректировка" xfId="122"/>
    <cellStyle name="_Эксплуатационные для Е.Т. вредной но симпотишной" xfId="123"/>
    <cellStyle name="”€ќђќ‘ћ‚›‰" xfId="124"/>
    <cellStyle name="”€љ‘€ђћ‚ђќќ›‰" xfId="125"/>
    <cellStyle name="”ќђќ‘ћ‚›‰" xfId="126"/>
    <cellStyle name="”љ‘ђћ‚ђќќ›‰" xfId="127"/>
    <cellStyle name="„…ќ…†ќ›‰" xfId="128"/>
    <cellStyle name="„ђ’ђ" xfId="129"/>
    <cellStyle name="€’ћѓћ‚›‰" xfId="130"/>
    <cellStyle name="‡ђѓћ‹ћ‚ћљ1" xfId="131"/>
    <cellStyle name="‡ђѓћ‹ћ‚ћљ2" xfId="132"/>
    <cellStyle name="’ћѓћ‚›‰" xfId="133"/>
    <cellStyle name="1Normal" xfId="134"/>
    <cellStyle name="20% - Акцент1 2" xfId="135"/>
    <cellStyle name="20% - Акцент1 3" xfId="18"/>
    <cellStyle name="20% - Акцент2 2" xfId="136"/>
    <cellStyle name="20% - Акцент2 3" xfId="19"/>
    <cellStyle name="20% - Акцент3 2" xfId="137"/>
    <cellStyle name="20% - Акцент3 3" xfId="20"/>
    <cellStyle name="20% - Акцент4 2" xfId="138"/>
    <cellStyle name="20% - Акцент4 3" xfId="21"/>
    <cellStyle name="20% - Акцент5 2" xfId="139"/>
    <cellStyle name="20% - Акцент5 3" xfId="22"/>
    <cellStyle name="20% - Акцент6 2" xfId="140"/>
    <cellStyle name="20% - Акцент6 3" xfId="23"/>
    <cellStyle name="40% - Акцент1 2" xfId="141"/>
    <cellStyle name="40% - Акцент1 3" xfId="24"/>
    <cellStyle name="40% - Акцент2 2" xfId="142"/>
    <cellStyle name="40% - Акцент2 3" xfId="25"/>
    <cellStyle name="40% - Акцент3 2" xfId="143"/>
    <cellStyle name="40% - Акцент3 3" xfId="26"/>
    <cellStyle name="40% - Акцент4 2" xfId="144"/>
    <cellStyle name="40% - Акцент4 3" xfId="27"/>
    <cellStyle name="40% - Акцент5 2" xfId="145"/>
    <cellStyle name="40% - Акцент5 3" xfId="28"/>
    <cellStyle name="40% - Акцент6 2" xfId="146"/>
    <cellStyle name="40% - Акцент6 3" xfId="29"/>
    <cellStyle name="60% - Акцент1 2" xfId="30"/>
    <cellStyle name="60% - Акцент2 2" xfId="31"/>
    <cellStyle name="60% - Акцент3 2" xfId="32"/>
    <cellStyle name="60% - Акцент4 2" xfId="33"/>
    <cellStyle name="60% - Акцент5 2" xfId="34"/>
    <cellStyle name="60% - Акцент6 2" xfId="35"/>
    <cellStyle name="F2" xfId="147"/>
    <cellStyle name="F3" xfId="148"/>
    <cellStyle name="F4" xfId="149"/>
    <cellStyle name="F5" xfId="150"/>
    <cellStyle name="F6" xfId="151"/>
    <cellStyle name="F7" xfId="152"/>
    <cellStyle name="F8" xfId="153"/>
    <cellStyle name="Norma11l" xfId="154"/>
    <cellStyle name="Normal__2__Инвестпрограмма ЯЭ (2008-2013гг)кор2" xfId="155"/>
    <cellStyle name="Normal1" xfId="156"/>
    <cellStyle name="Price_Body" xfId="157"/>
    <cellStyle name="Акцент1 2" xfId="36"/>
    <cellStyle name="Акцент2 2" xfId="37"/>
    <cellStyle name="Акцент3 2" xfId="38"/>
    <cellStyle name="Акцент4 2" xfId="39"/>
    <cellStyle name="Акцент5 2" xfId="40"/>
    <cellStyle name="Акцент6 2" xfId="41"/>
    <cellStyle name="Беззащитный" xfId="158"/>
    <cellStyle name="Ввод  2" xfId="42"/>
    <cellStyle name="Вывод 2" xfId="43"/>
    <cellStyle name="Вычисление 2" xfId="44"/>
    <cellStyle name="Денежный 2" xfId="65"/>
    <cellStyle name="Заголовок 1 2" xfId="45"/>
    <cellStyle name="Заголовок 2 2" xfId="46"/>
    <cellStyle name="Заголовок 3 2" xfId="47"/>
    <cellStyle name="Заголовок 4 2" xfId="48"/>
    <cellStyle name="Защитный" xfId="159"/>
    <cellStyle name="Значение" xfId="160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10" xfId="61"/>
    <cellStyle name="Обычный 12 2" xfId="4"/>
    <cellStyle name="Обычный 2" xfId="5"/>
    <cellStyle name="Обычный 2 2" xfId="161"/>
    <cellStyle name="Обычный 2 2 2" xfId="162"/>
    <cellStyle name="Обычный 2 3" xfId="163"/>
    <cellStyle name="Обычный 2_3 Выручка" xfId="164"/>
    <cellStyle name="Обычный 3" xfId="1"/>
    <cellStyle name="Обычный 3 2" xfId="165"/>
    <cellStyle name="Обычный 3 2 2 2" xfId="6"/>
    <cellStyle name="Обычный 3 3" xfId="166"/>
    <cellStyle name="Обычный 4" xfId="3"/>
    <cellStyle name="Обычный 4 2" xfId="167"/>
    <cellStyle name="Обычный 5" xfId="2"/>
    <cellStyle name="Обычный 5 2" xfId="168"/>
    <cellStyle name="Обычный 5 2 2" xfId="169"/>
    <cellStyle name="Обычный 5 2 3" xfId="198"/>
    <cellStyle name="Обычный 5 3" xfId="170"/>
    <cellStyle name="Обычный 6" xfId="7"/>
    <cellStyle name="Обычный 6 2" xfId="8"/>
    <cellStyle name="Обычный 6 2 2" xfId="9"/>
    <cellStyle name="Обычный 6 2 2 2" xfId="171"/>
    <cellStyle name="Обычный 6 2 2 2 2" xfId="205"/>
    <cellStyle name="Обычный 6 2 2 2 3" xfId="201"/>
    <cellStyle name="Обычный 6 2 2 3" xfId="191"/>
    <cellStyle name="Обычный 6 2 2 3 2" xfId="200"/>
    <cellStyle name="Обычный 6 2 2 4" xfId="204"/>
    <cellStyle name="Обычный 6 2 2 5" xfId="197"/>
    <cellStyle name="Обычный 6 2 2 6" xfId="64"/>
    <cellStyle name="Обычный 6 2 3" xfId="190"/>
    <cellStyle name="Обычный 6 2 4" xfId="196"/>
    <cellStyle name="Обычный 6 2 5" xfId="63"/>
    <cellStyle name="Обычный 6 3" xfId="187"/>
    <cellStyle name="Обычный 6 3 2" xfId="199"/>
    <cellStyle name="Обычный 6 4" xfId="193"/>
    <cellStyle name="Обычный 6 5" xfId="59"/>
    <cellStyle name="Обычный 7" xfId="15"/>
    <cellStyle name="Обычный 7 2" xfId="16"/>
    <cellStyle name="Обычный 8" xfId="185"/>
    <cellStyle name="Обычный 8 28" xfId="10"/>
    <cellStyle name="Обычный 9" xfId="186"/>
    <cellStyle name="Обычный_Инвестиции мониторинг_поставщики ОРЭ" xfId="206"/>
    <cellStyle name="Плохой 2" xfId="53"/>
    <cellStyle name="Поле ввода" xfId="172"/>
    <cellStyle name="Пояснение 2" xfId="54"/>
    <cellStyle name="Примечание 2" xfId="173"/>
    <cellStyle name="Примечание 3" xfId="55"/>
    <cellStyle name="Процентный 2" xfId="174"/>
    <cellStyle name="Процентный 3" xfId="175"/>
    <cellStyle name="Процентный 3 2" xfId="176"/>
    <cellStyle name="Процентный 4" xfId="177"/>
    <cellStyle name="Связанная ячейка 2" xfId="56"/>
    <cellStyle name="Стиль 1" xfId="14"/>
    <cellStyle name="Стиль 1 2" xfId="17"/>
    <cellStyle name="Текст предупреждения 2" xfId="57"/>
    <cellStyle name="Тысячи [0]_3Com" xfId="178"/>
    <cellStyle name="Тысячи_3Com" xfId="179"/>
    <cellStyle name="Финансовый 2" xfId="11"/>
    <cellStyle name="Финансовый 2 2" xfId="188"/>
    <cellStyle name="Финансовый 2 2 2" xfId="202"/>
    <cellStyle name="Финансовый 2 2 2 2 2" xfId="12"/>
    <cellStyle name="Финансовый 2 3" xfId="194"/>
    <cellStyle name="Финансовый 2 4" xfId="60"/>
    <cellStyle name="Финансовый 3" xfId="13"/>
    <cellStyle name="Финансовый 3 2" xfId="180"/>
    <cellStyle name="Финансовый 3 3" xfId="189"/>
    <cellStyle name="Финансовый 3 3 2" xfId="203"/>
    <cellStyle name="Финансовый 3 4" xfId="195"/>
    <cellStyle name="Финансовый 3 5" xfId="62"/>
    <cellStyle name="Финансовый 4" xfId="181"/>
    <cellStyle name="Финансовый 5" xfId="192"/>
    <cellStyle name="Финансовый 6" xfId="184"/>
    <cellStyle name="Формула" xfId="182"/>
    <cellStyle name="Хороший 2" xfId="58"/>
    <cellStyle name="Џђћ–…ќ’ќ›‰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N265"/>
  <sheetViews>
    <sheetView showZeros="0" tabSelected="1" view="pageBreakPreview" zoomScale="70" zoomScaleNormal="55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N260" sqref="N260"/>
    </sheetView>
  </sheetViews>
  <sheetFormatPr defaultColWidth="9" defaultRowHeight="15.75"/>
  <cols>
    <col min="1" max="1" width="9" style="1" customWidth="1"/>
    <col min="2" max="2" width="36.375" style="1" customWidth="1"/>
    <col min="3" max="3" width="16.125" style="1" customWidth="1"/>
    <col min="4" max="4" width="38.25" style="1" customWidth="1"/>
    <col min="5" max="5" width="21" style="1" customWidth="1"/>
    <col min="6" max="6" width="74.75" style="33" customWidth="1"/>
    <col min="7" max="7" width="36.5" style="35" customWidth="1"/>
    <col min="8" max="8" width="20.75" style="1" customWidth="1"/>
    <col min="9" max="10" width="9" style="1"/>
    <col min="11" max="11" width="34.375" style="1" customWidth="1"/>
    <col min="12" max="13" width="9" style="1"/>
    <col min="14" max="14" width="27.375" style="1" customWidth="1"/>
    <col min="15" max="40" width="9" style="1"/>
    <col min="41" max="41" width="17.375" style="1" customWidth="1"/>
    <col min="42" max="16384" width="9" style="1"/>
  </cols>
  <sheetData>
    <row r="1" spans="2:11" ht="18.75">
      <c r="G1" s="34"/>
    </row>
    <row r="2" spans="2:11" ht="32.25" customHeight="1">
      <c r="B2" s="69" t="s">
        <v>49</v>
      </c>
      <c r="C2" s="69"/>
      <c r="D2" s="69"/>
      <c r="E2" s="69"/>
      <c r="F2" s="69"/>
      <c r="G2" s="69"/>
      <c r="H2" s="69"/>
    </row>
    <row r="4" spans="2:11" ht="16.5" thickBot="1"/>
    <row r="5" spans="2:11" ht="19.5" thickBot="1">
      <c r="B5" s="84" t="s">
        <v>48</v>
      </c>
      <c r="C5" s="85"/>
      <c r="D5" s="85"/>
      <c r="E5" s="85"/>
      <c r="F5" s="85"/>
      <c r="G5" s="85"/>
      <c r="H5" s="86"/>
    </row>
    <row r="6" spans="2:11" ht="18.75">
      <c r="B6" s="70" t="s">
        <v>6</v>
      </c>
      <c r="C6" s="73" t="s">
        <v>7</v>
      </c>
      <c r="D6" s="73" t="s">
        <v>8</v>
      </c>
      <c r="E6" s="73" t="s">
        <v>9</v>
      </c>
      <c r="F6" s="82" t="s">
        <v>50</v>
      </c>
      <c r="G6" s="82"/>
      <c r="H6" s="83"/>
    </row>
    <row r="7" spans="2:11">
      <c r="B7" s="71"/>
      <c r="C7" s="74"/>
      <c r="D7" s="74"/>
      <c r="E7" s="74"/>
      <c r="F7" s="76" t="s">
        <v>5</v>
      </c>
      <c r="G7" s="78" t="s">
        <v>53</v>
      </c>
      <c r="H7" s="80" t="s">
        <v>10</v>
      </c>
    </row>
    <row r="8" spans="2:11">
      <c r="B8" s="71"/>
      <c r="C8" s="74"/>
      <c r="D8" s="74"/>
      <c r="E8" s="74"/>
      <c r="F8" s="76"/>
      <c r="G8" s="78"/>
      <c r="H8" s="80"/>
    </row>
    <row r="9" spans="2:11" ht="186.75" customHeight="1" thickBot="1">
      <c r="B9" s="72"/>
      <c r="C9" s="75"/>
      <c r="D9" s="75"/>
      <c r="E9" s="75"/>
      <c r="F9" s="77"/>
      <c r="G9" s="79"/>
      <c r="H9" s="81"/>
    </row>
    <row r="10" spans="2:11" ht="18.75">
      <c r="B10" s="11">
        <v>1</v>
      </c>
      <c r="C10" s="12">
        <v>2</v>
      </c>
      <c r="D10" s="12">
        <v>3</v>
      </c>
      <c r="E10" s="12">
        <v>4</v>
      </c>
      <c r="F10" s="36">
        <v>5</v>
      </c>
      <c r="G10" s="37">
        <v>6</v>
      </c>
      <c r="H10" s="13">
        <v>7</v>
      </c>
    </row>
    <row r="11" spans="2:11" ht="32.25" thickBot="1">
      <c r="B11" s="19"/>
      <c r="C11" s="20"/>
      <c r="D11" s="20"/>
      <c r="E11" s="20"/>
      <c r="F11" s="38" t="s">
        <v>0</v>
      </c>
      <c r="G11" s="39">
        <f>G12+G156+G188+G228</f>
        <v>5308380.6919562202</v>
      </c>
      <c r="H11" s="21" t="s">
        <v>17</v>
      </c>
      <c r="K11" s="32">
        <f>G11-G258-G259-G260-G261-G262-G263</f>
        <v>-7.9808160080574453E-11</v>
      </c>
    </row>
    <row r="12" spans="2:11" s="2" customFormat="1" ht="21" customHeight="1" thickBot="1">
      <c r="B12" s="15"/>
      <c r="C12" s="16"/>
      <c r="D12" s="16"/>
      <c r="E12" s="16"/>
      <c r="F12" s="40" t="s">
        <v>1</v>
      </c>
      <c r="G12" s="41">
        <f>G13+G25+G62+G86+G105+G129+G144+G151</f>
        <v>2475343.05421222</v>
      </c>
      <c r="H12" s="17"/>
    </row>
    <row r="13" spans="2:11" ht="18.75">
      <c r="B13" s="101" t="s">
        <v>51</v>
      </c>
      <c r="C13" s="103" t="s">
        <v>52</v>
      </c>
      <c r="D13" s="105" t="s">
        <v>13</v>
      </c>
      <c r="E13" s="103" t="s">
        <v>12</v>
      </c>
      <c r="F13" s="42" t="s">
        <v>178</v>
      </c>
      <c r="G13" s="43">
        <f>SUM(G14:G24)</f>
        <v>69776.354535999999</v>
      </c>
      <c r="H13" s="14"/>
    </row>
    <row r="14" spans="2:11" ht="48.75" customHeight="1">
      <c r="B14" s="102"/>
      <c r="C14" s="104"/>
      <c r="D14" s="106"/>
      <c r="E14" s="104"/>
      <c r="F14" s="44" t="s">
        <v>54</v>
      </c>
      <c r="G14" s="3">
        <v>135.53059200000001</v>
      </c>
      <c r="H14" s="7" t="s">
        <v>11</v>
      </c>
    </row>
    <row r="15" spans="2:11" ht="39.75" customHeight="1">
      <c r="B15" s="102"/>
      <c r="C15" s="104"/>
      <c r="D15" s="106"/>
      <c r="E15" s="104"/>
      <c r="F15" s="65" t="s">
        <v>55</v>
      </c>
      <c r="G15" s="3">
        <v>27.319063999999997</v>
      </c>
      <c r="H15" s="7" t="s">
        <v>11</v>
      </c>
    </row>
    <row r="16" spans="2:11" ht="32.25" customHeight="1">
      <c r="B16" s="102"/>
      <c r="C16" s="104"/>
      <c r="D16" s="106"/>
      <c r="E16" s="104"/>
      <c r="F16" s="66"/>
      <c r="G16" s="3">
        <v>1422.7491680000001</v>
      </c>
      <c r="H16" s="7" t="s">
        <v>186</v>
      </c>
    </row>
    <row r="17" spans="2:8" ht="38.25" customHeight="1">
      <c r="B17" s="102"/>
      <c r="C17" s="104"/>
      <c r="D17" s="106"/>
      <c r="E17" s="104"/>
      <c r="F17" s="45" t="s">
        <v>61</v>
      </c>
      <c r="G17" s="3">
        <v>9429.6760560000002</v>
      </c>
      <c r="H17" s="7" t="s">
        <v>11</v>
      </c>
    </row>
    <row r="18" spans="2:8" ht="55.5" customHeight="1">
      <c r="B18" s="102"/>
      <c r="C18" s="104"/>
      <c r="D18" s="106"/>
      <c r="E18" s="104"/>
      <c r="F18" s="44" t="s">
        <v>62</v>
      </c>
      <c r="G18" s="3">
        <v>227.396344</v>
      </c>
      <c r="H18" s="7" t="s">
        <v>11</v>
      </c>
    </row>
    <row r="19" spans="2:8" ht="59.25" customHeight="1">
      <c r="B19" s="102"/>
      <c r="C19" s="104"/>
      <c r="D19" s="106"/>
      <c r="E19" s="104"/>
      <c r="F19" s="44" t="s">
        <v>63</v>
      </c>
      <c r="G19" s="3">
        <v>-172.52110400000004</v>
      </c>
      <c r="H19" s="7" t="s">
        <v>11</v>
      </c>
    </row>
    <row r="20" spans="2:8" ht="59.25" customHeight="1">
      <c r="B20" s="102"/>
      <c r="C20" s="104"/>
      <c r="D20" s="106"/>
      <c r="E20" s="104"/>
      <c r="F20" s="44" t="s">
        <v>64</v>
      </c>
      <c r="G20" s="3">
        <v>-4402.1758880000007</v>
      </c>
      <c r="H20" s="7" t="s">
        <v>11</v>
      </c>
    </row>
    <row r="21" spans="2:8" ht="59.25" customHeight="1">
      <c r="B21" s="102"/>
      <c r="C21" s="104"/>
      <c r="D21" s="106"/>
      <c r="E21" s="104"/>
      <c r="F21" s="44" t="s">
        <v>65</v>
      </c>
      <c r="G21" s="3">
        <v>91.876152000000005</v>
      </c>
      <c r="H21" s="7" t="s">
        <v>11</v>
      </c>
    </row>
    <row r="22" spans="2:8" ht="76.5" customHeight="1">
      <c r="B22" s="102"/>
      <c r="C22" s="104"/>
      <c r="D22" s="106"/>
      <c r="E22" s="104"/>
      <c r="F22" s="44" t="s">
        <v>66</v>
      </c>
      <c r="G22" s="3">
        <v>5077.9363760000006</v>
      </c>
      <c r="H22" s="7" t="s">
        <v>11</v>
      </c>
    </row>
    <row r="23" spans="2:8" ht="37.5" customHeight="1">
      <c r="B23" s="102"/>
      <c r="C23" s="104"/>
      <c r="D23" s="106"/>
      <c r="E23" s="104"/>
      <c r="F23" s="65" t="s">
        <v>164</v>
      </c>
      <c r="G23" s="3">
        <v>57780.25808</v>
      </c>
      <c r="H23" s="7" t="s">
        <v>11</v>
      </c>
    </row>
    <row r="24" spans="2:8" ht="46.5" customHeight="1">
      <c r="B24" s="102"/>
      <c r="C24" s="104"/>
      <c r="D24" s="106"/>
      <c r="E24" s="104"/>
      <c r="F24" s="66"/>
      <c r="G24" s="3">
        <v>158.30969600000003</v>
      </c>
      <c r="H24" s="8" t="s">
        <v>18</v>
      </c>
    </row>
    <row r="25" spans="2:8" ht="62.25" customHeight="1">
      <c r="B25" s="102"/>
      <c r="C25" s="104"/>
      <c r="D25" s="106"/>
      <c r="E25" s="104"/>
      <c r="F25" s="42" t="s">
        <v>179</v>
      </c>
      <c r="G25" s="43">
        <f>SUM(G26:G61)</f>
        <v>1307027.470773</v>
      </c>
      <c r="H25" s="14"/>
    </row>
    <row r="26" spans="2:8" ht="78" customHeight="1">
      <c r="B26" s="102"/>
      <c r="C26" s="104"/>
      <c r="D26" s="106"/>
      <c r="E26" s="104"/>
      <c r="F26" s="44" t="s">
        <v>56</v>
      </c>
      <c r="G26" s="3">
        <v>4524.1172564999997</v>
      </c>
      <c r="H26" s="7" t="s">
        <v>11</v>
      </c>
    </row>
    <row r="27" spans="2:8" ht="42.75" customHeight="1">
      <c r="B27" s="102"/>
      <c r="C27" s="104"/>
      <c r="D27" s="106"/>
      <c r="E27" s="104"/>
      <c r="F27" s="44" t="s">
        <v>57</v>
      </c>
      <c r="G27" s="3">
        <v>176.73642000000001</v>
      </c>
      <c r="H27" s="7" t="s">
        <v>11</v>
      </c>
    </row>
    <row r="28" spans="2:8" ht="72" customHeight="1">
      <c r="B28" s="102"/>
      <c r="C28" s="104"/>
      <c r="D28" s="106"/>
      <c r="E28" s="104"/>
      <c r="F28" s="44" t="s">
        <v>60</v>
      </c>
      <c r="G28" s="3">
        <v>1856.20416</v>
      </c>
      <c r="H28" s="7" t="s">
        <v>186</v>
      </c>
    </row>
    <row r="29" spans="2:8" ht="59.25" customHeight="1">
      <c r="B29" s="102"/>
      <c r="C29" s="104"/>
      <c r="D29" s="106"/>
      <c r="E29" s="104"/>
      <c r="F29" s="44" t="s">
        <v>67</v>
      </c>
      <c r="G29" s="3">
        <v>15310.955480000001</v>
      </c>
      <c r="H29" s="7" t="s">
        <v>11</v>
      </c>
    </row>
    <row r="30" spans="2:8" ht="59.25" customHeight="1">
      <c r="B30" s="102"/>
      <c r="C30" s="104"/>
      <c r="D30" s="106"/>
      <c r="E30" s="104"/>
      <c r="F30" s="44" t="s">
        <v>68</v>
      </c>
      <c r="G30" s="3">
        <v>38212.357189999995</v>
      </c>
      <c r="H30" s="7" t="s">
        <v>11</v>
      </c>
    </row>
    <row r="31" spans="2:8" ht="59.25" customHeight="1">
      <c r="B31" s="102"/>
      <c r="C31" s="104"/>
      <c r="D31" s="106"/>
      <c r="E31" s="104"/>
      <c r="F31" s="44" t="s">
        <v>69</v>
      </c>
      <c r="G31" s="3">
        <v>251.27519999999998</v>
      </c>
      <c r="H31" s="7" t="s">
        <v>11</v>
      </c>
    </row>
    <row r="32" spans="2:8" ht="59.25" customHeight="1">
      <c r="B32" s="102"/>
      <c r="C32" s="104"/>
      <c r="D32" s="106"/>
      <c r="E32" s="104"/>
      <c r="F32" s="44" t="s">
        <v>70</v>
      </c>
      <c r="G32" s="3">
        <v>6899.4037515</v>
      </c>
      <c r="H32" s="7" t="s">
        <v>11</v>
      </c>
    </row>
    <row r="33" spans="2:8" ht="59.25" customHeight="1">
      <c r="B33" s="102"/>
      <c r="C33" s="104"/>
      <c r="D33" s="106"/>
      <c r="E33" s="104"/>
      <c r="F33" s="44" t="s">
        <v>71</v>
      </c>
      <c r="G33" s="3">
        <v>4113.4229999999998</v>
      </c>
      <c r="H33" s="7" t="s">
        <v>11</v>
      </c>
    </row>
    <row r="34" spans="2:8" ht="59.25" customHeight="1">
      <c r="B34" s="102"/>
      <c r="C34" s="104"/>
      <c r="D34" s="106"/>
      <c r="E34" s="104"/>
      <c r="F34" s="44" t="s">
        <v>72</v>
      </c>
      <c r="G34" s="3">
        <v>205.74249999999998</v>
      </c>
      <c r="H34" s="7" t="s">
        <v>11</v>
      </c>
    </row>
    <row r="35" spans="2:8" ht="90" customHeight="1">
      <c r="B35" s="102"/>
      <c r="C35" s="104"/>
      <c r="D35" s="106"/>
      <c r="E35" s="104"/>
      <c r="F35" s="44" t="s">
        <v>73</v>
      </c>
      <c r="G35" s="3">
        <v>6647.2506989999993</v>
      </c>
      <c r="H35" s="7" t="s">
        <v>11</v>
      </c>
    </row>
    <row r="36" spans="2:8" ht="59.25" customHeight="1">
      <c r="B36" s="102"/>
      <c r="C36" s="104"/>
      <c r="D36" s="106"/>
      <c r="E36" s="104"/>
      <c r="F36" s="65" t="s">
        <v>74</v>
      </c>
      <c r="G36" s="3">
        <v>30939.559509999999</v>
      </c>
      <c r="H36" s="7" t="s">
        <v>11</v>
      </c>
    </row>
    <row r="37" spans="2:8" ht="59.25" customHeight="1">
      <c r="B37" s="102"/>
      <c r="C37" s="104"/>
      <c r="D37" s="106"/>
      <c r="E37" s="104"/>
      <c r="F37" s="66"/>
      <c r="G37" s="3">
        <v>231610</v>
      </c>
      <c r="H37" s="8" t="s">
        <v>251</v>
      </c>
    </row>
    <row r="38" spans="2:8" ht="59.25" customHeight="1">
      <c r="B38" s="102"/>
      <c r="C38" s="104"/>
      <c r="D38" s="106"/>
      <c r="E38" s="104"/>
      <c r="F38" s="65" t="s">
        <v>75</v>
      </c>
      <c r="G38" s="3">
        <v>7992.8819844999998</v>
      </c>
      <c r="H38" s="7" t="s">
        <v>186</v>
      </c>
    </row>
    <row r="39" spans="2:8" ht="59.25" customHeight="1">
      <c r="B39" s="102"/>
      <c r="C39" s="104"/>
      <c r="D39" s="106"/>
      <c r="E39" s="104"/>
      <c r="F39" s="66"/>
      <c r="G39" s="3">
        <v>251.98971650000001</v>
      </c>
      <c r="H39" s="7" t="s">
        <v>252</v>
      </c>
    </row>
    <row r="40" spans="2:8" ht="59.25" customHeight="1">
      <c r="B40" s="102"/>
      <c r="C40" s="104"/>
      <c r="D40" s="106"/>
      <c r="E40" s="104"/>
      <c r="F40" s="44" t="s">
        <v>76</v>
      </c>
      <c r="G40" s="3">
        <v>1983.0835919999997</v>
      </c>
      <c r="H40" s="7" t="s">
        <v>186</v>
      </c>
    </row>
    <row r="41" spans="2:8" ht="59.25" customHeight="1">
      <c r="B41" s="102"/>
      <c r="C41" s="104"/>
      <c r="D41" s="106"/>
      <c r="E41" s="104"/>
      <c r="F41" s="44" t="s">
        <v>77</v>
      </c>
      <c r="G41" s="3">
        <v>25024.755938999999</v>
      </c>
      <c r="H41" s="7" t="s">
        <v>186</v>
      </c>
    </row>
    <row r="42" spans="2:8" ht="59.25" customHeight="1">
      <c r="B42" s="102"/>
      <c r="C42" s="104"/>
      <c r="D42" s="106"/>
      <c r="E42" s="104"/>
      <c r="F42" s="44" t="s">
        <v>78</v>
      </c>
      <c r="G42" s="3">
        <v>121619.943933</v>
      </c>
      <c r="H42" s="7" t="s">
        <v>186</v>
      </c>
    </row>
    <row r="43" spans="2:8" ht="59.25" customHeight="1">
      <c r="B43" s="102"/>
      <c r="C43" s="104"/>
      <c r="D43" s="106"/>
      <c r="E43" s="104"/>
      <c r="F43" s="44" t="s">
        <v>79</v>
      </c>
      <c r="G43" s="3">
        <v>3283.5136879999995</v>
      </c>
      <c r="H43" s="7" t="s">
        <v>186</v>
      </c>
    </row>
    <row r="44" spans="2:8" ht="59.25" customHeight="1">
      <c r="B44" s="102"/>
      <c r="C44" s="104"/>
      <c r="D44" s="106"/>
      <c r="E44" s="104"/>
      <c r="F44" s="44" t="s">
        <v>80</v>
      </c>
      <c r="G44" s="3">
        <v>46476.637773000002</v>
      </c>
      <c r="H44" s="7" t="s">
        <v>186</v>
      </c>
    </row>
    <row r="45" spans="2:8" ht="59.25" customHeight="1">
      <c r="B45" s="102"/>
      <c r="C45" s="104"/>
      <c r="D45" s="106"/>
      <c r="E45" s="104"/>
      <c r="F45" s="44" t="s">
        <v>81</v>
      </c>
      <c r="G45" s="3">
        <v>1696.4976000000001</v>
      </c>
      <c r="H45" s="7" t="s">
        <v>186</v>
      </c>
    </row>
    <row r="46" spans="2:8" ht="59.25" customHeight="1">
      <c r="B46" s="102"/>
      <c r="C46" s="104"/>
      <c r="D46" s="106"/>
      <c r="E46" s="104"/>
      <c r="F46" s="44" t="s">
        <v>82</v>
      </c>
      <c r="G46" s="3">
        <v>358.51440000000002</v>
      </c>
      <c r="H46" s="7" t="s">
        <v>186</v>
      </c>
    </row>
    <row r="47" spans="2:8" ht="59.25" customHeight="1">
      <c r="B47" s="102"/>
      <c r="C47" s="104"/>
      <c r="D47" s="106"/>
      <c r="E47" s="104"/>
      <c r="F47" s="44" t="s">
        <v>83</v>
      </c>
      <c r="G47" s="3">
        <v>56.527380000000008</v>
      </c>
      <c r="H47" s="7" t="s">
        <v>186</v>
      </c>
    </row>
    <row r="48" spans="2:8" ht="59.25" customHeight="1">
      <c r="B48" s="102"/>
      <c r="C48" s="104"/>
      <c r="D48" s="106"/>
      <c r="E48" s="104"/>
      <c r="F48" s="44" t="s">
        <v>84</v>
      </c>
      <c r="G48" s="3">
        <v>16829.04018</v>
      </c>
      <c r="H48" s="7" t="s">
        <v>186</v>
      </c>
    </row>
    <row r="49" spans="2:8" ht="59.25" customHeight="1">
      <c r="B49" s="102"/>
      <c r="C49" s="104"/>
      <c r="D49" s="106"/>
      <c r="E49" s="104"/>
      <c r="F49" s="44" t="s">
        <v>85</v>
      </c>
      <c r="G49" s="3">
        <v>14012.02526</v>
      </c>
      <c r="H49" s="7" t="s">
        <v>11</v>
      </c>
    </row>
    <row r="50" spans="2:8" ht="59.25" customHeight="1">
      <c r="B50" s="102"/>
      <c r="C50" s="104"/>
      <c r="D50" s="106"/>
      <c r="E50" s="104"/>
      <c r="F50" s="44" t="s">
        <v>86</v>
      </c>
      <c r="G50" s="3">
        <v>4581.5668439999999</v>
      </c>
      <c r="H50" s="7" t="s">
        <v>186</v>
      </c>
    </row>
    <row r="51" spans="2:8" ht="59.25" customHeight="1">
      <c r="B51" s="102"/>
      <c r="C51" s="104"/>
      <c r="D51" s="106"/>
      <c r="E51" s="104"/>
      <c r="F51" s="44" t="s">
        <v>87</v>
      </c>
      <c r="G51" s="3">
        <v>95.115000000000009</v>
      </c>
      <c r="H51" s="7" t="s">
        <v>186</v>
      </c>
    </row>
    <row r="52" spans="2:8" ht="59.25" customHeight="1">
      <c r="B52" s="102"/>
      <c r="C52" s="104"/>
      <c r="D52" s="106"/>
      <c r="E52" s="104"/>
      <c r="F52" s="65" t="s">
        <v>88</v>
      </c>
      <c r="G52" s="3">
        <v>407.46920899999998</v>
      </c>
      <c r="H52" s="7" t="s">
        <v>11</v>
      </c>
    </row>
    <row r="53" spans="2:8" ht="59.25" customHeight="1">
      <c r="B53" s="102"/>
      <c r="C53" s="104"/>
      <c r="D53" s="106"/>
      <c r="E53" s="104"/>
      <c r="F53" s="66"/>
      <c r="G53" s="3">
        <v>412739.36178750003</v>
      </c>
      <c r="H53" s="7" t="s">
        <v>186</v>
      </c>
    </row>
    <row r="54" spans="2:8" ht="59.25" customHeight="1">
      <c r="B54" s="102"/>
      <c r="C54" s="104"/>
      <c r="D54" s="106"/>
      <c r="E54" s="104"/>
      <c r="F54" s="44" t="s">
        <v>89</v>
      </c>
      <c r="G54" s="3">
        <v>5430.3717185000005</v>
      </c>
      <c r="H54" s="7" t="s">
        <v>11</v>
      </c>
    </row>
    <row r="55" spans="2:8" ht="59.25" customHeight="1">
      <c r="B55" s="102"/>
      <c r="C55" s="104"/>
      <c r="D55" s="106"/>
      <c r="E55" s="104"/>
      <c r="F55" s="44" t="s">
        <v>90</v>
      </c>
      <c r="G55" s="3">
        <v>264.50767500000001</v>
      </c>
      <c r="H55" s="7" t="s">
        <v>11</v>
      </c>
    </row>
    <row r="56" spans="2:8" ht="59.25" customHeight="1">
      <c r="B56" s="102"/>
      <c r="C56" s="104"/>
      <c r="D56" s="106"/>
      <c r="E56" s="104"/>
      <c r="F56" s="44" t="s">
        <v>91</v>
      </c>
      <c r="G56" s="3">
        <v>58799.998979999997</v>
      </c>
      <c r="H56" s="7" t="s">
        <v>11</v>
      </c>
    </row>
    <row r="57" spans="2:8" ht="59.25" customHeight="1">
      <c r="B57" s="102"/>
      <c r="C57" s="104"/>
      <c r="D57" s="106"/>
      <c r="E57" s="104"/>
      <c r="F57" s="44" t="s">
        <v>92</v>
      </c>
      <c r="G57" s="3">
        <v>134742.18009800001</v>
      </c>
      <c r="H57" s="7" t="s">
        <v>11</v>
      </c>
    </row>
    <row r="58" spans="2:8" ht="87" customHeight="1">
      <c r="B58" s="102"/>
      <c r="C58" s="104"/>
      <c r="D58" s="106"/>
      <c r="E58" s="104"/>
      <c r="F58" s="44" t="s">
        <v>159</v>
      </c>
      <c r="G58" s="3">
        <v>14059.437239999999</v>
      </c>
      <c r="H58" s="7" t="s">
        <v>186</v>
      </c>
    </row>
    <row r="59" spans="2:8" ht="59.25" customHeight="1">
      <c r="B59" s="102"/>
      <c r="C59" s="104"/>
      <c r="D59" s="106"/>
      <c r="E59" s="104"/>
      <c r="F59" s="65" t="s">
        <v>165</v>
      </c>
      <c r="G59" s="3">
        <v>73378.319588500002</v>
      </c>
      <c r="H59" s="7" t="s">
        <v>11</v>
      </c>
    </row>
    <row r="60" spans="2:8" ht="37.5" customHeight="1">
      <c r="B60" s="102"/>
      <c r="C60" s="104"/>
      <c r="D60" s="106"/>
      <c r="E60" s="104"/>
      <c r="F60" s="66"/>
      <c r="G60" s="3">
        <v>3721.7060194999995</v>
      </c>
      <c r="H60" s="8" t="s">
        <v>18</v>
      </c>
    </row>
    <row r="61" spans="2:8" ht="62.25" customHeight="1">
      <c r="B61" s="102"/>
      <c r="C61" s="104"/>
      <c r="D61" s="106"/>
      <c r="E61" s="104"/>
      <c r="F61" s="44" t="s">
        <v>173</v>
      </c>
      <c r="G61" s="3">
        <v>18475</v>
      </c>
      <c r="H61" s="7" t="s">
        <v>11</v>
      </c>
    </row>
    <row r="62" spans="2:8" ht="62.25" customHeight="1">
      <c r="B62" s="102"/>
      <c r="C62" s="104"/>
      <c r="D62" s="106"/>
      <c r="E62" s="104"/>
      <c r="F62" s="42" t="s">
        <v>182</v>
      </c>
      <c r="G62" s="43">
        <f>SUM(G63:G85)</f>
        <v>127360.29930600002</v>
      </c>
      <c r="H62" s="14"/>
    </row>
    <row r="63" spans="2:8" ht="59.25" customHeight="1">
      <c r="B63" s="102"/>
      <c r="C63" s="104"/>
      <c r="D63" s="106"/>
      <c r="E63" s="104"/>
      <c r="F63" s="44" t="s">
        <v>93</v>
      </c>
      <c r="G63" s="3">
        <v>5917.4284960000005</v>
      </c>
      <c r="H63" s="7" t="s">
        <v>11</v>
      </c>
    </row>
    <row r="64" spans="2:8" ht="59.25" customHeight="1">
      <c r="B64" s="102"/>
      <c r="C64" s="104"/>
      <c r="D64" s="106"/>
      <c r="E64" s="104"/>
      <c r="F64" s="44" t="s">
        <v>94</v>
      </c>
      <c r="G64" s="3">
        <v>8261.5967839999994</v>
      </c>
      <c r="H64" s="7" t="s">
        <v>11</v>
      </c>
    </row>
    <row r="65" spans="2:8" ht="59.25" customHeight="1">
      <c r="B65" s="102"/>
      <c r="C65" s="104"/>
      <c r="D65" s="106"/>
      <c r="E65" s="104"/>
      <c r="F65" s="44" t="s">
        <v>95</v>
      </c>
      <c r="G65" s="3">
        <v>711.29486399999996</v>
      </c>
      <c r="H65" s="7" t="s">
        <v>11</v>
      </c>
    </row>
    <row r="66" spans="2:8" ht="59.25" customHeight="1">
      <c r="B66" s="102"/>
      <c r="C66" s="104"/>
      <c r="D66" s="106"/>
      <c r="E66" s="104"/>
      <c r="F66" s="44" t="s">
        <v>96</v>
      </c>
      <c r="G66" s="3">
        <v>476</v>
      </c>
      <c r="H66" s="7" t="s">
        <v>11</v>
      </c>
    </row>
    <row r="67" spans="2:8" ht="59.25" customHeight="1">
      <c r="B67" s="102"/>
      <c r="C67" s="104"/>
      <c r="D67" s="106"/>
      <c r="E67" s="104"/>
      <c r="F67" s="44" t="s">
        <v>97</v>
      </c>
      <c r="G67" s="3">
        <v>19.570864</v>
      </c>
      <c r="H67" s="7" t="s">
        <v>11</v>
      </c>
    </row>
    <row r="68" spans="2:8" ht="59.25" customHeight="1">
      <c r="B68" s="102"/>
      <c r="C68" s="104"/>
      <c r="D68" s="106"/>
      <c r="E68" s="104"/>
      <c r="F68" s="44" t="s">
        <v>98</v>
      </c>
      <c r="G68" s="3">
        <v>1131.8410799999999</v>
      </c>
      <c r="H68" s="7" t="s">
        <v>11</v>
      </c>
    </row>
    <row r="69" spans="2:8" ht="59.25" customHeight="1">
      <c r="B69" s="102"/>
      <c r="C69" s="104"/>
      <c r="D69" s="106"/>
      <c r="E69" s="104"/>
      <c r="F69" s="44" t="s">
        <v>99</v>
      </c>
      <c r="G69" s="3">
        <v>1149.7890320000001</v>
      </c>
      <c r="H69" s="7" t="s">
        <v>11</v>
      </c>
    </row>
    <row r="70" spans="2:8" ht="59.25" customHeight="1">
      <c r="B70" s="102"/>
      <c r="C70" s="104"/>
      <c r="D70" s="106"/>
      <c r="E70" s="104"/>
      <c r="F70" s="44" t="s">
        <v>100</v>
      </c>
      <c r="G70" s="3">
        <v>158.4</v>
      </c>
      <c r="H70" s="7" t="s">
        <v>11</v>
      </c>
    </row>
    <row r="71" spans="2:8" ht="59.25" customHeight="1">
      <c r="B71" s="102"/>
      <c r="C71" s="104"/>
      <c r="D71" s="106"/>
      <c r="E71" s="104"/>
      <c r="F71" s="44" t="s">
        <v>101</v>
      </c>
      <c r="G71" s="3">
        <v>43.2</v>
      </c>
      <c r="H71" s="7" t="s">
        <v>11</v>
      </c>
    </row>
    <row r="72" spans="2:8" ht="59.25" customHeight="1">
      <c r="B72" s="102"/>
      <c r="C72" s="104"/>
      <c r="D72" s="106"/>
      <c r="E72" s="104"/>
      <c r="F72" s="44" t="s">
        <v>102</v>
      </c>
      <c r="G72" s="3">
        <v>1850.6879999999999</v>
      </c>
      <c r="H72" s="7" t="s">
        <v>11</v>
      </c>
    </row>
    <row r="73" spans="2:8" ht="59.25" customHeight="1">
      <c r="B73" s="102"/>
      <c r="C73" s="104"/>
      <c r="D73" s="106"/>
      <c r="E73" s="104"/>
      <c r="F73" s="44" t="s">
        <v>103</v>
      </c>
      <c r="G73" s="3">
        <v>2419.8399999999997</v>
      </c>
      <c r="H73" s="7" t="s">
        <v>11</v>
      </c>
    </row>
    <row r="74" spans="2:8" ht="59.25" customHeight="1">
      <c r="B74" s="102"/>
      <c r="C74" s="104"/>
      <c r="D74" s="106"/>
      <c r="E74" s="104"/>
      <c r="F74" s="44" t="s">
        <v>104</v>
      </c>
      <c r="G74" s="3">
        <v>568.17200000000003</v>
      </c>
      <c r="H74" s="7" t="s">
        <v>11</v>
      </c>
    </row>
    <row r="75" spans="2:8" ht="59.25" customHeight="1">
      <c r="B75" s="102"/>
      <c r="C75" s="104"/>
      <c r="D75" s="106"/>
      <c r="E75" s="104"/>
      <c r="F75" s="44" t="s">
        <v>105</v>
      </c>
      <c r="G75" s="3">
        <v>4943.1514880000004</v>
      </c>
      <c r="H75" s="7" t="s">
        <v>11</v>
      </c>
    </row>
    <row r="76" spans="2:8" ht="59.25" customHeight="1">
      <c r="B76" s="102"/>
      <c r="C76" s="104"/>
      <c r="D76" s="106"/>
      <c r="E76" s="104"/>
      <c r="F76" s="44" t="s">
        <v>106</v>
      </c>
      <c r="G76" s="3">
        <v>1179.8856000000001</v>
      </c>
      <c r="H76" s="7" t="s">
        <v>11</v>
      </c>
    </row>
    <row r="77" spans="2:8" ht="59.25" customHeight="1">
      <c r="B77" s="102"/>
      <c r="C77" s="104"/>
      <c r="D77" s="106"/>
      <c r="E77" s="104"/>
      <c r="F77" s="44" t="s">
        <v>107</v>
      </c>
      <c r="G77" s="3">
        <v>7066.1795520000005</v>
      </c>
      <c r="H77" s="7" t="s">
        <v>11</v>
      </c>
    </row>
    <row r="78" spans="2:8" ht="69.75" customHeight="1">
      <c r="B78" s="102"/>
      <c r="C78" s="104"/>
      <c r="D78" s="106"/>
      <c r="E78" s="104"/>
      <c r="F78" s="44" t="s">
        <v>108</v>
      </c>
      <c r="G78" s="3">
        <v>23494.468810000002</v>
      </c>
      <c r="H78" s="7" t="s">
        <v>11</v>
      </c>
    </row>
    <row r="79" spans="2:8" ht="59.25" customHeight="1">
      <c r="B79" s="102"/>
      <c r="C79" s="104"/>
      <c r="D79" s="106"/>
      <c r="E79" s="104"/>
      <c r="F79" s="44" t="s">
        <v>109</v>
      </c>
      <c r="G79" s="3">
        <v>1056.041352</v>
      </c>
      <c r="H79" s="7" t="s">
        <v>11</v>
      </c>
    </row>
    <row r="80" spans="2:8" ht="91.5" customHeight="1">
      <c r="B80" s="102"/>
      <c r="C80" s="104"/>
      <c r="D80" s="106"/>
      <c r="E80" s="104"/>
      <c r="F80" s="44" t="s">
        <v>110</v>
      </c>
      <c r="G80" s="3">
        <v>2438.6538080000005</v>
      </c>
      <c r="H80" s="7" t="s">
        <v>11</v>
      </c>
    </row>
    <row r="81" spans="2:8" ht="59.25" customHeight="1">
      <c r="B81" s="102"/>
      <c r="C81" s="104"/>
      <c r="D81" s="106"/>
      <c r="E81" s="104"/>
      <c r="F81" s="44" t="s">
        <v>111</v>
      </c>
      <c r="G81" s="3">
        <v>256.90169600000002</v>
      </c>
      <c r="H81" s="7" t="s">
        <v>11</v>
      </c>
    </row>
    <row r="82" spans="2:8" ht="59.25" customHeight="1">
      <c r="B82" s="102"/>
      <c r="C82" s="104"/>
      <c r="D82" s="106"/>
      <c r="E82" s="104"/>
      <c r="F82" s="44" t="s">
        <v>112</v>
      </c>
      <c r="G82" s="3">
        <v>3836</v>
      </c>
      <c r="H82" s="8" t="s">
        <v>18</v>
      </c>
    </row>
    <row r="83" spans="2:8" ht="56.25" customHeight="1">
      <c r="B83" s="102"/>
      <c r="C83" s="104"/>
      <c r="D83" s="106"/>
      <c r="E83" s="104"/>
      <c r="F83" s="44" t="s">
        <v>160</v>
      </c>
      <c r="G83" s="3">
        <v>512</v>
      </c>
      <c r="H83" s="7" t="s">
        <v>11</v>
      </c>
    </row>
    <row r="84" spans="2:8" ht="62.25" customHeight="1">
      <c r="B84" s="102"/>
      <c r="C84" s="104"/>
      <c r="D84" s="106"/>
      <c r="E84" s="104"/>
      <c r="F84" s="44" t="s">
        <v>161</v>
      </c>
      <c r="G84" s="3">
        <v>42291.177592000007</v>
      </c>
      <c r="H84" s="7" t="s">
        <v>11</v>
      </c>
    </row>
    <row r="85" spans="2:8" ht="62.25" customHeight="1">
      <c r="B85" s="102"/>
      <c r="C85" s="104"/>
      <c r="D85" s="106"/>
      <c r="E85" s="104"/>
      <c r="F85" s="44" t="s">
        <v>166</v>
      </c>
      <c r="G85" s="3">
        <v>17578.018288000003</v>
      </c>
      <c r="H85" s="7" t="s">
        <v>11</v>
      </c>
    </row>
    <row r="86" spans="2:8" ht="62.25" customHeight="1">
      <c r="B86" s="102"/>
      <c r="C86" s="104"/>
      <c r="D86" s="106"/>
      <c r="E86" s="104"/>
      <c r="F86" s="42" t="s">
        <v>183</v>
      </c>
      <c r="G86" s="43">
        <f>SUM(G87:G104)</f>
        <v>222756.65935099995</v>
      </c>
      <c r="H86" s="14"/>
    </row>
    <row r="87" spans="2:8" ht="59.25" customHeight="1">
      <c r="B87" s="102"/>
      <c r="C87" s="104"/>
      <c r="D87" s="106"/>
      <c r="E87" s="104"/>
      <c r="F87" s="44" t="s">
        <v>113</v>
      </c>
      <c r="G87" s="3">
        <v>346.70526749999999</v>
      </c>
      <c r="H87" s="7" t="s">
        <v>11</v>
      </c>
    </row>
    <row r="88" spans="2:8" ht="59.25" customHeight="1">
      <c r="B88" s="102"/>
      <c r="C88" s="104"/>
      <c r="D88" s="106"/>
      <c r="E88" s="104"/>
      <c r="F88" s="44" t="s">
        <v>114</v>
      </c>
      <c r="G88" s="3">
        <v>1652.6185009999999</v>
      </c>
      <c r="H88" s="7" t="s">
        <v>11</v>
      </c>
    </row>
    <row r="89" spans="2:8" ht="59.25" customHeight="1">
      <c r="B89" s="102"/>
      <c r="C89" s="104"/>
      <c r="D89" s="106"/>
      <c r="E89" s="104"/>
      <c r="F89" s="44" t="s">
        <v>115</v>
      </c>
      <c r="G89" s="3">
        <v>445.31754999999998</v>
      </c>
      <c r="H89" s="7" t="s">
        <v>11</v>
      </c>
    </row>
    <row r="90" spans="2:8" ht="59.25" customHeight="1">
      <c r="B90" s="102"/>
      <c r="C90" s="104"/>
      <c r="D90" s="106"/>
      <c r="E90" s="104"/>
      <c r="F90" s="44" t="s">
        <v>116</v>
      </c>
      <c r="G90" s="3">
        <v>1177.3029804999999</v>
      </c>
      <c r="H90" s="7" t="s">
        <v>11</v>
      </c>
    </row>
    <row r="91" spans="2:8" ht="59.25" customHeight="1">
      <c r="B91" s="102"/>
      <c r="C91" s="104"/>
      <c r="D91" s="106"/>
      <c r="E91" s="104"/>
      <c r="F91" s="44" t="s">
        <v>117</v>
      </c>
      <c r="G91" s="3">
        <v>2996.403714</v>
      </c>
      <c r="H91" s="7" t="s">
        <v>11</v>
      </c>
    </row>
    <row r="92" spans="2:8" ht="59.25" customHeight="1">
      <c r="B92" s="102"/>
      <c r="C92" s="104"/>
      <c r="D92" s="106"/>
      <c r="E92" s="104"/>
      <c r="F92" s="44" t="s">
        <v>118</v>
      </c>
      <c r="G92" s="3">
        <v>5057.5</v>
      </c>
      <c r="H92" s="7" t="s">
        <v>186</v>
      </c>
    </row>
    <row r="93" spans="2:8" ht="59.25" customHeight="1">
      <c r="B93" s="102"/>
      <c r="C93" s="104"/>
      <c r="D93" s="106"/>
      <c r="E93" s="104"/>
      <c r="F93" s="65" t="s">
        <v>119</v>
      </c>
      <c r="G93" s="3">
        <v>943.69240599999989</v>
      </c>
      <c r="H93" s="7" t="s">
        <v>11</v>
      </c>
    </row>
    <row r="94" spans="2:8" ht="59.25" customHeight="1">
      <c r="B94" s="102"/>
      <c r="C94" s="104"/>
      <c r="D94" s="106"/>
      <c r="E94" s="104"/>
      <c r="F94" s="66"/>
      <c r="G94" s="3">
        <v>15606</v>
      </c>
      <c r="H94" s="7" t="s">
        <v>186</v>
      </c>
    </row>
    <row r="95" spans="2:8" ht="59.25" customHeight="1">
      <c r="B95" s="102"/>
      <c r="C95" s="104"/>
      <c r="D95" s="106"/>
      <c r="E95" s="104"/>
      <c r="F95" s="44" t="s">
        <v>120</v>
      </c>
      <c r="G95" s="3">
        <v>18497.427999999996</v>
      </c>
      <c r="H95" s="7" t="s">
        <v>11</v>
      </c>
    </row>
    <row r="96" spans="2:8" ht="59.25" customHeight="1">
      <c r="B96" s="102"/>
      <c r="C96" s="104"/>
      <c r="D96" s="106"/>
      <c r="E96" s="104"/>
      <c r="F96" s="44" t="s">
        <v>121</v>
      </c>
      <c r="G96" s="3">
        <v>1712.1805000000002</v>
      </c>
      <c r="H96" s="7" t="s">
        <v>11</v>
      </c>
    </row>
    <row r="97" spans="2:8" ht="59.25" customHeight="1">
      <c r="B97" s="102"/>
      <c r="C97" s="104"/>
      <c r="D97" s="106"/>
      <c r="E97" s="104"/>
      <c r="F97" s="44" t="s">
        <v>122</v>
      </c>
      <c r="G97" s="3">
        <v>21509.422618000001</v>
      </c>
      <c r="H97" s="7" t="s">
        <v>11</v>
      </c>
    </row>
    <row r="98" spans="2:8" ht="59.25" customHeight="1">
      <c r="B98" s="102"/>
      <c r="C98" s="104"/>
      <c r="D98" s="106"/>
      <c r="E98" s="104"/>
      <c r="F98" s="65" t="s">
        <v>123</v>
      </c>
      <c r="G98" s="3">
        <v>471.49532299999998</v>
      </c>
      <c r="H98" s="7" t="s">
        <v>11</v>
      </c>
    </row>
    <row r="99" spans="2:8" ht="59.25" customHeight="1">
      <c r="B99" s="102"/>
      <c r="C99" s="104"/>
      <c r="D99" s="106"/>
      <c r="E99" s="104"/>
      <c r="F99" s="66"/>
      <c r="G99" s="3">
        <v>15911.586746999999</v>
      </c>
      <c r="H99" s="7" t="s">
        <v>186</v>
      </c>
    </row>
    <row r="100" spans="2:8" ht="59.25" customHeight="1">
      <c r="B100" s="102"/>
      <c r="C100" s="104"/>
      <c r="D100" s="106"/>
      <c r="E100" s="104"/>
      <c r="F100" s="44" t="s">
        <v>124</v>
      </c>
      <c r="G100" s="3">
        <v>714</v>
      </c>
      <c r="H100" s="7" t="s">
        <v>186</v>
      </c>
    </row>
    <row r="101" spans="2:8" ht="62.25" customHeight="1">
      <c r="B101" s="102"/>
      <c r="C101" s="104"/>
      <c r="D101" s="106"/>
      <c r="E101" s="104"/>
      <c r="F101" s="44" t="s">
        <v>167</v>
      </c>
      <c r="G101" s="3">
        <v>5821.4618014999996</v>
      </c>
      <c r="H101" s="7" t="s">
        <v>11</v>
      </c>
    </row>
    <row r="102" spans="2:8" ht="62.25" customHeight="1">
      <c r="B102" s="102"/>
      <c r="C102" s="104"/>
      <c r="D102" s="106"/>
      <c r="E102" s="104"/>
      <c r="F102" s="44" t="s">
        <v>174</v>
      </c>
      <c r="G102" s="3">
        <v>127785.62894249998</v>
      </c>
      <c r="H102" s="7" t="s">
        <v>11</v>
      </c>
    </row>
    <row r="103" spans="2:8" ht="62.25" customHeight="1">
      <c r="B103" s="102"/>
      <c r="C103" s="104"/>
      <c r="D103" s="106"/>
      <c r="E103" s="104"/>
      <c r="F103" s="44" t="s">
        <v>175</v>
      </c>
      <c r="G103" s="3">
        <v>1375.5550000000001</v>
      </c>
      <c r="H103" s="7" t="s">
        <v>11</v>
      </c>
    </row>
    <row r="104" spans="2:8" ht="62.25" customHeight="1">
      <c r="B104" s="102"/>
      <c r="C104" s="104"/>
      <c r="D104" s="106"/>
      <c r="E104" s="104"/>
      <c r="F104" s="44" t="s">
        <v>176</v>
      </c>
      <c r="G104" s="3">
        <v>732.36</v>
      </c>
      <c r="H104" s="7" t="s">
        <v>11</v>
      </c>
    </row>
    <row r="105" spans="2:8" ht="62.25" customHeight="1">
      <c r="B105" s="102"/>
      <c r="C105" s="104"/>
      <c r="D105" s="106"/>
      <c r="E105" s="104"/>
      <c r="F105" s="42" t="s">
        <v>180</v>
      </c>
      <c r="G105" s="43">
        <f>SUM(G106:G128)</f>
        <v>254749.22567499999</v>
      </c>
      <c r="H105" s="14"/>
    </row>
    <row r="106" spans="2:8" ht="58.5" customHeight="1">
      <c r="B106" s="102"/>
      <c r="C106" s="104"/>
      <c r="D106" s="106"/>
      <c r="E106" s="104"/>
      <c r="F106" s="44" t="s">
        <v>58</v>
      </c>
      <c r="G106" s="3">
        <v>1038.5261070000001</v>
      </c>
      <c r="H106" s="7" t="s">
        <v>11</v>
      </c>
    </row>
    <row r="107" spans="2:8" ht="59.25" customHeight="1">
      <c r="B107" s="102"/>
      <c r="C107" s="104"/>
      <c r="D107" s="106"/>
      <c r="E107" s="104"/>
      <c r="F107" s="44" t="s">
        <v>125</v>
      </c>
      <c r="G107" s="3">
        <v>3205.7575069999998</v>
      </c>
      <c r="H107" s="7" t="s">
        <v>11</v>
      </c>
    </row>
    <row r="108" spans="2:8" ht="59.25" customHeight="1">
      <c r="B108" s="102"/>
      <c r="C108" s="104"/>
      <c r="D108" s="106"/>
      <c r="E108" s="104"/>
      <c r="F108" s="44" t="s">
        <v>126</v>
      </c>
      <c r="G108" s="3">
        <v>6660.9799585000001</v>
      </c>
      <c r="H108" s="7" t="s">
        <v>11</v>
      </c>
    </row>
    <row r="109" spans="2:8" ht="59.25" customHeight="1">
      <c r="B109" s="102"/>
      <c r="C109" s="104"/>
      <c r="D109" s="106"/>
      <c r="E109" s="104"/>
      <c r="F109" s="44" t="s">
        <v>127</v>
      </c>
      <c r="G109" s="3">
        <v>505.75</v>
      </c>
      <c r="H109" s="7" t="s">
        <v>11</v>
      </c>
    </row>
    <row r="110" spans="2:8" ht="59.25" customHeight="1">
      <c r="B110" s="102"/>
      <c r="C110" s="104"/>
      <c r="D110" s="106"/>
      <c r="E110" s="104"/>
      <c r="F110" s="44" t="s">
        <v>128</v>
      </c>
      <c r="G110" s="3">
        <v>127.5</v>
      </c>
      <c r="H110" s="7" t="s">
        <v>11</v>
      </c>
    </row>
    <row r="111" spans="2:8" ht="66.75" customHeight="1">
      <c r="B111" s="102"/>
      <c r="C111" s="104"/>
      <c r="D111" s="106"/>
      <c r="E111" s="104"/>
      <c r="F111" s="44" t="s">
        <v>129</v>
      </c>
      <c r="G111" s="3">
        <v>1967.1592499999997</v>
      </c>
      <c r="H111" s="7" t="s">
        <v>11</v>
      </c>
    </row>
    <row r="112" spans="2:8" ht="41.25" customHeight="1">
      <c r="B112" s="102"/>
      <c r="C112" s="104"/>
      <c r="D112" s="106"/>
      <c r="E112" s="104"/>
      <c r="F112" s="44" t="s">
        <v>130</v>
      </c>
      <c r="G112" s="3">
        <v>2571.08</v>
      </c>
      <c r="H112" s="7" t="s">
        <v>11</v>
      </c>
    </row>
    <row r="113" spans="2:8" ht="46.5" customHeight="1">
      <c r="B113" s="102"/>
      <c r="C113" s="104"/>
      <c r="D113" s="106"/>
      <c r="E113" s="104"/>
      <c r="F113" s="44" t="s">
        <v>131</v>
      </c>
      <c r="G113" s="3">
        <v>38203.901949999999</v>
      </c>
      <c r="H113" s="7" t="s">
        <v>11</v>
      </c>
    </row>
    <row r="114" spans="2:8" ht="46.5" customHeight="1">
      <c r="B114" s="102"/>
      <c r="C114" s="104"/>
      <c r="D114" s="106"/>
      <c r="E114" s="104"/>
      <c r="F114" s="44" t="s">
        <v>132</v>
      </c>
      <c r="G114" s="3">
        <v>4173.1029480000007</v>
      </c>
      <c r="H114" s="7" t="s">
        <v>11</v>
      </c>
    </row>
    <row r="115" spans="2:8" ht="49.5" customHeight="1">
      <c r="B115" s="102"/>
      <c r="C115" s="104"/>
      <c r="D115" s="106"/>
      <c r="E115" s="104"/>
      <c r="F115" s="44" t="s">
        <v>133</v>
      </c>
      <c r="G115" s="3">
        <v>5284.3237600000002</v>
      </c>
      <c r="H115" s="7" t="s">
        <v>11</v>
      </c>
    </row>
    <row r="116" spans="2:8" ht="57" customHeight="1">
      <c r="B116" s="102"/>
      <c r="C116" s="104"/>
      <c r="D116" s="106"/>
      <c r="E116" s="104"/>
      <c r="F116" s="44" t="s">
        <v>134</v>
      </c>
      <c r="G116" s="3">
        <v>26152.322810000001</v>
      </c>
      <c r="H116" s="7" t="s">
        <v>11</v>
      </c>
    </row>
    <row r="117" spans="2:8" ht="57" customHeight="1">
      <c r="B117" s="102"/>
      <c r="C117" s="104"/>
      <c r="D117" s="106"/>
      <c r="E117" s="104"/>
      <c r="F117" s="44" t="s">
        <v>135</v>
      </c>
      <c r="G117" s="3">
        <v>1026.3046200000001</v>
      </c>
      <c r="H117" s="7" t="s">
        <v>186</v>
      </c>
    </row>
    <row r="118" spans="2:8" ht="59.25" customHeight="1">
      <c r="B118" s="102"/>
      <c r="C118" s="104"/>
      <c r="D118" s="106"/>
      <c r="E118" s="104"/>
      <c r="F118" s="65" t="s">
        <v>136</v>
      </c>
      <c r="G118" s="3">
        <v>49.611184999999992</v>
      </c>
      <c r="H118" s="7" t="s">
        <v>11</v>
      </c>
    </row>
    <row r="119" spans="2:8" ht="59.25" customHeight="1">
      <c r="B119" s="102"/>
      <c r="C119" s="104"/>
      <c r="D119" s="106"/>
      <c r="E119" s="104"/>
      <c r="F119" s="66"/>
      <c r="G119" s="3">
        <v>16025.633542</v>
      </c>
      <c r="H119" s="7" t="s">
        <v>186</v>
      </c>
    </row>
    <row r="120" spans="2:8" ht="47.25" customHeight="1">
      <c r="B120" s="102"/>
      <c r="C120" s="104"/>
      <c r="D120" s="106"/>
      <c r="E120" s="104"/>
      <c r="F120" s="65" t="s">
        <v>137</v>
      </c>
      <c r="G120" s="3">
        <v>40.799999999999997</v>
      </c>
      <c r="H120" s="7" t="s">
        <v>11</v>
      </c>
    </row>
    <row r="121" spans="2:8" ht="41.25" customHeight="1">
      <c r="B121" s="102"/>
      <c r="C121" s="104"/>
      <c r="D121" s="106"/>
      <c r="E121" s="104"/>
      <c r="F121" s="66"/>
      <c r="G121" s="3">
        <v>8503.729800000001</v>
      </c>
      <c r="H121" s="7" t="s">
        <v>186</v>
      </c>
    </row>
    <row r="122" spans="2:8" ht="48" customHeight="1">
      <c r="B122" s="102"/>
      <c r="C122" s="104"/>
      <c r="D122" s="106"/>
      <c r="E122" s="104"/>
      <c r="F122" s="44" t="s">
        <v>138</v>
      </c>
      <c r="G122" s="3">
        <v>8067.4342859999997</v>
      </c>
      <c r="H122" s="7" t="s">
        <v>186</v>
      </c>
    </row>
    <row r="123" spans="2:8" ht="48" customHeight="1">
      <c r="B123" s="102"/>
      <c r="C123" s="104"/>
      <c r="D123" s="106"/>
      <c r="E123" s="104"/>
      <c r="F123" s="44" t="s">
        <v>139</v>
      </c>
      <c r="G123" s="3">
        <v>17298.917238999999</v>
      </c>
      <c r="H123" s="7" t="s">
        <v>186</v>
      </c>
    </row>
    <row r="124" spans="2:8" ht="59.25" customHeight="1">
      <c r="B124" s="102"/>
      <c r="C124" s="104"/>
      <c r="D124" s="106"/>
      <c r="E124" s="104"/>
      <c r="F124" s="44" t="s">
        <v>140</v>
      </c>
      <c r="G124" s="3">
        <v>3665.7168000000001</v>
      </c>
      <c r="H124" s="7" t="s">
        <v>186</v>
      </c>
    </row>
    <row r="125" spans="2:8" ht="62.25" customHeight="1">
      <c r="B125" s="102"/>
      <c r="C125" s="104"/>
      <c r="D125" s="106"/>
      <c r="E125" s="104"/>
      <c r="F125" s="44" t="s">
        <v>141</v>
      </c>
      <c r="G125" s="3">
        <v>35041.25</v>
      </c>
      <c r="H125" s="7" t="s">
        <v>186</v>
      </c>
    </row>
    <row r="126" spans="2:8" ht="90" customHeight="1">
      <c r="B126" s="102"/>
      <c r="C126" s="104"/>
      <c r="D126" s="106"/>
      <c r="E126" s="104"/>
      <c r="F126" s="44" t="s">
        <v>142</v>
      </c>
      <c r="G126" s="3">
        <v>55166.067251500004</v>
      </c>
      <c r="H126" s="7" t="s">
        <v>11</v>
      </c>
    </row>
    <row r="127" spans="2:8" ht="42.75" customHeight="1">
      <c r="B127" s="102"/>
      <c r="C127" s="104"/>
      <c r="D127" s="106"/>
      <c r="E127" s="104"/>
      <c r="F127" s="65" t="s">
        <v>168</v>
      </c>
      <c r="G127" s="3">
        <v>5395.856669499999</v>
      </c>
      <c r="H127" s="7" t="s">
        <v>11</v>
      </c>
    </row>
    <row r="128" spans="2:8" ht="62.25" customHeight="1">
      <c r="B128" s="102"/>
      <c r="C128" s="104"/>
      <c r="D128" s="106"/>
      <c r="E128" s="104"/>
      <c r="F128" s="66"/>
      <c r="G128" s="3">
        <v>14577.499991499999</v>
      </c>
      <c r="H128" s="8" t="s">
        <v>18</v>
      </c>
    </row>
    <row r="129" spans="2:8" ht="62.25" customHeight="1">
      <c r="B129" s="102"/>
      <c r="C129" s="104"/>
      <c r="D129" s="106"/>
      <c r="E129" s="104"/>
      <c r="F129" s="42" t="s">
        <v>181</v>
      </c>
      <c r="G129" s="43">
        <f>SUM(G130:G143)</f>
        <v>234346.22532590001</v>
      </c>
      <c r="H129" s="24"/>
    </row>
    <row r="130" spans="2:8" ht="66" customHeight="1">
      <c r="B130" s="102"/>
      <c r="C130" s="104"/>
      <c r="D130" s="106"/>
      <c r="E130" s="104"/>
      <c r="F130" s="44" t="s">
        <v>59</v>
      </c>
      <c r="G130" s="3">
        <v>1933.1159849999997</v>
      </c>
      <c r="H130" s="7" t="s">
        <v>11</v>
      </c>
    </row>
    <row r="131" spans="2:8" ht="31.5">
      <c r="B131" s="102"/>
      <c r="C131" s="104"/>
      <c r="D131" s="106"/>
      <c r="E131" s="104"/>
      <c r="F131" s="44" t="s">
        <v>143</v>
      </c>
      <c r="G131" s="3">
        <v>151002.64833349999</v>
      </c>
      <c r="H131" s="7" t="s">
        <v>11</v>
      </c>
    </row>
    <row r="132" spans="2:8" ht="76.5" customHeight="1">
      <c r="B132" s="102"/>
      <c r="C132" s="104"/>
      <c r="D132" s="106"/>
      <c r="E132" s="104"/>
      <c r="F132" s="44" t="s">
        <v>144</v>
      </c>
      <c r="G132" s="3">
        <v>2599.82845</v>
      </c>
      <c r="H132" s="7" t="s">
        <v>11</v>
      </c>
    </row>
    <row r="133" spans="2:8" ht="42.75" customHeight="1">
      <c r="B133" s="102"/>
      <c r="C133" s="104"/>
      <c r="D133" s="106"/>
      <c r="E133" s="104"/>
      <c r="F133" s="44" t="s">
        <v>145</v>
      </c>
      <c r="G133" s="3">
        <v>910.17485749999992</v>
      </c>
      <c r="H133" s="8" t="s">
        <v>11</v>
      </c>
    </row>
    <row r="134" spans="2:8" ht="58.5" customHeight="1">
      <c r="B134" s="102"/>
      <c r="C134" s="104"/>
      <c r="D134" s="106"/>
      <c r="E134" s="104"/>
      <c r="F134" s="44" t="s">
        <v>149</v>
      </c>
      <c r="G134" s="3">
        <v>-286.08540099999999</v>
      </c>
      <c r="H134" s="7" t="s">
        <v>11</v>
      </c>
    </row>
    <row r="135" spans="2:8" ht="51" customHeight="1">
      <c r="B135" s="102"/>
      <c r="C135" s="104"/>
      <c r="D135" s="106"/>
      <c r="E135" s="104"/>
      <c r="F135" s="44" t="s">
        <v>150</v>
      </c>
      <c r="G135" s="3">
        <v>0.29495339999999998</v>
      </c>
      <c r="H135" s="7" t="s">
        <v>11</v>
      </c>
    </row>
    <row r="136" spans="2:8" ht="55.5" customHeight="1">
      <c r="B136" s="102"/>
      <c r="C136" s="104"/>
      <c r="D136" s="106"/>
      <c r="E136" s="104"/>
      <c r="F136" s="44" t="s">
        <v>151</v>
      </c>
      <c r="G136" s="3">
        <v>1264.3637205</v>
      </c>
      <c r="H136" s="7" t="s">
        <v>11</v>
      </c>
    </row>
    <row r="137" spans="2:8" ht="68.25" customHeight="1">
      <c r="B137" s="102"/>
      <c r="C137" s="104"/>
      <c r="D137" s="106"/>
      <c r="E137" s="104"/>
      <c r="F137" s="44" t="s">
        <v>152</v>
      </c>
      <c r="G137" s="3">
        <v>2005.24639</v>
      </c>
      <c r="H137" s="7" t="s">
        <v>11</v>
      </c>
    </row>
    <row r="138" spans="2:8" ht="74.25" customHeight="1">
      <c r="B138" s="102"/>
      <c r="C138" s="104"/>
      <c r="D138" s="106"/>
      <c r="E138" s="104"/>
      <c r="F138" s="44" t="s">
        <v>153</v>
      </c>
      <c r="G138" s="3">
        <v>1966.3559999999998</v>
      </c>
      <c r="H138" s="7" t="s">
        <v>11</v>
      </c>
    </row>
    <row r="139" spans="2:8" ht="31.5">
      <c r="B139" s="102"/>
      <c r="C139" s="104"/>
      <c r="D139" s="106"/>
      <c r="E139" s="104"/>
      <c r="F139" s="44" t="s">
        <v>154</v>
      </c>
      <c r="G139" s="3">
        <v>6246.8580885000001</v>
      </c>
      <c r="H139" s="7" t="s">
        <v>11</v>
      </c>
    </row>
    <row r="140" spans="2:8" ht="63">
      <c r="B140" s="102"/>
      <c r="C140" s="104"/>
      <c r="D140" s="106"/>
      <c r="E140" s="104"/>
      <c r="F140" s="44" t="s">
        <v>155</v>
      </c>
      <c r="G140" s="3">
        <v>9617.382986999999</v>
      </c>
      <c r="H140" s="7" t="s">
        <v>11</v>
      </c>
    </row>
    <row r="141" spans="2:8" ht="49.5" customHeight="1">
      <c r="B141" s="102"/>
      <c r="C141" s="104"/>
      <c r="D141" s="106"/>
      <c r="E141" s="104"/>
      <c r="F141" s="44" t="s">
        <v>156</v>
      </c>
      <c r="G141" s="3">
        <v>2484.8271595000001</v>
      </c>
      <c r="H141" s="7" t="s">
        <v>11</v>
      </c>
    </row>
    <row r="142" spans="2:8" ht="60.75" customHeight="1">
      <c r="B142" s="102"/>
      <c r="C142" s="104"/>
      <c r="D142" s="106"/>
      <c r="E142" s="104"/>
      <c r="F142" s="44" t="s">
        <v>157</v>
      </c>
      <c r="G142" s="3">
        <v>23536.783415499998</v>
      </c>
      <c r="H142" s="7" t="s">
        <v>11</v>
      </c>
    </row>
    <row r="143" spans="2:8" ht="62.25" customHeight="1">
      <c r="B143" s="102"/>
      <c r="C143" s="104"/>
      <c r="D143" s="106"/>
      <c r="E143" s="104"/>
      <c r="F143" s="44" t="s">
        <v>169</v>
      </c>
      <c r="G143" s="3">
        <v>31064.4303865</v>
      </c>
      <c r="H143" s="7" t="s">
        <v>11</v>
      </c>
    </row>
    <row r="144" spans="2:8" ht="62.25" customHeight="1">
      <c r="B144" s="102"/>
      <c r="C144" s="104"/>
      <c r="D144" s="106"/>
      <c r="E144" s="104"/>
      <c r="F144" s="42" t="s">
        <v>184</v>
      </c>
      <c r="G144" s="43">
        <f>SUM(G145:G150)</f>
        <v>227638.60471931996</v>
      </c>
      <c r="H144" s="14"/>
    </row>
    <row r="145" spans="2:8" ht="31.5">
      <c r="B145" s="102"/>
      <c r="C145" s="104"/>
      <c r="D145" s="106"/>
      <c r="E145" s="104"/>
      <c r="F145" s="44" t="s">
        <v>146</v>
      </c>
      <c r="G145" s="3">
        <v>18317.8942597245</v>
      </c>
      <c r="H145" s="7" t="s">
        <v>11</v>
      </c>
    </row>
    <row r="146" spans="2:8" ht="60.75" customHeight="1">
      <c r="B146" s="102"/>
      <c r="C146" s="104"/>
      <c r="D146" s="106"/>
      <c r="E146" s="104"/>
      <c r="F146" s="44" t="s">
        <v>147</v>
      </c>
      <c r="G146" s="3">
        <v>2415.3156505954998</v>
      </c>
      <c r="H146" s="7" t="s">
        <v>11</v>
      </c>
    </row>
    <row r="147" spans="2:8" ht="55.5" customHeight="1">
      <c r="B147" s="102"/>
      <c r="C147" s="104"/>
      <c r="D147" s="106"/>
      <c r="E147" s="104"/>
      <c r="F147" s="44" t="s">
        <v>148</v>
      </c>
      <c r="G147" s="3">
        <v>5404.5833304999996</v>
      </c>
      <c r="H147" s="7" t="s">
        <v>11</v>
      </c>
    </row>
    <row r="148" spans="2:8" ht="62.25" customHeight="1">
      <c r="B148" s="102"/>
      <c r="C148" s="104"/>
      <c r="D148" s="106"/>
      <c r="E148" s="104"/>
      <c r="F148" s="44" t="s">
        <v>163</v>
      </c>
      <c r="G148" s="3">
        <v>386.75</v>
      </c>
      <c r="H148" s="7" t="s">
        <v>11</v>
      </c>
    </row>
    <row r="149" spans="2:8" ht="62.25" customHeight="1">
      <c r="B149" s="102"/>
      <c r="C149" s="104"/>
      <c r="D149" s="106"/>
      <c r="E149" s="104"/>
      <c r="F149" s="44" t="s">
        <v>170</v>
      </c>
      <c r="G149" s="3">
        <v>107396.11274049999</v>
      </c>
      <c r="H149" s="7" t="s">
        <v>11</v>
      </c>
    </row>
    <row r="150" spans="2:8" ht="62.25" customHeight="1">
      <c r="B150" s="102"/>
      <c r="C150" s="104"/>
      <c r="D150" s="106"/>
      <c r="E150" s="104"/>
      <c r="F150" s="44" t="s">
        <v>172</v>
      </c>
      <c r="G150" s="3">
        <v>93717.948737999992</v>
      </c>
      <c r="H150" s="7" t="s">
        <v>11</v>
      </c>
    </row>
    <row r="151" spans="2:8" ht="62.25" customHeight="1">
      <c r="B151" s="102"/>
      <c r="C151" s="104"/>
      <c r="D151" s="106"/>
      <c r="E151" s="104"/>
      <c r="F151" s="42" t="s">
        <v>185</v>
      </c>
      <c r="G151" s="43">
        <f>SUM(G152:G155)</f>
        <v>31688.214526000003</v>
      </c>
      <c r="H151" s="14"/>
    </row>
    <row r="152" spans="2:8" ht="81" customHeight="1">
      <c r="B152" s="102"/>
      <c r="C152" s="104"/>
      <c r="D152" s="106"/>
      <c r="E152" s="104"/>
      <c r="F152" s="44" t="s">
        <v>158</v>
      </c>
      <c r="G152" s="3">
        <v>9005.4817830000029</v>
      </c>
      <c r="H152" s="7" t="s">
        <v>11</v>
      </c>
    </row>
    <row r="153" spans="2:8" ht="62.25" customHeight="1">
      <c r="B153" s="102"/>
      <c r="C153" s="104"/>
      <c r="D153" s="106"/>
      <c r="E153" s="104"/>
      <c r="F153" s="44" t="s">
        <v>162</v>
      </c>
      <c r="G153" s="3">
        <v>894.60799999999995</v>
      </c>
      <c r="H153" s="8" t="s">
        <v>187</v>
      </c>
    </row>
    <row r="154" spans="2:8" ht="62.25" customHeight="1">
      <c r="B154" s="102"/>
      <c r="C154" s="104"/>
      <c r="D154" s="106"/>
      <c r="E154" s="104"/>
      <c r="F154" s="44" t="s">
        <v>171</v>
      </c>
      <c r="G154" s="3">
        <v>21756.624743</v>
      </c>
      <c r="H154" s="7" t="s">
        <v>11</v>
      </c>
    </row>
    <row r="155" spans="2:8" ht="62.25" customHeight="1" thickBot="1">
      <c r="B155" s="102"/>
      <c r="C155" s="104"/>
      <c r="D155" s="106"/>
      <c r="E155" s="104"/>
      <c r="F155" s="44" t="s">
        <v>177</v>
      </c>
      <c r="G155" s="3">
        <v>31.5</v>
      </c>
      <c r="H155" s="7" t="s">
        <v>11</v>
      </c>
    </row>
    <row r="156" spans="2:8" s="2" customFormat="1" ht="44.25" customHeight="1" thickBot="1">
      <c r="B156" s="15"/>
      <c r="C156" s="16"/>
      <c r="D156" s="16"/>
      <c r="E156" s="16"/>
      <c r="F156" s="40" t="s">
        <v>2</v>
      </c>
      <c r="G156" s="41">
        <f>G157+G174</f>
        <v>351460.63774400001</v>
      </c>
      <c r="H156" s="17"/>
    </row>
    <row r="157" spans="2:8" ht="18.75">
      <c r="B157" s="87" t="str">
        <f>B13</f>
        <v xml:space="preserve">
Об утверждении изменений, вносимых в инвестиционную программу АО «ДГК» на 2020 – 2024 годы, утвержденную приказом Минэнерго России от 12.12.2019 № 23@, с изменениями, внесенными приказом Минэнерго России от 16.12.2021 № 19@, с продлением периода реализации инвестиционной программы до 2027 года</v>
      </c>
      <c r="C157" s="98" t="str">
        <f>C13</f>
        <v>Приказ 38@ от 28.12.2023 г.</v>
      </c>
      <c r="D157" s="100" t="s">
        <v>14</v>
      </c>
      <c r="E157" s="98" t="s">
        <v>12</v>
      </c>
      <c r="F157" s="42" t="s">
        <v>206</v>
      </c>
      <c r="G157" s="46">
        <f>SUM(G158:G173)</f>
        <v>204640</v>
      </c>
      <c r="H157" s="18"/>
    </row>
    <row r="158" spans="2:8" ht="37.5">
      <c r="B158" s="88"/>
      <c r="C158" s="99"/>
      <c r="D158" s="99"/>
      <c r="E158" s="99"/>
      <c r="F158" s="47" t="s">
        <v>19</v>
      </c>
      <c r="G158" s="4">
        <v>2442</v>
      </c>
      <c r="H158" s="9" t="s">
        <v>11</v>
      </c>
    </row>
    <row r="159" spans="2:8" ht="55.5" customHeight="1">
      <c r="B159" s="88"/>
      <c r="C159" s="99"/>
      <c r="D159" s="99"/>
      <c r="E159" s="99"/>
      <c r="F159" s="47" t="s">
        <v>188</v>
      </c>
      <c r="G159" s="3">
        <v>11816</v>
      </c>
      <c r="H159" s="9" t="s">
        <v>11</v>
      </c>
    </row>
    <row r="160" spans="2:8" ht="42.75" customHeight="1">
      <c r="B160" s="88"/>
      <c r="C160" s="99"/>
      <c r="D160" s="99"/>
      <c r="E160" s="99"/>
      <c r="F160" s="47" t="s">
        <v>23</v>
      </c>
      <c r="G160" s="3">
        <v>29167</v>
      </c>
      <c r="H160" s="9" t="s">
        <v>11</v>
      </c>
    </row>
    <row r="161" spans="2:8" ht="42.75" customHeight="1">
      <c r="B161" s="88"/>
      <c r="C161" s="99"/>
      <c r="D161" s="99"/>
      <c r="E161" s="99"/>
      <c r="F161" s="47" t="s">
        <v>21</v>
      </c>
      <c r="G161" s="3">
        <v>271</v>
      </c>
      <c r="H161" s="9" t="s">
        <v>11</v>
      </c>
    </row>
    <row r="162" spans="2:8" ht="42.75" customHeight="1">
      <c r="B162" s="88"/>
      <c r="C162" s="99"/>
      <c r="D162" s="99"/>
      <c r="E162" s="99"/>
      <c r="F162" s="47" t="s">
        <v>189</v>
      </c>
      <c r="G162" s="3">
        <v>2946</v>
      </c>
      <c r="H162" s="9" t="s">
        <v>11</v>
      </c>
    </row>
    <row r="163" spans="2:8" ht="42.75" customHeight="1">
      <c r="B163" s="88"/>
      <c r="C163" s="99"/>
      <c r="D163" s="99"/>
      <c r="E163" s="99"/>
      <c r="F163" s="47" t="s">
        <v>190</v>
      </c>
      <c r="G163" s="3">
        <v>7371</v>
      </c>
      <c r="H163" s="9" t="s">
        <v>11</v>
      </c>
    </row>
    <row r="164" spans="2:8" ht="42.75" customHeight="1">
      <c r="B164" s="88"/>
      <c r="C164" s="99"/>
      <c r="D164" s="99"/>
      <c r="E164" s="99"/>
      <c r="F164" s="47" t="s">
        <v>22</v>
      </c>
      <c r="G164" s="3">
        <v>713</v>
      </c>
      <c r="H164" s="9" t="s">
        <v>11</v>
      </c>
    </row>
    <row r="165" spans="2:8" ht="42.75" customHeight="1">
      <c r="B165" s="88"/>
      <c r="C165" s="99"/>
      <c r="D165" s="99"/>
      <c r="E165" s="99"/>
      <c r="F165" s="47" t="s">
        <v>191</v>
      </c>
      <c r="G165" s="3">
        <v>20855</v>
      </c>
      <c r="H165" s="9" t="s">
        <v>11</v>
      </c>
    </row>
    <row r="166" spans="2:8" ht="42.75" customHeight="1">
      <c r="B166" s="88"/>
      <c r="C166" s="99"/>
      <c r="D166" s="99"/>
      <c r="E166" s="99"/>
      <c r="F166" s="47" t="s">
        <v>192</v>
      </c>
      <c r="G166" s="3">
        <v>920</v>
      </c>
      <c r="H166" s="9" t="s">
        <v>11</v>
      </c>
    </row>
    <row r="167" spans="2:8" ht="63" customHeight="1">
      <c r="B167" s="88"/>
      <c r="C167" s="99"/>
      <c r="D167" s="99"/>
      <c r="E167" s="99"/>
      <c r="F167" s="47" t="s">
        <v>26</v>
      </c>
      <c r="G167" s="3">
        <v>13215</v>
      </c>
      <c r="H167" s="9" t="s">
        <v>11</v>
      </c>
    </row>
    <row r="168" spans="2:8" ht="42.75" customHeight="1">
      <c r="B168" s="88"/>
      <c r="C168" s="99"/>
      <c r="D168" s="99"/>
      <c r="E168" s="99"/>
      <c r="F168" s="47" t="s">
        <v>24</v>
      </c>
      <c r="G168" s="3">
        <v>15208</v>
      </c>
      <c r="H168" s="9" t="s">
        <v>11</v>
      </c>
    </row>
    <row r="169" spans="2:8" ht="60.75" customHeight="1">
      <c r="B169" s="88"/>
      <c r="C169" s="99"/>
      <c r="D169" s="99"/>
      <c r="E169" s="99"/>
      <c r="F169" s="47" t="s">
        <v>193</v>
      </c>
      <c r="G169" s="3">
        <v>946</v>
      </c>
      <c r="H169" s="9" t="s">
        <v>11</v>
      </c>
    </row>
    <row r="170" spans="2:8" ht="83.25" customHeight="1">
      <c r="B170" s="88"/>
      <c r="C170" s="99"/>
      <c r="D170" s="99"/>
      <c r="E170" s="99"/>
      <c r="F170" s="47" t="s">
        <v>28</v>
      </c>
      <c r="G170" s="3">
        <v>1574</v>
      </c>
      <c r="H170" s="9" t="s">
        <v>11</v>
      </c>
    </row>
    <row r="171" spans="2:8" ht="42.75" customHeight="1">
      <c r="B171" s="88"/>
      <c r="C171" s="99"/>
      <c r="D171" s="99"/>
      <c r="E171" s="99"/>
      <c r="F171" s="47" t="s">
        <v>194</v>
      </c>
      <c r="G171" s="3">
        <v>1026</v>
      </c>
      <c r="H171" s="9" t="s">
        <v>11</v>
      </c>
    </row>
    <row r="172" spans="2:8" ht="52.5" customHeight="1">
      <c r="B172" s="88"/>
      <c r="C172" s="99"/>
      <c r="D172" s="99"/>
      <c r="E172" s="99"/>
      <c r="F172" s="47" t="s">
        <v>195</v>
      </c>
      <c r="G172" s="3">
        <v>3400</v>
      </c>
      <c r="H172" s="9" t="s">
        <v>11</v>
      </c>
    </row>
    <row r="173" spans="2:8" ht="61.5" customHeight="1">
      <c r="B173" s="88"/>
      <c r="C173" s="99"/>
      <c r="D173" s="99"/>
      <c r="E173" s="99"/>
      <c r="F173" s="47" t="s">
        <v>203</v>
      </c>
      <c r="G173" s="3">
        <v>92770</v>
      </c>
      <c r="H173" s="9" t="s">
        <v>11</v>
      </c>
    </row>
    <row r="174" spans="2:8" ht="18.75">
      <c r="B174" s="88"/>
      <c r="C174" s="99"/>
      <c r="D174" s="99"/>
      <c r="E174" s="99"/>
      <c r="F174" s="42" t="s">
        <v>205</v>
      </c>
      <c r="G174" s="46">
        <f>SUM(G175:G187)</f>
        <v>146820.63774400001</v>
      </c>
      <c r="H174" s="18"/>
    </row>
    <row r="175" spans="2:8" ht="132" customHeight="1">
      <c r="B175" s="88"/>
      <c r="C175" s="99"/>
      <c r="D175" s="99"/>
      <c r="E175" s="99"/>
      <c r="F175" s="47" t="s">
        <v>196</v>
      </c>
      <c r="G175" s="3">
        <v>26597</v>
      </c>
      <c r="H175" s="9" t="s">
        <v>11</v>
      </c>
    </row>
    <row r="176" spans="2:8" ht="42.75" customHeight="1">
      <c r="B176" s="88"/>
      <c r="C176" s="99"/>
      <c r="D176" s="99"/>
      <c r="E176" s="99"/>
      <c r="F176" s="47" t="s">
        <v>197</v>
      </c>
      <c r="G176" s="3">
        <v>576</v>
      </c>
      <c r="H176" s="9" t="s">
        <v>11</v>
      </c>
    </row>
    <row r="177" spans="2:8" ht="42.75" customHeight="1">
      <c r="B177" s="88"/>
      <c r="C177" s="99"/>
      <c r="D177" s="99"/>
      <c r="E177" s="99"/>
      <c r="F177" s="47" t="s">
        <v>198</v>
      </c>
      <c r="G177" s="3">
        <v>23054</v>
      </c>
      <c r="H177" s="9" t="s">
        <v>11</v>
      </c>
    </row>
    <row r="178" spans="2:8" ht="42.75" customHeight="1">
      <c r="B178" s="88"/>
      <c r="C178" s="99"/>
      <c r="D178" s="99"/>
      <c r="E178" s="99"/>
      <c r="F178" s="47" t="s">
        <v>199</v>
      </c>
      <c r="G178" s="3">
        <v>2032</v>
      </c>
      <c r="H178" s="9" t="s">
        <v>11</v>
      </c>
    </row>
    <row r="179" spans="2:8" ht="42.75" customHeight="1">
      <c r="B179" s="88"/>
      <c r="C179" s="99"/>
      <c r="D179" s="99"/>
      <c r="E179" s="99"/>
      <c r="F179" s="47" t="s">
        <v>20</v>
      </c>
      <c r="G179" s="3">
        <v>494</v>
      </c>
      <c r="H179" s="9" t="s">
        <v>11</v>
      </c>
    </row>
    <row r="180" spans="2:8" ht="67.5" customHeight="1">
      <c r="B180" s="88"/>
      <c r="C180" s="99"/>
      <c r="D180" s="99"/>
      <c r="E180" s="99"/>
      <c r="F180" s="47" t="s">
        <v>200</v>
      </c>
      <c r="G180" s="3">
        <v>2784</v>
      </c>
      <c r="H180" s="9" t="s">
        <v>11</v>
      </c>
    </row>
    <row r="181" spans="2:8" ht="53.25" customHeight="1">
      <c r="B181" s="88"/>
      <c r="C181" s="99"/>
      <c r="D181" s="99"/>
      <c r="E181" s="99"/>
      <c r="F181" s="47" t="s">
        <v>27</v>
      </c>
      <c r="G181" s="3">
        <v>4503</v>
      </c>
      <c r="H181" s="9" t="s">
        <v>11</v>
      </c>
    </row>
    <row r="182" spans="2:8" ht="42.75" customHeight="1">
      <c r="B182" s="88"/>
      <c r="C182" s="99"/>
      <c r="D182" s="99"/>
      <c r="E182" s="99"/>
      <c r="F182" s="47" t="s">
        <v>29</v>
      </c>
      <c r="G182" s="3">
        <v>853</v>
      </c>
      <c r="H182" s="9" t="s">
        <v>11</v>
      </c>
    </row>
    <row r="183" spans="2:8" ht="42.75" customHeight="1">
      <c r="B183" s="88"/>
      <c r="C183" s="99"/>
      <c r="D183" s="99"/>
      <c r="E183" s="99"/>
      <c r="F183" s="47" t="s">
        <v>201</v>
      </c>
      <c r="G183" s="3">
        <v>12881</v>
      </c>
      <c r="H183" s="9" t="s">
        <v>11</v>
      </c>
    </row>
    <row r="184" spans="2:8" ht="42.75" customHeight="1">
      <c r="B184" s="88"/>
      <c r="C184" s="99"/>
      <c r="D184" s="99"/>
      <c r="E184" s="99"/>
      <c r="F184" s="47" t="s">
        <v>202</v>
      </c>
      <c r="G184" s="3">
        <v>43537</v>
      </c>
      <c r="H184" s="9" t="s">
        <v>11</v>
      </c>
    </row>
    <row r="185" spans="2:8" ht="42.75" customHeight="1">
      <c r="B185" s="88"/>
      <c r="C185" s="99"/>
      <c r="D185" s="99"/>
      <c r="E185" s="99"/>
      <c r="F185" s="47" t="s">
        <v>25</v>
      </c>
      <c r="G185" s="3">
        <v>7904</v>
      </c>
      <c r="H185" s="9" t="s">
        <v>11</v>
      </c>
    </row>
    <row r="186" spans="2:8" ht="30.75" customHeight="1">
      <c r="B186" s="88"/>
      <c r="C186" s="99"/>
      <c r="D186" s="99"/>
      <c r="E186" s="99"/>
      <c r="F186" s="57" t="s">
        <v>204</v>
      </c>
      <c r="G186" s="3">
        <v>11826</v>
      </c>
      <c r="H186" s="9" t="s">
        <v>11</v>
      </c>
    </row>
    <row r="187" spans="2:8" ht="37.5" customHeight="1" thickBot="1">
      <c r="B187" s="88"/>
      <c r="C187" s="99"/>
      <c r="D187" s="99"/>
      <c r="E187" s="99"/>
      <c r="F187" s="67"/>
      <c r="G187" s="3">
        <v>9779.6377440000015</v>
      </c>
      <c r="H187" s="25" t="s">
        <v>18</v>
      </c>
    </row>
    <row r="188" spans="2:8" s="2" customFormat="1" ht="31.5" customHeight="1" thickBot="1">
      <c r="B188" s="15"/>
      <c r="C188" s="16"/>
      <c r="D188" s="16"/>
      <c r="E188" s="16"/>
      <c r="F188" s="40" t="s">
        <v>3</v>
      </c>
      <c r="G188" s="41">
        <f>G189+G204+G223</f>
        <v>599300</v>
      </c>
      <c r="H188" s="17"/>
    </row>
    <row r="189" spans="2:8" ht="18.75" customHeight="1">
      <c r="B189" s="54" t="str">
        <f>B157</f>
        <v xml:space="preserve">
Об утверждении изменений, вносимых в инвестиционную программу АО «ДГК» на 2020 – 2024 годы, утвержденную приказом Минэнерго России от 12.12.2019 № 23@, с изменениями, внесенными приказом Минэнерго России от 16.12.2021 № 19@, с продлением периода реализации инвестиционной программы до 2027 года</v>
      </c>
      <c r="C189" s="59" t="str">
        <f>C13</f>
        <v>Приказ 38@ от 28.12.2023 г.</v>
      </c>
      <c r="D189" s="62" t="s">
        <v>16</v>
      </c>
      <c r="E189" s="59" t="s">
        <v>12</v>
      </c>
      <c r="F189" s="42" t="s">
        <v>208</v>
      </c>
      <c r="G189" s="43">
        <f>SUM(G190:G203)</f>
        <v>386872</v>
      </c>
      <c r="H189" s="14"/>
    </row>
    <row r="190" spans="2:8" ht="81.75" customHeight="1">
      <c r="B190" s="55"/>
      <c r="C190" s="60"/>
      <c r="D190" s="63"/>
      <c r="E190" s="60"/>
      <c r="F190" s="47" t="s">
        <v>207</v>
      </c>
      <c r="G190" s="3">
        <v>18552</v>
      </c>
      <c r="H190" s="6" t="s">
        <v>11</v>
      </c>
    </row>
    <row r="191" spans="2:8" ht="37.5">
      <c r="B191" s="55"/>
      <c r="C191" s="60"/>
      <c r="D191" s="63"/>
      <c r="E191" s="60"/>
      <c r="F191" s="47" t="s">
        <v>212</v>
      </c>
      <c r="G191" s="3">
        <v>9162</v>
      </c>
      <c r="H191" s="10" t="s">
        <v>11</v>
      </c>
    </row>
    <row r="192" spans="2:8" ht="37.5">
      <c r="B192" s="55"/>
      <c r="C192" s="60"/>
      <c r="D192" s="63"/>
      <c r="E192" s="60"/>
      <c r="F192" s="47" t="s">
        <v>213</v>
      </c>
      <c r="G192" s="3">
        <v>3162</v>
      </c>
      <c r="H192" s="10" t="s">
        <v>11</v>
      </c>
    </row>
    <row r="193" spans="2:8" ht="112.5">
      <c r="B193" s="55"/>
      <c r="C193" s="60"/>
      <c r="D193" s="63"/>
      <c r="E193" s="60"/>
      <c r="F193" s="47" t="s">
        <v>214</v>
      </c>
      <c r="G193" s="3">
        <v>10274</v>
      </c>
      <c r="H193" s="10" t="s">
        <v>11</v>
      </c>
    </row>
    <row r="194" spans="2:8" ht="68.25" customHeight="1">
      <c r="B194" s="55"/>
      <c r="C194" s="60"/>
      <c r="D194" s="63"/>
      <c r="E194" s="60"/>
      <c r="F194" s="47" t="s">
        <v>215</v>
      </c>
      <c r="G194" s="3">
        <v>13961</v>
      </c>
      <c r="H194" s="10" t="s">
        <v>11</v>
      </c>
    </row>
    <row r="195" spans="2:8" ht="68.25" customHeight="1">
      <c r="B195" s="55"/>
      <c r="C195" s="60"/>
      <c r="D195" s="63"/>
      <c r="E195" s="60"/>
      <c r="F195" s="47" t="s">
        <v>216</v>
      </c>
      <c r="G195" s="3">
        <v>119</v>
      </c>
      <c r="H195" s="10" t="s">
        <v>11</v>
      </c>
    </row>
    <row r="196" spans="2:8" ht="68.25" customHeight="1">
      <c r="B196" s="55"/>
      <c r="C196" s="60"/>
      <c r="D196" s="63"/>
      <c r="E196" s="60"/>
      <c r="F196" s="47" t="s">
        <v>217</v>
      </c>
      <c r="G196" s="3">
        <v>44216</v>
      </c>
      <c r="H196" s="10" t="s">
        <v>11</v>
      </c>
    </row>
    <row r="197" spans="2:8" ht="68.25" customHeight="1">
      <c r="B197" s="55"/>
      <c r="C197" s="60"/>
      <c r="D197" s="63"/>
      <c r="E197" s="60"/>
      <c r="F197" s="47" t="s">
        <v>218</v>
      </c>
      <c r="G197" s="3">
        <v>3118</v>
      </c>
      <c r="H197" s="10" t="s">
        <v>11</v>
      </c>
    </row>
    <row r="198" spans="2:8" ht="68.25" customHeight="1">
      <c r="B198" s="55"/>
      <c r="C198" s="60"/>
      <c r="D198" s="63"/>
      <c r="E198" s="60"/>
      <c r="F198" s="47" t="s">
        <v>219</v>
      </c>
      <c r="G198" s="3">
        <v>4495</v>
      </c>
      <c r="H198" s="10" t="s">
        <v>11</v>
      </c>
    </row>
    <row r="199" spans="2:8" ht="68.25" customHeight="1">
      <c r="B199" s="55"/>
      <c r="C199" s="60"/>
      <c r="D199" s="63"/>
      <c r="E199" s="60"/>
      <c r="F199" s="47" t="s">
        <v>220</v>
      </c>
      <c r="G199" s="3">
        <v>1261</v>
      </c>
      <c r="H199" s="10" t="s">
        <v>11</v>
      </c>
    </row>
    <row r="200" spans="2:8" ht="68.25" customHeight="1">
      <c r="B200" s="55"/>
      <c r="C200" s="60"/>
      <c r="D200" s="63"/>
      <c r="E200" s="60"/>
      <c r="F200" s="47" t="s">
        <v>221</v>
      </c>
      <c r="G200" s="3">
        <v>205134</v>
      </c>
      <c r="H200" s="10" t="s">
        <v>186</v>
      </c>
    </row>
    <row r="201" spans="2:8" ht="68.25" customHeight="1">
      <c r="B201" s="55"/>
      <c r="C201" s="60"/>
      <c r="D201" s="63"/>
      <c r="E201" s="60"/>
      <c r="F201" s="47" t="s">
        <v>239</v>
      </c>
      <c r="G201" s="3">
        <v>29472</v>
      </c>
      <c r="H201" s="10" t="s">
        <v>11</v>
      </c>
    </row>
    <row r="202" spans="2:8" ht="68.25" customHeight="1">
      <c r="B202" s="55"/>
      <c r="C202" s="60"/>
      <c r="D202" s="63"/>
      <c r="E202" s="60"/>
      <c r="F202" s="57" t="s">
        <v>237</v>
      </c>
      <c r="G202" s="3">
        <v>43926</v>
      </c>
      <c r="H202" s="10" t="s">
        <v>11</v>
      </c>
    </row>
    <row r="203" spans="2:8" ht="68.25" customHeight="1">
      <c r="B203" s="55"/>
      <c r="C203" s="60"/>
      <c r="D203" s="63"/>
      <c r="E203" s="60"/>
      <c r="F203" s="58"/>
      <c r="G203" s="48">
        <v>20</v>
      </c>
      <c r="H203" s="26" t="s">
        <v>186</v>
      </c>
    </row>
    <row r="204" spans="2:8" ht="18.75">
      <c r="B204" s="55"/>
      <c r="C204" s="60"/>
      <c r="D204" s="63"/>
      <c r="E204" s="60"/>
      <c r="F204" s="42" t="s">
        <v>241</v>
      </c>
      <c r="G204" s="43">
        <f>SUM(G205:G222)</f>
        <v>201638</v>
      </c>
      <c r="H204" s="14"/>
    </row>
    <row r="205" spans="2:8" ht="68.25" customHeight="1">
      <c r="B205" s="55"/>
      <c r="C205" s="60"/>
      <c r="D205" s="63"/>
      <c r="E205" s="60"/>
      <c r="F205" s="47" t="s">
        <v>222</v>
      </c>
      <c r="G205" s="3">
        <v>2127</v>
      </c>
      <c r="H205" s="10" t="s">
        <v>11</v>
      </c>
    </row>
    <row r="206" spans="2:8" ht="68.25" customHeight="1">
      <c r="B206" s="55"/>
      <c r="C206" s="60"/>
      <c r="D206" s="63"/>
      <c r="E206" s="60"/>
      <c r="F206" s="57" t="s">
        <v>223</v>
      </c>
      <c r="G206" s="3">
        <v>19911</v>
      </c>
      <c r="H206" s="10" t="s">
        <v>11</v>
      </c>
    </row>
    <row r="207" spans="2:8" ht="68.25" customHeight="1">
      <c r="B207" s="55"/>
      <c r="C207" s="60"/>
      <c r="D207" s="63"/>
      <c r="E207" s="60"/>
      <c r="F207" s="58"/>
      <c r="G207" s="3">
        <v>43401</v>
      </c>
      <c r="H207" s="10" t="s">
        <v>186</v>
      </c>
    </row>
    <row r="208" spans="2:8" ht="68.25" customHeight="1">
      <c r="B208" s="55"/>
      <c r="C208" s="60"/>
      <c r="D208" s="63"/>
      <c r="E208" s="60"/>
      <c r="F208" s="47" t="s">
        <v>224</v>
      </c>
      <c r="G208" s="3">
        <v>4101</v>
      </c>
      <c r="H208" s="10" t="s">
        <v>186</v>
      </c>
    </row>
    <row r="209" spans="2:8" ht="68.25" customHeight="1">
      <c r="B209" s="55"/>
      <c r="C209" s="60"/>
      <c r="D209" s="63"/>
      <c r="E209" s="60"/>
      <c r="F209" s="57" t="s">
        <v>225</v>
      </c>
      <c r="G209" s="3">
        <v>71</v>
      </c>
      <c r="H209" s="10" t="s">
        <v>11</v>
      </c>
    </row>
    <row r="210" spans="2:8" ht="68.25" customHeight="1">
      <c r="B210" s="55"/>
      <c r="C210" s="60"/>
      <c r="D210" s="63"/>
      <c r="E210" s="60"/>
      <c r="F210" s="58"/>
      <c r="G210" s="3">
        <v>18771</v>
      </c>
      <c r="H210" s="10" t="s">
        <v>186</v>
      </c>
    </row>
    <row r="211" spans="2:8" ht="68.25" customHeight="1">
      <c r="B211" s="55"/>
      <c r="C211" s="60"/>
      <c r="D211" s="63"/>
      <c r="E211" s="60"/>
      <c r="F211" s="47" t="s">
        <v>226</v>
      </c>
      <c r="G211" s="3">
        <v>88031</v>
      </c>
      <c r="H211" s="10" t="s">
        <v>186</v>
      </c>
    </row>
    <row r="212" spans="2:8" ht="68.25" customHeight="1">
      <c r="B212" s="55"/>
      <c r="C212" s="60"/>
      <c r="D212" s="63"/>
      <c r="E212" s="60"/>
      <c r="F212" s="47" t="s">
        <v>227</v>
      </c>
      <c r="G212" s="3">
        <v>3505</v>
      </c>
      <c r="H212" s="10" t="s">
        <v>11</v>
      </c>
    </row>
    <row r="213" spans="2:8" ht="68.25" customHeight="1">
      <c r="B213" s="55"/>
      <c r="C213" s="60"/>
      <c r="D213" s="63"/>
      <c r="E213" s="60"/>
      <c r="F213" s="47" t="s">
        <v>228</v>
      </c>
      <c r="G213" s="3">
        <v>3059</v>
      </c>
      <c r="H213" s="10" t="s">
        <v>11</v>
      </c>
    </row>
    <row r="214" spans="2:8" ht="68.25" customHeight="1">
      <c r="B214" s="55"/>
      <c r="C214" s="60"/>
      <c r="D214" s="63"/>
      <c r="E214" s="60"/>
      <c r="F214" s="47" t="s">
        <v>229</v>
      </c>
      <c r="G214" s="3">
        <v>1328</v>
      </c>
      <c r="H214" s="10" t="s">
        <v>11</v>
      </c>
    </row>
    <row r="215" spans="2:8" ht="68.25" customHeight="1">
      <c r="B215" s="55"/>
      <c r="C215" s="60"/>
      <c r="D215" s="63"/>
      <c r="E215" s="60"/>
      <c r="F215" s="47" t="s">
        <v>230</v>
      </c>
      <c r="G215" s="3">
        <v>933</v>
      </c>
      <c r="H215" s="10" t="s">
        <v>11</v>
      </c>
    </row>
    <row r="216" spans="2:8" ht="68.25" customHeight="1">
      <c r="B216" s="55"/>
      <c r="C216" s="60"/>
      <c r="D216" s="63"/>
      <c r="E216" s="60"/>
      <c r="F216" s="47" t="s">
        <v>231</v>
      </c>
      <c r="G216" s="3">
        <v>3827</v>
      </c>
      <c r="H216" s="10" t="s">
        <v>11</v>
      </c>
    </row>
    <row r="217" spans="2:8" ht="68.25" customHeight="1">
      <c r="B217" s="55"/>
      <c r="C217" s="60"/>
      <c r="D217" s="63"/>
      <c r="E217" s="60"/>
      <c r="F217" s="47" t="s">
        <v>232</v>
      </c>
      <c r="G217" s="3">
        <v>585</v>
      </c>
      <c r="H217" s="10" t="s">
        <v>11</v>
      </c>
    </row>
    <row r="218" spans="2:8" ht="68.25" customHeight="1">
      <c r="B218" s="55"/>
      <c r="C218" s="60"/>
      <c r="D218" s="63"/>
      <c r="E218" s="60"/>
      <c r="F218" s="47" t="s">
        <v>233</v>
      </c>
      <c r="G218" s="3">
        <v>98</v>
      </c>
      <c r="H218" s="10" t="s">
        <v>11</v>
      </c>
    </row>
    <row r="219" spans="2:8" ht="68.25" customHeight="1">
      <c r="B219" s="55"/>
      <c r="C219" s="60"/>
      <c r="D219" s="63"/>
      <c r="E219" s="60"/>
      <c r="F219" s="47" t="s">
        <v>234</v>
      </c>
      <c r="G219" s="3">
        <v>693</v>
      </c>
      <c r="H219" s="10" t="s">
        <v>11</v>
      </c>
    </row>
    <row r="220" spans="2:8" ht="68.25" customHeight="1">
      <c r="B220" s="55"/>
      <c r="C220" s="60"/>
      <c r="D220" s="63"/>
      <c r="E220" s="60"/>
      <c r="F220" s="47" t="s">
        <v>235</v>
      </c>
      <c r="G220" s="3">
        <v>1763</v>
      </c>
      <c r="H220" s="10" t="s">
        <v>11</v>
      </c>
    </row>
    <row r="221" spans="2:8" ht="68.25" customHeight="1">
      <c r="B221" s="55"/>
      <c r="C221" s="60"/>
      <c r="D221" s="63"/>
      <c r="E221" s="60"/>
      <c r="F221" s="57" t="s">
        <v>238</v>
      </c>
      <c r="G221" s="3">
        <v>9256</v>
      </c>
      <c r="H221" s="10" t="s">
        <v>11</v>
      </c>
    </row>
    <row r="222" spans="2:8" ht="26.25" customHeight="1">
      <c r="B222" s="55"/>
      <c r="C222" s="60"/>
      <c r="D222" s="63"/>
      <c r="E222" s="60"/>
      <c r="F222" s="58"/>
      <c r="G222" s="3">
        <v>178</v>
      </c>
      <c r="H222" s="27" t="s">
        <v>18</v>
      </c>
    </row>
    <row r="223" spans="2:8" ht="18.75">
      <c r="B223" s="55"/>
      <c r="C223" s="60"/>
      <c r="D223" s="63"/>
      <c r="E223" s="60"/>
      <c r="F223" s="42" t="s">
        <v>240</v>
      </c>
      <c r="G223" s="43">
        <f>SUM(G224:G227)</f>
        <v>10790</v>
      </c>
      <c r="H223" s="14"/>
    </row>
    <row r="224" spans="2:8" ht="37.5">
      <c r="B224" s="55"/>
      <c r="C224" s="60"/>
      <c r="D224" s="63"/>
      <c r="E224" s="60"/>
      <c r="F224" s="47" t="s">
        <v>209</v>
      </c>
      <c r="G224" s="3">
        <v>384</v>
      </c>
      <c r="H224" s="6" t="s">
        <v>11</v>
      </c>
    </row>
    <row r="225" spans="2:8" ht="72.75" customHeight="1">
      <c r="B225" s="55"/>
      <c r="C225" s="60"/>
      <c r="D225" s="63"/>
      <c r="E225" s="60"/>
      <c r="F225" s="47" t="s">
        <v>210</v>
      </c>
      <c r="G225" s="3">
        <v>345</v>
      </c>
      <c r="H225" s="6" t="s">
        <v>11</v>
      </c>
    </row>
    <row r="226" spans="2:8" ht="63" customHeight="1">
      <c r="B226" s="55"/>
      <c r="C226" s="60"/>
      <c r="D226" s="63"/>
      <c r="E226" s="60"/>
      <c r="F226" s="47" t="s">
        <v>211</v>
      </c>
      <c r="G226" s="3">
        <v>2404</v>
      </c>
      <c r="H226" s="10" t="s">
        <v>11</v>
      </c>
    </row>
    <row r="227" spans="2:8" ht="68.25" customHeight="1" thickBot="1">
      <c r="B227" s="56"/>
      <c r="C227" s="61"/>
      <c r="D227" s="64"/>
      <c r="E227" s="61"/>
      <c r="F227" s="47" t="s">
        <v>236</v>
      </c>
      <c r="G227" s="3">
        <v>7657</v>
      </c>
      <c r="H227" s="10" t="s">
        <v>11</v>
      </c>
    </row>
    <row r="228" spans="2:8" s="2" customFormat="1" ht="25.5" customHeight="1" thickBot="1">
      <c r="B228" s="15"/>
      <c r="C228" s="16"/>
      <c r="D228" s="16"/>
      <c r="E228" s="16"/>
      <c r="F228" s="40" t="s">
        <v>4</v>
      </c>
      <c r="G228" s="41">
        <f>G229</f>
        <v>1882277</v>
      </c>
      <c r="H228" s="17"/>
    </row>
    <row r="229" spans="2:8" ht="48.75" customHeight="1">
      <c r="B229" s="101" t="str">
        <f>B189</f>
        <v xml:space="preserve">
Об утверждении изменений, вносимых в инвестиционную программу АО «ДГК» на 2020 – 2024 годы, утвержденную приказом Минэнерго России от 12.12.2019 № 23@, с изменениями, внесенными приказом Минэнерго России от 16.12.2021 № 19@, с продлением периода реализации инвестиционной программы до 2027 года</v>
      </c>
      <c r="C229" s="105" t="str">
        <f>C189</f>
        <v>Приказ 38@ от 28.12.2023 г.</v>
      </c>
      <c r="D229" s="105" t="s">
        <v>15</v>
      </c>
      <c r="E229" s="103" t="s">
        <v>12</v>
      </c>
      <c r="F229" s="42" t="s">
        <v>242</v>
      </c>
      <c r="G229" s="46">
        <f>SUM(G230:G257)</f>
        <v>1882277</v>
      </c>
      <c r="H229" s="14"/>
    </row>
    <row r="230" spans="2:8" ht="48.75" customHeight="1">
      <c r="B230" s="102"/>
      <c r="C230" s="106"/>
      <c r="D230" s="106"/>
      <c r="E230" s="104"/>
      <c r="F230" s="47" t="s">
        <v>30</v>
      </c>
      <c r="G230" s="4">
        <v>36537</v>
      </c>
      <c r="H230" s="9" t="s">
        <v>186</v>
      </c>
    </row>
    <row r="231" spans="2:8" ht="48.75" customHeight="1">
      <c r="B231" s="102"/>
      <c r="C231" s="106"/>
      <c r="D231" s="106"/>
      <c r="E231" s="104"/>
      <c r="F231" s="47" t="s">
        <v>243</v>
      </c>
      <c r="G231" s="4">
        <v>5508</v>
      </c>
      <c r="H231" s="9" t="s">
        <v>11</v>
      </c>
    </row>
    <row r="232" spans="2:8" ht="48.75" customHeight="1">
      <c r="B232" s="102"/>
      <c r="C232" s="106"/>
      <c r="D232" s="106"/>
      <c r="E232" s="104"/>
      <c r="F232" s="49" t="s">
        <v>35</v>
      </c>
      <c r="G232" s="4">
        <v>4476</v>
      </c>
      <c r="H232" s="9" t="s">
        <v>11</v>
      </c>
    </row>
    <row r="233" spans="2:8" ht="48.75" customHeight="1">
      <c r="B233" s="102"/>
      <c r="C233" s="106"/>
      <c r="D233" s="106"/>
      <c r="E233" s="104"/>
      <c r="F233" s="50" t="s">
        <v>244</v>
      </c>
      <c r="G233" s="4">
        <v>281827</v>
      </c>
      <c r="H233" s="25" t="s">
        <v>251</v>
      </c>
    </row>
    <row r="234" spans="2:8" ht="48.75" customHeight="1">
      <c r="B234" s="102"/>
      <c r="C234" s="106"/>
      <c r="D234" s="106"/>
      <c r="E234" s="104"/>
      <c r="F234" s="49" t="s">
        <v>245</v>
      </c>
      <c r="G234" s="4">
        <v>904</v>
      </c>
      <c r="H234" s="9" t="s">
        <v>11</v>
      </c>
    </row>
    <row r="235" spans="2:8" ht="48.75" customHeight="1">
      <c r="B235" s="102"/>
      <c r="C235" s="106"/>
      <c r="D235" s="106"/>
      <c r="E235" s="104"/>
      <c r="F235" s="50" t="s">
        <v>246</v>
      </c>
      <c r="G235" s="4">
        <v>554291</v>
      </c>
      <c r="H235" s="9" t="s">
        <v>186</v>
      </c>
    </row>
    <row r="236" spans="2:8" ht="48.75" customHeight="1">
      <c r="B236" s="102"/>
      <c r="C236" s="106"/>
      <c r="D236" s="106"/>
      <c r="E236" s="104"/>
      <c r="F236" s="57" t="s">
        <v>32</v>
      </c>
      <c r="G236" s="4">
        <v>9315</v>
      </c>
      <c r="H236" s="9" t="s">
        <v>11</v>
      </c>
    </row>
    <row r="237" spans="2:8" ht="48.75" customHeight="1">
      <c r="B237" s="102"/>
      <c r="C237" s="106"/>
      <c r="D237" s="106"/>
      <c r="E237" s="104"/>
      <c r="F237" s="58"/>
      <c r="G237" s="4">
        <v>-78695</v>
      </c>
      <c r="H237" s="9" t="s">
        <v>186</v>
      </c>
    </row>
    <row r="238" spans="2:8" ht="48.75" customHeight="1">
      <c r="B238" s="102"/>
      <c r="C238" s="106"/>
      <c r="D238" s="106"/>
      <c r="E238" s="104"/>
      <c r="F238" s="50" t="s">
        <v>247</v>
      </c>
      <c r="G238" s="4">
        <v>24460</v>
      </c>
      <c r="H238" s="9" t="s">
        <v>186</v>
      </c>
    </row>
    <row r="239" spans="2:8" ht="48.75" customHeight="1">
      <c r="B239" s="102"/>
      <c r="C239" s="106"/>
      <c r="D239" s="106"/>
      <c r="E239" s="104"/>
      <c r="F239" s="57" t="s">
        <v>33</v>
      </c>
      <c r="G239" s="4">
        <v>-9157</v>
      </c>
      <c r="H239" s="9" t="s">
        <v>11</v>
      </c>
    </row>
    <row r="240" spans="2:8" ht="48.75" customHeight="1">
      <c r="B240" s="102"/>
      <c r="C240" s="106"/>
      <c r="D240" s="106"/>
      <c r="E240" s="104"/>
      <c r="F240" s="58"/>
      <c r="G240" s="4">
        <v>392677</v>
      </c>
      <c r="H240" s="9" t="s">
        <v>186</v>
      </c>
    </row>
    <row r="241" spans="2:8" ht="48.75" customHeight="1">
      <c r="B241" s="102"/>
      <c r="C241" s="106"/>
      <c r="D241" s="106"/>
      <c r="E241" s="104"/>
      <c r="F241" s="50" t="s">
        <v>36</v>
      </c>
      <c r="G241" s="4">
        <v>2225</v>
      </c>
      <c r="H241" s="9" t="s">
        <v>11</v>
      </c>
    </row>
    <row r="242" spans="2:8" ht="48.75" customHeight="1">
      <c r="B242" s="102"/>
      <c r="C242" s="106"/>
      <c r="D242" s="106"/>
      <c r="E242" s="104"/>
      <c r="F242" s="50" t="s">
        <v>31</v>
      </c>
      <c r="G242" s="4">
        <v>477242</v>
      </c>
      <c r="H242" s="9" t="s">
        <v>11</v>
      </c>
    </row>
    <row r="243" spans="2:8" ht="48.75" customHeight="1">
      <c r="B243" s="102"/>
      <c r="C243" s="106"/>
      <c r="D243" s="106"/>
      <c r="E243" s="104"/>
      <c r="F243" s="50" t="s">
        <v>44</v>
      </c>
      <c r="G243" s="4">
        <v>5837</v>
      </c>
      <c r="H243" s="9" t="s">
        <v>11</v>
      </c>
    </row>
    <row r="244" spans="2:8" ht="108" customHeight="1">
      <c r="B244" s="102"/>
      <c r="C244" s="106"/>
      <c r="D244" s="106"/>
      <c r="E244" s="104"/>
      <c r="F244" s="50" t="s">
        <v>38</v>
      </c>
      <c r="G244" s="4">
        <v>2035.0000000000002</v>
      </c>
      <c r="H244" s="9" t="s">
        <v>11</v>
      </c>
    </row>
    <row r="245" spans="2:8" ht="94.5" customHeight="1">
      <c r="B245" s="102"/>
      <c r="C245" s="106"/>
      <c r="D245" s="106"/>
      <c r="E245" s="104"/>
      <c r="F245" s="50" t="s">
        <v>39</v>
      </c>
      <c r="G245" s="4">
        <v>6639</v>
      </c>
      <c r="H245" s="9" t="s">
        <v>11</v>
      </c>
    </row>
    <row r="246" spans="2:8" ht="48.75" customHeight="1">
      <c r="B246" s="102"/>
      <c r="C246" s="106"/>
      <c r="D246" s="106"/>
      <c r="E246" s="104"/>
      <c r="F246" s="50" t="s">
        <v>37</v>
      </c>
      <c r="G246" s="4">
        <v>1364</v>
      </c>
      <c r="H246" s="9" t="s">
        <v>11</v>
      </c>
    </row>
    <row r="247" spans="2:8" ht="48.75" customHeight="1">
      <c r="B247" s="102"/>
      <c r="C247" s="106"/>
      <c r="D247" s="106"/>
      <c r="E247" s="104"/>
      <c r="F247" s="50" t="s">
        <v>40</v>
      </c>
      <c r="G247" s="4">
        <v>17524</v>
      </c>
      <c r="H247" s="9" t="s">
        <v>11</v>
      </c>
    </row>
    <row r="248" spans="2:8" ht="48.75" customHeight="1">
      <c r="B248" s="102"/>
      <c r="C248" s="106"/>
      <c r="D248" s="106"/>
      <c r="E248" s="104"/>
      <c r="F248" s="50" t="s">
        <v>34</v>
      </c>
      <c r="G248" s="4">
        <v>2333</v>
      </c>
      <c r="H248" s="9" t="s">
        <v>11</v>
      </c>
    </row>
    <row r="249" spans="2:8" ht="48.75" customHeight="1">
      <c r="B249" s="102"/>
      <c r="C249" s="106"/>
      <c r="D249" s="106"/>
      <c r="E249" s="104"/>
      <c r="F249" s="50" t="s">
        <v>248</v>
      </c>
      <c r="G249" s="4">
        <v>173</v>
      </c>
      <c r="H249" s="9" t="s">
        <v>11</v>
      </c>
    </row>
    <row r="250" spans="2:8" ht="48.75" customHeight="1">
      <c r="B250" s="102"/>
      <c r="C250" s="106"/>
      <c r="D250" s="106"/>
      <c r="E250" s="104"/>
      <c r="F250" s="50" t="s">
        <v>41</v>
      </c>
      <c r="G250" s="4">
        <v>7908</v>
      </c>
      <c r="H250" s="9" t="s">
        <v>11</v>
      </c>
    </row>
    <row r="251" spans="2:8" ht="48.75" customHeight="1">
      <c r="B251" s="102"/>
      <c r="C251" s="106"/>
      <c r="D251" s="106"/>
      <c r="E251" s="104"/>
      <c r="F251" s="50" t="s">
        <v>42</v>
      </c>
      <c r="G251" s="4">
        <v>4189</v>
      </c>
      <c r="H251" s="9" t="s">
        <v>11</v>
      </c>
    </row>
    <row r="252" spans="2:8" ht="48.75" customHeight="1">
      <c r="B252" s="102"/>
      <c r="C252" s="106"/>
      <c r="D252" s="106"/>
      <c r="E252" s="104"/>
      <c r="F252" s="50" t="s">
        <v>43</v>
      </c>
      <c r="G252" s="4">
        <v>7994</v>
      </c>
      <c r="H252" s="9" t="s">
        <v>186</v>
      </c>
    </row>
    <row r="253" spans="2:8" ht="48.75" customHeight="1">
      <c r="B253" s="102"/>
      <c r="C253" s="106"/>
      <c r="D253" s="106"/>
      <c r="E253" s="104"/>
      <c r="F253" s="50" t="s">
        <v>45</v>
      </c>
      <c r="G253" s="4">
        <v>60640</v>
      </c>
      <c r="H253" s="9" t="s">
        <v>186</v>
      </c>
    </row>
    <row r="254" spans="2:8" ht="48.75" customHeight="1">
      <c r="B254" s="102"/>
      <c r="C254" s="106"/>
      <c r="D254" s="106"/>
      <c r="E254" s="104"/>
      <c r="F254" s="50" t="s">
        <v>46</v>
      </c>
      <c r="G254" s="4">
        <v>3600</v>
      </c>
      <c r="H254" s="9" t="s">
        <v>186</v>
      </c>
    </row>
    <row r="255" spans="2:8" ht="30.75" customHeight="1">
      <c r="B255" s="102"/>
      <c r="C255" s="106"/>
      <c r="D255" s="106"/>
      <c r="E255" s="104"/>
      <c r="F255" s="57" t="s">
        <v>249</v>
      </c>
      <c r="G255" s="4">
        <v>58576</v>
      </c>
      <c r="H255" s="9" t="s">
        <v>11</v>
      </c>
    </row>
    <row r="256" spans="2:8" ht="29.25" customHeight="1">
      <c r="B256" s="102"/>
      <c r="C256" s="106"/>
      <c r="D256" s="106"/>
      <c r="E256" s="104"/>
      <c r="F256" s="58"/>
      <c r="G256" s="4">
        <v>1546</v>
      </c>
      <c r="H256" s="9" t="s">
        <v>252</v>
      </c>
    </row>
    <row r="257" spans="2:14" ht="48.75" customHeight="1" thickBot="1">
      <c r="B257" s="102"/>
      <c r="C257" s="106"/>
      <c r="D257" s="106"/>
      <c r="E257" s="104"/>
      <c r="F257" s="51" t="s">
        <v>250</v>
      </c>
      <c r="G257" s="5">
        <v>309</v>
      </c>
      <c r="H257" s="28" t="s">
        <v>18</v>
      </c>
    </row>
    <row r="258" spans="2:14" ht="21.75" customHeight="1">
      <c r="B258" s="89" t="s">
        <v>47</v>
      </c>
      <c r="C258" s="90"/>
      <c r="D258" s="90"/>
      <c r="E258" s="91"/>
      <c r="F258" s="52" t="s">
        <v>11</v>
      </c>
      <c r="G258" s="23">
        <f>SUMIF(H14:H257,"Амортизация",G14:G257)</f>
        <v>2611735.0370857203</v>
      </c>
      <c r="H258" s="31"/>
    </row>
    <row r="259" spans="2:14" ht="21.75" customHeight="1">
      <c r="B259" s="92"/>
      <c r="C259" s="93"/>
      <c r="D259" s="93"/>
      <c r="E259" s="94"/>
      <c r="F259" s="52" t="s">
        <v>186</v>
      </c>
      <c r="G259" s="23">
        <f>SUMIF(H14:H257,"Займ РусГидро",G14:G257)</f>
        <v>2147955.9037029999</v>
      </c>
      <c r="H259" s="31"/>
    </row>
    <row r="260" spans="2:14" ht="21.75" customHeight="1">
      <c r="B260" s="92"/>
      <c r="C260" s="93"/>
      <c r="D260" s="93"/>
      <c r="E260" s="94"/>
      <c r="F260" s="52" t="s">
        <v>187</v>
      </c>
      <c r="G260" s="23">
        <f>SUMIF(H14:H257,"Повышающий коэффициент",G14:G257)</f>
        <v>894.60799999999995</v>
      </c>
      <c r="H260" s="31"/>
      <c r="N260" s="32">
        <f>G258+G259+G260+G261+G262+G263</f>
        <v>5308380.6919562202</v>
      </c>
    </row>
    <row r="261" spans="2:14" ht="21.75" customHeight="1">
      <c r="B261" s="92"/>
      <c r="C261" s="93"/>
      <c r="D261" s="93"/>
      <c r="E261" s="94"/>
      <c r="F261" s="52" t="s">
        <v>251</v>
      </c>
      <c r="G261" s="23">
        <f>SUMIF(H14:H257,"Средства от компенсации (ФСК)",G14:G257)</f>
        <v>513437</v>
      </c>
      <c r="H261" s="31"/>
    </row>
    <row r="262" spans="2:14" ht="21.75" customHeight="1">
      <c r="B262" s="92"/>
      <c r="C262" s="93"/>
      <c r="D262" s="93"/>
      <c r="E262" s="94"/>
      <c r="F262" s="52" t="s">
        <v>18</v>
      </c>
      <c r="G262" s="23">
        <f>SUMIF(H13:H257,"Средства от реализации активов",G13:G257)</f>
        <v>32560.153450999998</v>
      </c>
      <c r="H262" s="31"/>
    </row>
    <row r="263" spans="2:14" ht="24" thickBot="1">
      <c r="B263" s="95"/>
      <c r="C263" s="96"/>
      <c r="D263" s="96"/>
      <c r="E263" s="97"/>
      <c r="F263" s="53" t="s">
        <v>252</v>
      </c>
      <c r="G263" s="29">
        <f>SUMIF(H14:H257,"Прочие собственные",G14:G257)</f>
        <v>1797.9897165</v>
      </c>
      <c r="H263" s="30"/>
    </row>
    <row r="264" spans="2:14" ht="48.75" customHeight="1">
      <c r="B264" s="68"/>
      <c r="C264" s="68"/>
      <c r="D264" s="68"/>
      <c r="E264" s="68"/>
      <c r="F264" s="68"/>
      <c r="G264" s="68"/>
      <c r="H264" s="68"/>
    </row>
    <row r="265" spans="2:14" ht="23.25">
      <c r="B265" s="22"/>
    </row>
  </sheetData>
  <autoFilter ref="B9:H263"/>
  <mergeCells count="47">
    <mergeCell ref="B13:B155"/>
    <mergeCell ref="C13:C155"/>
    <mergeCell ref="D13:D155"/>
    <mergeCell ref="E13:E155"/>
    <mergeCell ref="E157:E187"/>
    <mergeCell ref="F15:F16"/>
    <mergeCell ref="B264:H264"/>
    <mergeCell ref="B2:H2"/>
    <mergeCell ref="B6:B9"/>
    <mergeCell ref="C6:C9"/>
    <mergeCell ref="D6:D9"/>
    <mergeCell ref="E6:E9"/>
    <mergeCell ref="F7:F9"/>
    <mergeCell ref="G7:G9"/>
    <mergeCell ref="H7:H9"/>
    <mergeCell ref="F6:H6"/>
    <mergeCell ref="B5:H5"/>
    <mergeCell ref="B157:B187"/>
    <mergeCell ref="B258:E263"/>
    <mergeCell ref="C157:C187"/>
    <mergeCell ref="D157:D187"/>
    <mergeCell ref="F23:F24"/>
    <mergeCell ref="F59:F60"/>
    <mergeCell ref="F127:F128"/>
    <mergeCell ref="F186:F187"/>
    <mergeCell ref="F206:F207"/>
    <mergeCell ref="F36:F37"/>
    <mergeCell ref="F38:F39"/>
    <mergeCell ref="F52:F53"/>
    <mergeCell ref="F93:F94"/>
    <mergeCell ref="F98:F99"/>
    <mergeCell ref="F118:F119"/>
    <mergeCell ref="F120:F121"/>
    <mergeCell ref="B189:B227"/>
    <mergeCell ref="F202:F203"/>
    <mergeCell ref="F239:F240"/>
    <mergeCell ref="F255:F256"/>
    <mergeCell ref="F209:F210"/>
    <mergeCell ref="F221:F222"/>
    <mergeCell ref="E189:E227"/>
    <mergeCell ref="D189:D227"/>
    <mergeCell ref="C189:C227"/>
    <mergeCell ref="B229:B257"/>
    <mergeCell ref="C229:C257"/>
    <mergeCell ref="D229:D257"/>
    <mergeCell ref="E229:E257"/>
    <mergeCell ref="F236:F23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F14:F15 F106:F118 F95:F98 F87:F93 F120 F145:F147 F26:F36 F38 F40:F52 F63:F82 F54:F57 F17:F22 F100 F130:F133 F122:F126">
      <formula1>900</formula1>
    </dataValidation>
  </dataValidations>
  <printOptions horizontalCentered="1"/>
  <pageMargins left="0.19685039370078741" right="0.19685039370078741" top="0.78740157480314965" bottom="0.1" header="0.51181102362204722" footer="0.11"/>
  <pageSetup paperSize="9" scale="52" fitToHeight="0" orientation="landscape" blackAndWhite="1" r:id="rId1"/>
  <headerFooter alignWithMargins="0">
    <oddFooter xml:space="preserve">&amp;CСтраница &amp;P из 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ОАО "РАО ЭС ВОСТОКА"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Приструга Наталья Петровна</dc:creator>
  <cp:lastModifiedBy>Старовецкая Анна Васильевна</cp:lastModifiedBy>
  <cp:lastPrinted>2023-04-17T07:33:19Z</cp:lastPrinted>
  <dcterms:created xsi:type="dcterms:W3CDTF">2015-10-28T15:00:45Z</dcterms:created>
  <dcterms:modified xsi:type="dcterms:W3CDTF">2024-04-19T05:16:40Z</dcterms:modified>
</cp:coreProperties>
</file>