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360" yWindow="15" windowWidth="20955" windowHeight="9720" activeTab="1"/>
  </bookViews>
  <sheets>
    <sheet name="раздел 1" sheetId="1" r:id="rId1"/>
    <sheet name="раздел 2" sheetId="2" r:id="rId2"/>
    <sheet name="раздел 3" sheetId="3" r:id="rId3"/>
    <sheet name="0.1_вспом" sheetId="4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'раздел 3'!P1_ESO_PROT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H26" i="3" l="1"/>
  <c r="J25" i="3"/>
  <c r="I25" i="3"/>
  <c r="G25" i="3"/>
  <c r="H25" i="3" s="1"/>
  <c r="I24" i="3"/>
  <c r="G24" i="3"/>
  <c r="F25" i="3" s="1"/>
  <c r="H4" i="3"/>
  <c r="F4" i="3"/>
  <c r="D4" i="3"/>
  <c r="E32" i="2"/>
  <c r="D32" i="2"/>
  <c r="F22" i="2"/>
  <c r="F18" i="2"/>
  <c r="E18" i="2"/>
  <c r="F16" i="2"/>
  <c r="E16" i="2"/>
  <c r="D16" i="2"/>
  <c r="F14" i="2"/>
  <c r="F31" i="2" s="1"/>
  <c r="E14" i="2"/>
  <c r="E31" i="2" s="1"/>
  <c r="I13" i="2"/>
  <c r="K13" i="2" s="1"/>
  <c r="F13" i="2"/>
  <c r="F30" i="2" s="1"/>
  <c r="F28" i="2" s="1"/>
  <c r="E13" i="2"/>
  <c r="E30" i="2" s="1"/>
  <c r="D30" i="2"/>
  <c r="E11" i="2"/>
  <c r="F10" i="2"/>
  <c r="E10" i="2"/>
  <c r="F9" i="2"/>
  <c r="E9" i="2"/>
  <c r="F8" i="2"/>
  <c r="K25" i="3" s="1"/>
  <c r="E8" i="2"/>
  <c r="F7" i="2"/>
  <c r="F6" i="2"/>
  <c r="G14" i="2" s="1"/>
  <c r="F5" i="2"/>
  <c r="D31" i="2" l="1"/>
  <c r="D11" i="2"/>
  <c r="J14" i="2" s="1"/>
  <c r="D28" i="2"/>
  <c r="E28" i="2"/>
  <c r="L25" i="3"/>
  <c r="F11" i="2"/>
  <c r="H24" i="3"/>
</calcChain>
</file>

<file path=xl/sharedStrings.xml><?xml version="1.0" encoding="utf-8"?>
<sst xmlns="http://schemas.openxmlformats.org/spreadsheetml/2006/main" count="377" uniqueCount="278">
  <si>
    <t>П Р Е Д Л О Ж Е Н И Е</t>
  </si>
  <si>
    <t xml:space="preserve">на электрическую энергию (мощность), отпускаемую </t>
  </si>
  <si>
    <t xml:space="preserve">структурными подразделениями АО «ДГК» с целью поставки электрической энергии по регулируемым договорам </t>
  </si>
  <si>
    <t xml:space="preserve">ГТУ-ТЭЦ на площадке ЦПВБ в г. Владивостоке НВ </t>
  </si>
  <si>
    <t>на 2026 год</t>
  </si>
  <si>
    <t>Акционерное общество «Дальневосточная генерирующая компания» (АО "ДГК")</t>
  </si>
  <si>
    <t xml:space="preserve">           (полное и сокращенное наименование юридического лица)</t>
  </si>
  <si>
    <t>I. Информация об организации</t>
  </si>
  <si>
    <r>
      <rPr>
        <b/>
        <sz val="12"/>
        <rFont val="Times New Roman"/>
        <family val="1"/>
        <charset val="204"/>
      </rPr>
      <t>Полное наименование:</t>
    </r>
    <r>
      <rPr>
        <b/>
        <u/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</si>
  <si>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rFont val="Times New Roman"/>
        <family val="1"/>
        <charset val="204"/>
      </rPr>
      <t>Сокращенное наименование:</t>
    </r>
    <r>
      <rPr>
        <b/>
        <u/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АО «ДГК»</t>
    </r>
  </si>
  <si>
    <r>
      <rPr>
        <b/>
        <sz val="12"/>
        <rFont val="Times New Roman"/>
        <family val="1"/>
        <charset val="204"/>
      </rPr>
      <t>Место нахождения: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680000, г.Хабаровск, ул.Фрунзе, 49</t>
    </r>
  </si>
  <si>
    <r>
      <rPr>
        <b/>
        <sz val="12"/>
        <rFont val="Times New Roman"/>
        <family val="1"/>
        <charset val="204"/>
      </rPr>
      <t>Фактический адрес:</t>
    </r>
    <r>
      <rPr>
        <u/>
        <sz val="12"/>
        <rFont val="Times New Roman"/>
        <family val="1"/>
        <charset val="204"/>
      </rPr>
      <t xml:space="preserve"> 680000, г.Хабаровск, ул.Фрунзе, 49</t>
    </r>
  </si>
  <si>
    <r>
      <rPr>
        <b/>
        <sz val="12"/>
        <rFont val="Times New Roman"/>
        <family val="1"/>
        <charset val="204"/>
      </rPr>
      <t>ИНН:</t>
    </r>
    <r>
      <rPr>
        <u/>
        <sz val="12"/>
        <rFont val="Times New Roman"/>
        <family val="1"/>
        <charset val="204"/>
      </rPr>
      <t xml:space="preserve"> 1434031363 </t>
    </r>
  </si>
  <si>
    <r>
      <t>КПП:</t>
    </r>
    <r>
      <rPr>
        <u/>
        <sz val="12"/>
        <rFont val="Times New Roman"/>
        <family val="1"/>
        <charset val="204"/>
      </rPr>
      <t xml:space="preserve"> 272101001</t>
    </r>
  </si>
  <si>
    <r>
      <t xml:space="preserve">Ф.И.О. руководителя: </t>
    </r>
    <r>
      <rPr>
        <u/>
        <sz val="12"/>
        <rFont val="Times New Roman"/>
        <family val="1"/>
        <charset val="204"/>
      </rPr>
      <t>Иртов Сергей Викторович</t>
    </r>
  </si>
  <si>
    <r>
      <t xml:space="preserve">Адрес электронной почты:  </t>
    </r>
    <r>
      <rPr>
        <sz val="12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</si>
  <si>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rFont val="Times New Roman"/>
        <family val="1"/>
        <charset val="204"/>
      </rPr>
      <t>8 (4212) 26-43-59</t>
    </r>
  </si>
  <si>
    <t>Факс:</t>
  </si>
  <si>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</si>
  <si>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</si>
  <si>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</si>
  <si>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</si>
  <si>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</si>
  <si>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</si>
  <si>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>3. Основные показатели деятельности генерирующих объектов</t>
  </si>
  <si>
    <t>1.</t>
  </si>
  <si>
    <t>Установленная мощность</t>
  </si>
  <si>
    <t>МВт</t>
  </si>
  <si>
    <t>2.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</si>
  <si>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</si>
  <si>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3.</t>
  </si>
  <si>
    <t>Производство электрической энергии</t>
  </si>
  <si>
    <t>млн. кВт·ч</t>
  </si>
  <si>
    <t>4.</t>
  </si>
  <si>
    <t>Полезный отпуск электрической энергии</t>
  </si>
  <si>
    <t>5.</t>
  </si>
  <si>
    <t>Отпуск тепловой энергии с коллекторов</t>
  </si>
  <si>
    <t>тыс. Гкал</t>
  </si>
  <si>
    <t>6.</t>
  </si>
  <si>
    <t>Отпуск тепловой энергии в сеть</t>
  </si>
  <si>
    <t>7.</t>
  </si>
  <si>
    <t>Необходимая валовая выручка - всего</t>
  </si>
  <si>
    <t>млн. рублей</t>
  </si>
  <si>
    <t>в том числе:</t>
  </si>
  <si>
    <t>топливо</t>
  </si>
  <si>
    <t>атс</t>
  </si>
  <si>
    <t>энергия</t>
  </si>
  <si>
    <t>нвв итого</t>
  </si>
  <si>
    <t>мощность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</si>
  <si>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</si>
  <si>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</si>
  <si>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</si>
  <si>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</si>
  <si>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</si>
  <si>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</si>
  <si>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8.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</si>
  <si>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</si>
  <si>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</si>
  <si>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</si>
  <si>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</si>
  <si>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</si>
  <si>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</si>
  <si>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</si>
  <si>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</si>
  <si>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</si>
  <si>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</si>
  <si>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Фактические показатели 
за 2024 год</t>
  </si>
  <si>
    <t>Приказ МЭ 
от 13.11.2024
 № 2235</t>
  </si>
  <si>
    <t>9.</t>
  </si>
  <si>
    <t>Амортизация</t>
  </si>
  <si>
    <t>РД не заполняется</t>
  </si>
  <si>
    <t>10.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</si>
  <si>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</si>
  <si>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</si>
  <si>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</si>
  <si>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человек</t>
  </si>
  <si>
    <t>10.2.</t>
  </si>
  <si>
    <t>среднемесячная заработная плата на одного работника</t>
  </si>
  <si>
    <t>тыс. рублей на человека</t>
  </si>
  <si>
    <t>10.3.</t>
  </si>
  <si>
    <t>реквизиты отраслевого тарифного соглашения (дата утверждения, срок действия)</t>
  </si>
  <si>
    <t>11.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</si>
  <si>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</si>
  <si>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</si>
  <si>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</si>
  <si>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</si>
  <si>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</si>
  <si>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</si>
  <si>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</si>
  <si>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12.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</si>
  <si>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</si>
  <si>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</si>
  <si>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</si>
  <si>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</si>
  <si>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</si>
  <si>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</si>
  <si>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</si>
  <si>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</si>
  <si>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</si>
  <si>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</si>
  <si>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</si>
  <si>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</si>
  <si>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</si>
  <si>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</si>
  <si>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</si>
  <si>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</si>
  <si>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Чистая прибыль (убыток)</t>
  </si>
  <si>
    <t>16.</t>
  </si>
  <si>
    <t>Рентабельность продаж (величина прибыли от продажи в каждом рубле выручки)</t>
  </si>
  <si>
    <t>процент</t>
  </si>
  <si>
    <t>17.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</si>
  <si>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</si>
  <si>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</si>
  <si>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</si>
  <si>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</si>
  <si>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</si>
  <si>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</si>
  <si>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</si>
  <si>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III. Цены (тарифы) по регулируемым видам деятельности организации</t>
  </si>
  <si>
    <t>Единица изменения</t>
  </si>
  <si>
    <t>первое полугодие</t>
  </si>
  <si>
    <t>второе полугодие</t>
  </si>
  <si>
    <t>Для организаций, относящихся к субъектам естественных монополий:</t>
  </si>
  <si>
    <t>1.1.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</si>
  <si>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</si>
  <si>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</si>
  <si>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</si>
  <si>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</si>
  <si>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</si>
  <si>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1.2.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</si>
  <si>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</si>
  <si>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</si>
  <si>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</si>
  <si>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</si>
  <si>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</si>
  <si>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</si>
  <si>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</si>
  <si>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3.1.</t>
  </si>
  <si>
    <t>величина сбытовой надбавки для населения и приравненных к нему категорий потребителей</t>
  </si>
  <si>
    <t>3.2.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</si>
  <si>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</si>
  <si>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3.3.</t>
  </si>
  <si>
    <t>величина сбытовой надбавки для прочих потребителей:</t>
  </si>
  <si>
    <t>менее 670 кВт</t>
  </si>
  <si>
    <t>от 670 кВт до 10 МВт</t>
  </si>
  <si>
    <t>не менее 10 МВт</t>
  </si>
  <si>
    <t>Для генерирующих объектов:</t>
  </si>
  <si>
    <t>4.1.</t>
  </si>
  <si>
    <t>цена на электрическую энергию</t>
  </si>
  <si>
    <t>рублей/тыс. кВт·ч</t>
  </si>
  <si>
    <t>проверка, скрыть +</t>
  </si>
  <si>
    <t>в том числе топливная составляющая</t>
  </si>
  <si>
    <t>4.2.</t>
  </si>
  <si>
    <t>цена на генерирующую мощность</t>
  </si>
  <si>
    <t>х</t>
  </si>
  <si>
    <t>4.3.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</si>
  <si>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</si>
  <si>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</si>
  <si>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</si>
  <si>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</si>
  <si>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</si>
  <si>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</si>
  <si>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rFont val="Times New Roman"/>
        <family val="1"/>
        <charset val="204"/>
      </rPr>
      <t>1,2 - 2,5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</si>
  <si>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2,5 - 7,0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</si>
  <si>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7,0 - 13,0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</si>
  <si>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&gt; 13 кг/см</t>
    </r>
    <r>
      <rPr>
        <vertAlign val="subscript"/>
        <sz val="12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</si>
  <si>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</si>
  <si>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</si>
  <si>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4.4.</t>
  </si>
  <si>
    <t>двухставочный тариф на тепловую энергию</t>
  </si>
  <si>
    <t>4.4.1.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</si>
  <si>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</si>
  <si>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</si>
  <si>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</si>
  <si>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</si>
  <si>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4.5.</t>
  </si>
  <si>
    <t>средний тариф на теплоноситель, в том числе:</t>
  </si>
  <si>
    <t>рублей/куб. метр</t>
  </si>
  <si>
    <t>вода</t>
  </si>
  <si>
    <t>пар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</si>
  <si>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</si>
  <si>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</si>
  <si>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</si>
  <si>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Сводные показатели расчета тарифов на электрическую энергию (мощность) станции ГТУ-ТЭЦ на площадке ЦПВБ в г. Владивостоке НВ АО "ДГК" на 2026 год</t>
  </si>
  <si>
    <t>№ п/п</t>
  </si>
  <si>
    <t>Показатели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</si>
  <si>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</si>
  <si>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</si>
  <si>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</si>
  <si>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</si>
  <si>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</si>
  <si>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</si>
  <si>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1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</si>
  <si>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</si>
  <si>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</si>
  <si>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</si>
  <si>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</si>
  <si>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</si>
  <si>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</si>
  <si>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</si>
  <si>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</si>
  <si>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млн.кВтч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</si>
  <si>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</si>
  <si>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</si>
  <si>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</si>
  <si>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</si>
  <si>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</si>
  <si>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Отпуск теплоэнергии с коллекторов</t>
  </si>
  <si>
    <t>тыс.Гкал</t>
  </si>
  <si>
    <t>1.8</t>
  </si>
  <si>
    <t>Отпуск теплоэнергии в сеть</t>
  </si>
  <si>
    <t>2</t>
  </si>
  <si>
    <t>Тарифные ставки</t>
  </si>
  <si>
    <t>2.1</t>
  </si>
  <si>
    <t>Среднеотпускной тариф на электрическую энергию</t>
  </si>
  <si>
    <t>руб/тыс.кВтч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</si>
  <si>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</si>
  <si>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</si>
  <si>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</si>
  <si>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</si>
  <si>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руб/МВт мес</t>
  </si>
  <si>
    <t>2.3.1</t>
  </si>
  <si>
    <t>Расчетное значение тарифной ставки за мощность</t>
  </si>
  <si>
    <t>3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</si>
  <si>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</si>
  <si>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</si>
  <si>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</si>
  <si>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</si>
  <si>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</si>
  <si>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</si>
  <si>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</si>
  <si>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</si>
  <si>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</si>
  <si>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</si>
  <si>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</si>
  <si>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4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</si>
  <si>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</si>
  <si>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</si>
  <si>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</si>
  <si>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</si>
  <si>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</si>
  <si>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</si>
  <si>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</si>
  <si>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</si>
  <si>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</si>
  <si>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топливо на т/э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</si>
  <si>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</si>
  <si>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</si>
  <si>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</si>
  <si>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</si>
  <si>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</si>
  <si>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</si>
  <si>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</si>
  <si>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</si>
  <si>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</si>
  <si>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</si>
  <si>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</si>
  <si>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</si>
  <si>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</si>
  <si>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</si>
  <si>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</si>
  <si>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</si>
  <si>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5</t>
  </si>
  <si>
    <t>Прибыль от реализации электроэнергии</t>
  </si>
  <si>
    <t>8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</si>
  <si>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</si>
  <si>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</si>
  <si>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</si>
  <si>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</si>
  <si>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</si>
  <si>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</si>
  <si>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</si>
  <si>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</si>
  <si>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</si>
  <si>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</si>
  <si>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Постановление Правительства РФ от 21.01.2004 № 24;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</si>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</sst>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27" x14ac:knownFonts="1">
    <font>
      <sz val="11"/>
      <color theme="1"/>
      <name val="Calibri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indexed="64"/>
      <name val="Tahoma"/>
      <family val="2"/>
      <charset val="204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b/>
      <sz val="9"/>
      <color indexed="64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  <fill>
      <patternFill patternType="solid">
        <fgColor indexed="2"/>
        <bgColor indexed="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22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Border="0">
      <alignment horizontal="center" vertical="center" wrapText="1"/>
    </xf>
    <xf numFmtId="0" fontId="2" fillId="0" borderId="1" applyBorder="0">
      <alignment horizontal="center" vertical="center" wrapText="1"/>
    </xf>
    <xf numFmtId="4" fontId="3" fillId="2" borderId="2" applyBorder="0">
      <alignment horizontal="right"/>
    </xf>
    <xf numFmtId="49" fontId="3" fillId="0" borderId="0" applyBorder="0">
      <alignment vertical="top"/>
    </xf>
    <xf numFmtId="0" fontId="4" fillId="0" borderId="0"/>
    <xf numFmtId="0" fontId="21" fillId="0" borderId="0"/>
    <xf numFmtId="43" fontId="21" fillId="0" borderId="0" applyFont="0" applyFill="0" applyBorder="0" applyProtection="0"/>
    <xf numFmtId="4" fontId="3" fillId="3" borderId="0" applyBorder="0">
      <alignment horizontal="right"/>
    </xf>
    <xf numFmtId="4" fontId="3" fillId="3" borderId="2" applyFont="0" applyBorder="0">
      <alignment horizontal="right"/>
    </xf>
    <xf numFmtId="0" fontId="26" fillId="0" borderId="0" applyNumberForma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0" xfId="0" applyNumberFormat="1" applyFont="1"/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5" borderId="0" xfId="0" applyFont="1" applyFill="1" applyAlignment="1">
      <alignment horizontal="right"/>
    </xf>
    <xf numFmtId="4" fontId="12" fillId="0" borderId="2" xfId="0" applyNumberFormat="1" applyFont="1" applyBorder="1" applyAlignment="1">
      <alignment horizontal="center" vertical="top" wrapText="1"/>
    </xf>
    <xf numFmtId="43" fontId="5" fillId="0" borderId="0" xfId="7" applyNumberFormat="1" applyFont="1" applyAlignment="1">
      <alignment horizontal="right"/>
    </xf>
    <xf numFmtId="43" fontId="5" fillId="0" borderId="0" xfId="7" applyNumberFormat="1" applyFont="1"/>
    <xf numFmtId="43" fontId="5" fillId="4" borderId="0" xfId="7" applyNumberFormat="1" applyFont="1" applyFill="1" applyAlignment="1">
      <alignment horizontal="right"/>
    </xf>
    <xf numFmtId="4" fontId="13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1" fillId="6" borderId="2" xfId="0" applyFont="1" applyFill="1" applyBorder="1" applyAlignment="1">
      <alignment horizontal="center" vertical="top" wrapText="1"/>
    </xf>
    <xf numFmtId="0" fontId="11" fillId="6" borderId="2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left" vertical="top" wrapText="1"/>
    </xf>
    <xf numFmtId="0" fontId="11" fillId="0" borderId="0" xfId="0" applyFont="1"/>
    <xf numFmtId="0" fontId="5" fillId="0" borderId="6" xfId="0" applyFont="1" applyBorder="1"/>
    <xf numFmtId="0" fontId="0" fillId="0" borderId="0" xfId="0"/>
    <xf numFmtId="0" fontId="0" fillId="0" borderId="0" xfId="0" applyAlignment="1">
      <alignment wrapText="1"/>
    </xf>
    <xf numFmtId="0" fontId="14" fillId="0" borderId="0" xfId="0" applyFont="1"/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" fontId="0" fillId="0" borderId="7" xfId="0" applyNumberFormat="1" applyBorder="1" applyAlignment="1">
      <alignment horizontal="center" vertical="top" wrapText="1"/>
    </xf>
    <xf numFmtId="4" fontId="15" fillId="0" borderId="7" xfId="0" applyNumberFormat="1" applyFont="1" applyBorder="1" applyAlignment="1">
      <alignment horizontal="center" vertical="top" wrapText="1"/>
    </xf>
    <xf numFmtId="4" fontId="0" fillId="0" borderId="0" xfId="0" applyNumberFormat="1"/>
    <xf numFmtId="0" fontId="11" fillId="0" borderId="9" xfId="0" applyFont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top" wrapText="1"/>
    </xf>
    <xf numFmtId="4" fontId="0" fillId="0" borderId="10" xfId="0" applyNumberFormat="1" applyBorder="1" applyAlignment="1">
      <alignment horizontal="center" vertical="top" wrapText="1"/>
    </xf>
    <xf numFmtId="4" fontId="0" fillId="0" borderId="10" xfId="0" applyNumberFormat="1" applyBorder="1" applyAlignment="1">
      <alignment horizontal="center" vertical="top" wrapText="1"/>
    </xf>
    <xf numFmtId="4" fontId="0" fillId="0" borderId="7" xfId="0" applyNumberForma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 indent="1"/>
    </xf>
    <xf numFmtId="0" fontId="16" fillId="0" borderId="0" xfId="0" applyFont="1"/>
    <xf numFmtId="0" fontId="17" fillId="0" borderId="0" xfId="0" applyFont="1" applyAlignment="1" applyProtection="1">
      <alignment vertical="top"/>
    </xf>
    <xf numFmtId="0" fontId="17" fillId="0" borderId="0" xfId="0" applyFont="1" applyAlignment="1" applyProtection="1">
      <alignment vertical="top" wrapText="1"/>
    </xf>
    <xf numFmtId="4" fontId="17" fillId="0" borderId="0" xfId="0" applyNumberFormat="1" applyFont="1" applyAlignment="1" applyProtection="1">
      <alignment vertical="top"/>
    </xf>
    <xf numFmtId="0" fontId="18" fillId="0" borderId="0" xfId="0" applyFont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7" fillId="0" borderId="13" xfId="2" applyFont="1" applyBorder="1" applyAlignment="1" applyProtection="1">
      <alignment horizontal="centerContinuous" vertical="center" wrapText="1"/>
    </xf>
    <xf numFmtId="0" fontId="17" fillId="0" borderId="14" xfId="2" applyFont="1" applyBorder="1" applyAlignment="1" applyProtection="1">
      <alignment horizontal="centerContinuous" vertical="center" wrapText="1"/>
    </xf>
    <xf numFmtId="0" fontId="3" fillId="0" borderId="15" xfId="2" applyFont="1" applyBorder="1" applyAlignment="1" applyProtection="1">
      <alignment horizontal="centerContinuous" vertical="center" wrapText="1"/>
    </xf>
    <xf numFmtId="0" fontId="17" fillId="0" borderId="16" xfId="2" applyFont="1" applyBorder="1" applyAlignment="1" applyProtection="1">
      <alignment horizontal="centerContinuous" vertical="center" wrapText="1"/>
    </xf>
    <xf numFmtId="4" fontId="17" fillId="0" borderId="0" xfId="0" applyNumberFormat="1" applyFont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5" xfId="2" applyFont="1" applyBorder="1" applyAlignment="1" applyProtection="1">
      <alignment horizontal="centerContinuous" vertical="center" wrapText="1"/>
    </xf>
    <xf numFmtId="0" fontId="17" fillId="0" borderId="16" xfId="0" applyFont="1" applyBorder="1" applyAlignment="1" applyProtection="1">
      <alignment horizontal="center" vertical="center" wrapText="1"/>
    </xf>
    <xf numFmtId="0" fontId="19" fillId="0" borderId="0" xfId="2" applyFont="1" applyBorder="1" applyAlignment="1" applyProtection="1">
      <alignment horizontal="center" vertical="center" wrapText="1"/>
    </xf>
    <xf numFmtId="0" fontId="20" fillId="7" borderId="13" xfId="0" applyFont="1" applyFill="1" applyBorder="1" applyAlignment="1" applyProtection="1">
      <alignment horizontal="center" vertical="center"/>
    </xf>
    <xf numFmtId="0" fontId="2" fillId="7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" fontId="3" fillId="7" borderId="13" xfId="9" applyNumberFormat="1" applyFont="1" applyFill="1" applyBorder="1" applyAlignment="1" applyProtection="1">
      <alignment horizontal="right" vertical="center"/>
    </xf>
    <xf numFmtId="4" fontId="3" fillId="7" borderId="14" xfId="9" applyNumberFormat="1" applyFont="1" applyFill="1" applyBorder="1" applyAlignment="1" applyProtection="1">
      <alignment horizontal="right" vertical="center"/>
    </xf>
    <xf numFmtId="4" fontId="3" fillId="7" borderId="15" xfId="9" applyNumberFormat="1" applyFont="1" applyFill="1" applyBorder="1" applyAlignment="1" applyProtection="1">
      <alignment horizontal="right" vertical="center"/>
    </xf>
    <xf numFmtId="4" fontId="3" fillId="7" borderId="16" xfId="9" applyNumberFormat="1" applyFont="1" applyFill="1" applyBorder="1" applyAlignment="1" applyProtection="1">
      <alignment horizontal="right" vertical="center"/>
    </xf>
    <xf numFmtId="4" fontId="3" fillId="7" borderId="17" xfId="9" applyNumberFormat="1" applyFont="1" applyFill="1" applyBorder="1" applyAlignment="1" applyProtection="1">
      <alignment horizontal="right" vertical="center"/>
    </xf>
    <xf numFmtId="0" fontId="17" fillId="0" borderId="13" xfId="0" applyFont="1" applyBorder="1" applyAlignment="1" applyProtection="1">
      <alignment horizontal="center" vertical="center"/>
    </xf>
    <xf numFmtId="2" fontId="3" fillId="0" borderId="13" xfId="0" applyNumberFormat="1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 wrapText="1"/>
    </xf>
    <xf numFmtId="4" fontId="3" fillId="0" borderId="13" xfId="9" applyNumberFormat="1" applyFont="1" applyFill="1" applyBorder="1" applyAlignment="1" applyProtection="1">
      <alignment horizontal="right" vertical="center"/>
    </xf>
    <xf numFmtId="4" fontId="3" fillId="3" borderId="13" xfId="9" applyNumberFormat="1" applyFont="1" applyFill="1" applyBorder="1" applyAlignment="1" applyProtection="1">
      <alignment horizontal="right" vertical="center"/>
    </xf>
    <xf numFmtId="4" fontId="3" fillId="3" borderId="14" xfId="9" applyNumberFormat="1" applyFont="1" applyFill="1" applyBorder="1" applyAlignment="1" applyProtection="1">
      <alignment horizontal="right" vertical="center"/>
    </xf>
    <xf numFmtId="4" fontId="3" fillId="0" borderId="15" xfId="9" applyNumberFormat="1" applyFont="1" applyFill="1" applyBorder="1" applyAlignment="1" applyProtection="1">
      <alignment horizontal="right" vertical="center"/>
    </xf>
    <xf numFmtId="4" fontId="3" fillId="3" borderId="16" xfId="9" applyNumberFormat="1" applyFont="1" applyFill="1" applyBorder="1" applyAlignment="1" applyProtection="1">
      <alignment horizontal="right" vertical="center"/>
    </xf>
    <xf numFmtId="4" fontId="3" fillId="0" borderId="17" xfId="9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vertical="center" wrapText="1"/>
    </xf>
    <xf numFmtId="4" fontId="3" fillId="3" borderId="13" xfId="8" applyNumberFormat="1" applyFont="1" applyFill="1" applyBorder="1" applyAlignment="1" applyProtection="1">
      <alignment horizontal="right" vertical="center"/>
    </xf>
    <xf numFmtId="4" fontId="3" fillId="0" borderId="13" xfId="8" applyNumberFormat="1" applyFont="1" applyFill="1" applyBorder="1" applyAlignment="1" applyProtection="1">
      <alignment horizontal="right" vertical="center"/>
    </xf>
    <xf numFmtId="4" fontId="3" fillId="3" borderId="15" xfId="8" applyNumberFormat="1" applyFont="1" applyFill="1" applyBorder="1" applyAlignment="1" applyProtection="1">
      <alignment horizontal="right" vertical="center"/>
    </xf>
    <xf numFmtId="4" fontId="3" fillId="3" borderId="17" xfId="9" applyNumberFormat="1" applyFont="1" applyFill="1" applyBorder="1" applyAlignment="1" applyProtection="1">
      <alignment horizontal="right" vertical="center"/>
    </xf>
    <xf numFmtId="0" fontId="20" fillId="8" borderId="13" xfId="0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vertical="top"/>
    </xf>
    <xf numFmtId="0" fontId="20" fillId="0" borderId="13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vertical="center" wrapText="1"/>
    </xf>
    <xf numFmtId="0" fontId="2" fillId="0" borderId="13" xfId="0" applyFont="1" applyBorder="1" applyAlignment="1" applyProtection="1">
      <alignment horizontal="center" vertical="center" wrapText="1"/>
    </xf>
    <xf numFmtId="4" fontId="2" fillId="0" borderId="13" xfId="9" applyNumberFormat="1" applyFont="1" applyFill="1" applyBorder="1" applyAlignment="1" applyProtection="1">
      <alignment horizontal="right" vertical="center"/>
    </xf>
    <xf numFmtId="4" fontId="2" fillId="3" borderId="14" xfId="9" applyNumberFormat="1" applyFont="1" applyFill="1" applyBorder="1" applyAlignment="1" applyProtection="1">
      <alignment horizontal="right" vertical="center"/>
    </xf>
    <xf numFmtId="4" fontId="2" fillId="0" borderId="15" xfId="9" applyNumberFormat="1" applyFont="1" applyFill="1" applyBorder="1" applyAlignment="1" applyProtection="1">
      <alignment horizontal="right" vertical="center"/>
    </xf>
    <xf numFmtId="4" fontId="2" fillId="3" borderId="16" xfId="9" applyNumberFormat="1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top"/>
    </xf>
    <xf numFmtId="4" fontId="2" fillId="3" borderId="13" xfId="9" applyNumberFormat="1" applyFont="1" applyFill="1" applyBorder="1" applyAlignment="1" applyProtection="1">
      <alignment horizontal="right" vertical="center"/>
    </xf>
    <xf numFmtId="4" fontId="2" fillId="3" borderId="15" xfId="9" applyNumberFormat="1" applyFont="1" applyFill="1" applyBorder="1" applyAlignment="1" applyProtection="1">
      <alignment horizontal="right" vertical="center"/>
    </xf>
    <xf numFmtId="4" fontId="2" fillId="0" borderId="13" xfId="8" applyNumberFormat="1" applyFont="1" applyFill="1" applyBorder="1" applyAlignment="1" applyProtection="1">
      <alignment horizontal="right" vertical="center"/>
    </xf>
    <xf numFmtId="4" fontId="2" fillId="3" borderId="13" xfId="8" applyNumberFormat="1" applyFont="1" applyFill="1" applyBorder="1" applyAlignment="1" applyProtection="1">
      <alignment horizontal="right" vertical="center"/>
    </xf>
    <xf numFmtId="4" fontId="2" fillId="3" borderId="14" xfId="8" applyNumberFormat="1" applyFont="1" applyFill="1" applyBorder="1" applyAlignment="1" applyProtection="1">
      <alignment horizontal="right" vertical="center"/>
    </xf>
    <xf numFmtId="4" fontId="2" fillId="0" borderId="15" xfId="8" applyNumberFormat="1" applyFont="1" applyFill="1" applyBorder="1" applyAlignment="1" applyProtection="1">
      <alignment horizontal="right" vertical="center"/>
    </xf>
    <xf numFmtId="4" fontId="2" fillId="3" borderId="16" xfId="8" applyNumberFormat="1" applyFont="1" applyFill="1" applyBorder="1" applyAlignment="1" applyProtection="1">
      <alignment horizontal="right" vertical="center"/>
    </xf>
    <xf numFmtId="0" fontId="2" fillId="0" borderId="13" xfId="0" applyFont="1" applyBorder="1" applyAlignment="1" applyProtection="1">
      <alignment horizontal="left" vertical="center" wrapText="1" indent="1"/>
    </xf>
    <xf numFmtId="4" fontId="3" fillId="7" borderId="13" xfId="8" applyNumberFormat="1" applyFont="1" applyFill="1" applyBorder="1" applyAlignment="1" applyProtection="1">
      <alignment horizontal="right" vertical="center"/>
    </xf>
    <xf numFmtId="4" fontId="3" fillId="7" borderId="14" xfId="8" applyNumberFormat="1" applyFont="1" applyFill="1" applyBorder="1" applyAlignment="1" applyProtection="1">
      <alignment horizontal="right" vertical="center"/>
    </xf>
    <xf numFmtId="4" fontId="3" fillId="7" borderId="15" xfId="8" applyNumberFormat="1" applyFont="1" applyFill="1" applyBorder="1" applyAlignment="1" applyProtection="1">
      <alignment horizontal="right" vertical="center"/>
    </xf>
    <xf numFmtId="4" fontId="3" fillId="7" borderId="16" xfId="8" applyNumberFormat="1" applyFont="1" applyFill="1" applyBorder="1" applyAlignment="1" applyProtection="1">
      <alignment horizontal="right" vertical="center"/>
    </xf>
    <xf numFmtId="4" fontId="3" fillId="7" borderId="17" xfId="8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horizontal="left" vertical="center" wrapText="1" indent="1"/>
    </xf>
    <xf numFmtId="4" fontId="3" fillId="0" borderId="14" xfId="8" applyNumberFormat="1" applyFont="1" applyFill="1" applyBorder="1" applyAlignment="1" applyProtection="1">
      <alignment horizontal="right" vertical="center"/>
    </xf>
    <xf numFmtId="4" fontId="3" fillId="0" borderId="16" xfId="8" applyNumberFormat="1" applyFont="1" applyFill="1" applyBorder="1" applyAlignment="1" applyProtection="1">
      <alignment horizontal="right" vertical="center"/>
    </xf>
    <xf numFmtId="4" fontId="2" fillId="3" borderId="15" xfId="8" applyNumberFormat="1" applyFont="1" applyFill="1" applyBorder="1" applyAlignment="1" applyProtection="1">
      <alignment horizontal="right" vertical="center"/>
    </xf>
    <xf numFmtId="4" fontId="3" fillId="3" borderId="14" xfId="8" applyNumberFormat="1" applyFont="1" applyFill="1" applyBorder="1" applyAlignment="1" applyProtection="1">
      <alignment horizontal="right" vertical="center"/>
    </xf>
    <xf numFmtId="4" fontId="3" fillId="3" borderId="16" xfId="8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horizontal="left" vertical="center" wrapText="1" indent="2"/>
    </xf>
    <xf numFmtId="4" fontId="3" fillId="3" borderId="15" xfId="9" applyNumberFormat="1" applyFont="1" applyFill="1" applyBorder="1" applyAlignment="1" applyProtection="1">
      <alignment horizontal="right" vertical="center"/>
    </xf>
    <xf numFmtId="2" fontId="17" fillId="0" borderId="0" xfId="0" applyNumberFormat="1" applyFont="1" applyAlignment="1" applyProtection="1">
      <alignment vertical="top"/>
    </xf>
    <xf numFmtId="3" fontId="17" fillId="0" borderId="0" xfId="0" applyNumberFormat="1" applyFont="1" applyAlignment="1" applyProtection="1">
      <alignment vertical="top"/>
    </xf>
    <xf numFmtId="164" fontId="17" fillId="0" borderId="0" xfId="0" applyNumberFormat="1" applyFont="1" applyAlignment="1" applyProtection="1">
      <alignment vertical="top"/>
    </xf>
    <xf numFmtId="0" fontId="3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3" xfId="0" applyFont="1" applyBorder="1" applyProtection="1"/>
    <xf numFmtId="0" fontId="3" fillId="0" borderId="3" xfId="0" applyFont="1" applyBorder="1" applyAlignment="1" applyProtection="1">
      <alignment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4" fontId="0" fillId="0" borderId="7" xfId="0" applyNumberFormat="1" applyFill="1" applyBorder="1" applyAlignment="1">
      <alignment horizontal="center" vertical="top" wrapText="1"/>
    </xf>
    <xf numFmtId="4" fontId="0" fillId="0" borderId="8" xfId="0" applyNumberForma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25" fillId="0" borderId="19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19" xfId="10" applyFont="1" applyFill="1" applyBorder="1" applyAlignment="1">
      <alignment horizontal="center" vertical="top" wrapText="1"/>
    </xf>
    <xf numFmtId="0" fontId="26" fillId="0" borderId="19" xfId="10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 wrapText="1"/>
    </xf>
    <xf numFmtId="0" fontId="18" fillId="0" borderId="12" xfId="0" applyFont="1" applyBorder="1" applyAlignment="1" applyProtection="1">
      <alignment horizontal="left" vertical="center" wrapText="1" indent="1"/>
    </xf>
    <xf numFmtId="0" fontId="17" fillId="0" borderId="13" xfId="2" applyFont="1" applyBorder="1" applyAlignment="1" applyProtection="1">
      <alignment horizontal="center" vertical="center" wrapText="1"/>
    </xf>
    <xf numFmtId="4" fontId="17" fillId="0" borderId="17" xfId="0" applyNumberFormat="1" applyFont="1" applyBorder="1" applyAlignment="1" applyProtection="1">
      <alignment horizontal="center" vertical="center" wrapText="1"/>
    </xf>
    <xf numFmtId="4" fontId="17" fillId="0" borderId="13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top"/>
    </xf>
    <xf numFmtId="4" fontId="17" fillId="0" borderId="0" xfId="0" applyNumberFormat="1" applyFont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top"/>
    </xf>
  </cellXfs>
  <cellStyles count="11">
    <cellStyle name="Гиперссылка" xfId="10" builtinId="8"/>
    <cellStyle name="Заголовок" xfId="1"/>
    <cellStyle name="ЗаголовокСтолбца" xfId="2"/>
    <cellStyle name="Значение" xfId="3"/>
    <cellStyle name="Обычный" xfId="0" builtinId="0"/>
    <cellStyle name="Обычный 10" xfId="4"/>
    <cellStyle name="Обычный 13" xfId="5"/>
    <cellStyle name="Обычный 2" xfId="6"/>
    <cellStyle name="Финансовый" xfId="7" builtinId="3"/>
    <cellStyle name="Формула" xfId="8"/>
    <cellStyle name="ФормулаНаКонтроль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inenergo.gov.ru/industries/power-industry/investment-programs/ao_dg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workbookViewId="0">
      <selection activeCell="A10" sqref="A10"/>
    </sheetView>
  </sheetViews>
  <sheetFormatPr defaultRowHeight="15" x14ac:dyDescent="0.25"/>
  <cols>
    <col min="1" max="1" width="143.42578125" style="1" customWidth="1"/>
    <col min="2" max="16384" width="9.140625" style="1"/>
  </cols>
  <sheetData>
    <row r="7" spans="1:1" ht="26.25" customHeight="1" x14ac:dyDescent="0.3">
      <c r="A7" s="2" t="s">
        <v>0</v>
      </c>
    </row>
    <row r="8" spans="1:1" ht="26.25" customHeight="1" x14ac:dyDescent="0.3">
      <c r="A8" s="2" t="s">
        <v>1</v>
      </c>
    </row>
    <row r="9" spans="1:1" ht="47.25" customHeight="1" x14ac:dyDescent="0.3">
      <c r="A9" s="2" t="s">
        <v>2</v>
      </c>
    </row>
    <row r="10" spans="1:1" ht="25.5" customHeight="1" x14ac:dyDescent="0.3">
      <c r="A10" s="2" t="s">
        <v>3</v>
      </c>
    </row>
    <row r="11" spans="1:1" ht="26.25" customHeight="1" x14ac:dyDescent="0.3">
      <c r="A11" s="2" t="s">
        <v>4</v>
      </c>
    </row>
    <row r="12" spans="1:1" ht="26.25" customHeight="1" x14ac:dyDescent="0.25">
      <c r="A12" s="3"/>
    </row>
    <row r="13" spans="1:1" ht="26.25" customHeight="1" x14ac:dyDescent="0.25">
      <c r="A13" s="4" t="s">
        <v>5</v>
      </c>
    </row>
    <row r="14" spans="1:1" ht="26.25" customHeight="1" x14ac:dyDescent="0.25">
      <c r="A14" s="5" t="s">
        <v>6</v>
      </c>
    </row>
    <row r="15" spans="1:1" ht="26.25" customHeight="1" x14ac:dyDescent="0.25">
      <c r="A15" s="6"/>
    </row>
    <row r="16" spans="1:1" ht="26.25" customHeight="1" x14ac:dyDescent="0.25">
      <c r="A16" s="3"/>
    </row>
    <row r="17" spans="1:1" s="7" customFormat="1" ht="26.25" customHeight="1" x14ac:dyDescent="0.3">
      <c r="A17" s="8" t="s">
        <v>7</v>
      </c>
    </row>
    <row r="18" spans="1:1" s="7" customFormat="1" ht="26.25" customHeight="1" x14ac:dyDescent="0.25">
      <c r="A18" s="9"/>
    </row>
    <row r="19" spans="1:1" s="7" customFormat="1" ht="26.25" customHeight="1" x14ac:dyDescent="0.25">
      <c r="A19" s="10" t="s">
        <v>8</v>
      </c>
    </row>
    <row r="20" spans="1:1" s="7" customFormat="1" ht="26.25" customHeight="1" x14ac:dyDescent="0.25">
      <c r="A20" s="10" t="s">
        <v>9</v>
      </c>
    </row>
    <row r="21" spans="1:1" s="7" customFormat="1" ht="26.25" customHeight="1" x14ac:dyDescent="0.25">
      <c r="A21" s="10" t="s">
        <v>10</v>
      </c>
    </row>
    <row r="22" spans="1:1" s="7" customFormat="1" ht="26.25" customHeight="1" x14ac:dyDescent="0.25">
      <c r="A22" s="10" t="s">
        <v>11</v>
      </c>
    </row>
    <row r="23" spans="1:1" s="7" customFormat="1" ht="26.25" customHeight="1" x14ac:dyDescent="0.25">
      <c r="A23" s="10" t="s">
        <v>12</v>
      </c>
    </row>
    <row r="24" spans="1:1" s="7" customFormat="1" ht="26.25" customHeight="1" x14ac:dyDescent="0.25">
      <c r="A24" s="11" t="s">
        <v>13</v>
      </c>
    </row>
    <row r="25" spans="1:1" s="7" customFormat="1" ht="26.25" customHeight="1" x14ac:dyDescent="0.25">
      <c r="A25" s="11" t="s">
        <v>14</v>
      </c>
    </row>
    <row r="26" spans="1:1" s="7" customFormat="1" ht="26.25" customHeight="1" x14ac:dyDescent="0.25">
      <c r="A26" s="11" t="s">
        <v>15</v>
      </c>
    </row>
    <row r="27" spans="1:1" s="7" customFormat="1" ht="26.25" customHeight="1" x14ac:dyDescent="0.25">
      <c r="A27" s="11" t="s">
        <v>16</v>
      </c>
    </row>
    <row r="28" spans="1:1" s="7" customFormat="1" ht="26.25" customHeight="1" x14ac:dyDescent="0.25">
      <c r="A28" s="11" t="s">
        <v>17</v>
      </c>
    </row>
    <row r="29" spans="1:1" s="7" customFormat="1" ht="26.25" customHeight="1" x14ac:dyDescent="0.25">
      <c r="A29" s="9"/>
    </row>
    <row r="30" spans="1:1" s="7" customFormat="1" ht="26.25" customHeight="1" x14ac:dyDescent="0.25">
      <c r="A30" s="10"/>
    </row>
    <row r="31" spans="1:1" s="7" customFormat="1" ht="15.75" x14ac:dyDescent="0.25"/>
  </sheetData>
  <pageMargins left="0.70078740157480324" right="0.70078740157480324" top="0.75196850393700787" bottom="0.75196850393700787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workbookViewId="0">
      <selection activeCell="A59" sqref="A59:F59"/>
    </sheetView>
  </sheetViews>
  <sheetFormatPr defaultRowHeight="15" x14ac:dyDescent="0.25"/>
  <cols>
    <col min="1" max="1" width="9.140625" style="1"/>
    <col min="2" max="2" width="45.140625" style="1" customWidth="1"/>
    <col min="3" max="6" width="17.85546875" style="1" customWidth="1"/>
    <col min="7" max="7" width="34.28515625" style="1" hidden="1" customWidth="1"/>
    <col min="8" max="8" width="10.140625" style="1" hidden="1" customWidth="1"/>
    <col min="9" max="11" width="14.140625" style="1" hidden="1" customWidth="1"/>
    <col min="12" max="16384" width="9.140625" style="1"/>
  </cols>
  <sheetData>
    <row r="1" spans="1:11" ht="26.25" customHeight="1" x14ac:dyDescent="0.3">
      <c r="A1" s="130" t="s">
        <v>18</v>
      </c>
      <c r="B1" s="130"/>
      <c r="C1" s="130"/>
      <c r="D1" s="130"/>
      <c r="E1" s="130"/>
      <c r="F1" s="130"/>
    </row>
    <row r="2" spans="1:11" x14ac:dyDescent="0.25">
      <c r="A2" s="12"/>
      <c r="B2" s="13"/>
      <c r="C2" s="13"/>
      <c r="D2" s="13"/>
      <c r="E2" s="13"/>
      <c r="F2" s="13"/>
    </row>
    <row r="3" spans="1:11" ht="96.75" customHeight="1" x14ac:dyDescent="0.25">
      <c r="A3" s="131" t="s">
        <v>19</v>
      </c>
      <c r="B3" s="131"/>
      <c r="C3" s="14" t="s">
        <v>20</v>
      </c>
      <c r="D3" s="14" t="s">
        <v>21</v>
      </c>
      <c r="E3" s="14" t="s">
        <v>22</v>
      </c>
      <c r="F3" s="14" t="s">
        <v>23</v>
      </c>
    </row>
    <row r="4" spans="1:11" ht="21.75" customHeight="1" x14ac:dyDescent="0.25">
      <c r="A4" s="131" t="s">
        <v>24</v>
      </c>
      <c r="B4" s="131"/>
      <c r="C4" s="131"/>
      <c r="D4" s="131"/>
      <c r="E4" s="131"/>
      <c r="F4" s="131"/>
    </row>
    <row r="5" spans="1:11" ht="22.5" hidden="1" customHeight="1" x14ac:dyDescent="0.25">
      <c r="A5" s="14" t="s">
        <v>25</v>
      </c>
      <c r="B5" s="15" t="s">
        <v>26</v>
      </c>
      <c r="C5" s="14" t="s">
        <v>27</v>
      </c>
      <c r="D5" s="129"/>
      <c r="E5" s="129"/>
      <c r="F5" s="16">
        <f>'0.1_вспом'!L10</f>
        <v>0</v>
      </c>
    </row>
    <row r="6" spans="1:11" ht="68.25" hidden="1" customHeight="1" x14ac:dyDescent="0.25">
      <c r="A6" s="14" t="s">
        <v>28</v>
      </c>
      <c r="B6" s="15" t="s">
        <v>29</v>
      </c>
      <c r="C6" s="14" t="s">
        <v>27</v>
      </c>
      <c r="D6" s="16">
        <v>83.661249999999995</v>
      </c>
      <c r="E6" s="16">
        <v>83.498416666666671</v>
      </c>
      <c r="F6" s="16">
        <f>'0.1_вспом'!K12</f>
        <v>85.003250000000008</v>
      </c>
    </row>
    <row r="7" spans="1:11" ht="23.25" customHeight="1" x14ac:dyDescent="0.25">
      <c r="A7" s="14" t="s">
        <v>30</v>
      </c>
      <c r="B7" s="15" t="s">
        <v>31</v>
      </c>
      <c r="C7" s="14" t="s">
        <v>32</v>
      </c>
      <c r="D7" s="16">
        <v>120.768816</v>
      </c>
      <c r="E7" s="16">
        <v>310</v>
      </c>
      <c r="F7" s="16">
        <f>'0.1_вспом'!L13</f>
        <v>65</v>
      </c>
    </row>
    <row r="8" spans="1:11" ht="21" customHeight="1" x14ac:dyDescent="0.25">
      <c r="A8" s="14" t="s">
        <v>33</v>
      </c>
      <c r="B8" s="15" t="s">
        <v>34</v>
      </c>
      <c r="C8" s="14" t="s">
        <v>32</v>
      </c>
      <c r="D8" s="16">
        <v>82.112662</v>
      </c>
      <c r="E8" s="16">
        <f>'0.1_вспом'!I15</f>
        <v>272.79989999999998</v>
      </c>
      <c r="F8" s="16">
        <f>'0.1_вспом'!L15</f>
        <v>21.582999999999991</v>
      </c>
    </row>
    <row r="9" spans="1:11" ht="21" customHeight="1" x14ac:dyDescent="0.25">
      <c r="A9" s="14" t="s">
        <v>35</v>
      </c>
      <c r="B9" s="15" t="s">
        <v>36</v>
      </c>
      <c r="C9" s="14" t="s">
        <v>37</v>
      </c>
      <c r="D9" s="16">
        <v>732.97629299999994</v>
      </c>
      <c r="E9" s="16">
        <f>'0.1_вспом'!G16</f>
        <v>833.57809999999995</v>
      </c>
      <c r="F9" s="16">
        <f>'0.1_вспом'!L16</f>
        <v>851</v>
      </c>
    </row>
    <row r="10" spans="1:11" ht="21" customHeight="1" x14ac:dyDescent="0.25">
      <c r="A10" s="14" t="s">
        <v>38</v>
      </c>
      <c r="B10" s="15" t="s">
        <v>39</v>
      </c>
      <c r="C10" s="14" t="s">
        <v>37</v>
      </c>
      <c r="D10" s="16">
        <v>732.47333999999989</v>
      </c>
      <c r="E10" s="16">
        <f>'0.1_вспом'!I17</f>
        <v>833.06309999999996</v>
      </c>
      <c r="F10" s="16">
        <f>'0.1_вспом'!L17</f>
        <v>850.44500000000005</v>
      </c>
      <c r="G10" s="17"/>
      <c r="I10" s="17"/>
      <c r="J10" s="17"/>
      <c r="K10" s="17"/>
    </row>
    <row r="11" spans="1:11" ht="21.75" customHeight="1" x14ac:dyDescent="0.25">
      <c r="A11" s="14" t="s">
        <v>40</v>
      </c>
      <c r="B11" s="15" t="s">
        <v>41</v>
      </c>
      <c r="C11" s="14" t="s">
        <v>42</v>
      </c>
      <c r="D11" s="16">
        <f t="shared" ref="D11:E11" si="0">D13+D14+D15</f>
        <v>1834.3620044548124</v>
      </c>
      <c r="E11" s="16">
        <f t="shared" si="0"/>
        <v>485.69745020193886</v>
      </c>
      <c r="F11" s="16">
        <f>F13+F14+F15</f>
        <v>94.77921588380228</v>
      </c>
    </row>
    <row r="12" spans="1:11" ht="26.25" customHeight="1" x14ac:dyDescent="0.25">
      <c r="A12" s="18"/>
      <c r="B12" s="15" t="s">
        <v>43</v>
      </c>
      <c r="C12" s="18"/>
      <c r="D12" s="16"/>
      <c r="E12" s="16"/>
      <c r="F12" s="18"/>
      <c r="G12" s="19" t="s">
        <v>44</v>
      </c>
      <c r="H12" s="19" t="s">
        <v>45</v>
      </c>
      <c r="I12" s="20" t="s">
        <v>46</v>
      </c>
      <c r="J12" s="19" t="s">
        <v>47</v>
      </c>
      <c r="K12" s="20" t="s">
        <v>48</v>
      </c>
    </row>
    <row r="13" spans="1:11" ht="26.25" customHeight="1" x14ac:dyDescent="0.25">
      <c r="A13" s="14" t="s">
        <v>49</v>
      </c>
      <c r="B13" s="15" t="s">
        <v>50</v>
      </c>
      <c r="C13" s="14" t="s">
        <v>42</v>
      </c>
      <c r="D13" s="16">
        <v>159.68968169000001</v>
      </c>
      <c r="E13" s="16">
        <f>'0.1_вспом'!G43/1000</f>
        <v>485.69745020193886</v>
      </c>
      <c r="F13" s="21">
        <f>('0.1_вспом'!L43-'0.1_вспом'!K43)/1000</f>
        <v>94.77921588380228</v>
      </c>
      <c r="G13" s="22">
        <v>159531.43758000003</v>
      </c>
      <c r="H13" s="23">
        <v>158.24410999999998</v>
      </c>
      <c r="I13" s="23">
        <f>G13+H13</f>
        <v>159689.68169000003</v>
      </c>
      <c r="J13" s="23">
        <v>1834362.0044548125</v>
      </c>
      <c r="K13" s="23">
        <f>J13-I13</f>
        <v>1674672.3227648125</v>
      </c>
    </row>
    <row r="14" spans="1:11" ht="26.25" customHeight="1" x14ac:dyDescent="0.25">
      <c r="A14" s="14" t="s">
        <v>51</v>
      </c>
      <c r="B14" s="15" t="s">
        <v>52</v>
      </c>
      <c r="C14" s="14" t="s">
        <v>42</v>
      </c>
      <c r="D14" s="16">
        <v>1674.6723227648124</v>
      </c>
      <c r="E14" s="16">
        <f>'0.1_вспом'!H43/1000</f>
        <v>0</v>
      </c>
      <c r="F14" s="21">
        <f>'0.1_вспом'!K43/1000</f>
        <v>0</v>
      </c>
      <c r="G14" s="24" t="e">
        <f>F6*'раздел 3'!I26*12/1000000</f>
        <v>#VALUE!</v>
      </c>
      <c r="H14" s="23"/>
      <c r="I14" s="23"/>
      <c r="J14" s="23" t="b">
        <f>J13/1000=D11</f>
        <v>1</v>
      </c>
      <c r="K14" s="23"/>
    </row>
    <row r="15" spans="1:11" ht="37.5" hidden="1" customHeight="1" x14ac:dyDescent="0.25">
      <c r="A15" s="14" t="s">
        <v>53</v>
      </c>
      <c r="B15" s="15" t="s">
        <v>54</v>
      </c>
      <c r="C15" s="14" t="s">
        <v>42</v>
      </c>
      <c r="D15" s="16"/>
      <c r="E15" s="16"/>
      <c r="F15" s="25"/>
    </row>
    <row r="16" spans="1:11" ht="23.25" customHeight="1" x14ac:dyDescent="0.25">
      <c r="A16" s="14" t="s">
        <v>55</v>
      </c>
      <c r="B16" s="15" t="s">
        <v>56</v>
      </c>
      <c r="C16" s="18"/>
      <c r="D16" s="16">
        <f t="shared" ref="D16:E16" si="1">D18+D20</f>
        <v>159.53143758000002</v>
      </c>
      <c r="E16" s="16">
        <f t="shared" si="1"/>
        <v>485.13491989454508</v>
      </c>
      <c r="F16" s="16">
        <f>F18+F20</f>
        <v>94.729846843270295</v>
      </c>
    </row>
    <row r="17" spans="1:7" ht="23.25" customHeight="1" x14ac:dyDescent="0.25">
      <c r="A17" s="18"/>
      <c r="B17" s="15" t="s">
        <v>43</v>
      </c>
      <c r="C17" s="18"/>
      <c r="D17" s="16"/>
      <c r="E17" s="16"/>
      <c r="F17" s="16"/>
    </row>
    <row r="18" spans="1:7" ht="21" customHeight="1" x14ac:dyDescent="0.25">
      <c r="A18" s="14" t="s">
        <v>57</v>
      </c>
      <c r="B18" s="15" t="s">
        <v>58</v>
      </c>
      <c r="C18" s="14" t="s">
        <v>42</v>
      </c>
      <c r="D18" s="16">
        <v>159.53143758000002</v>
      </c>
      <c r="E18" s="16">
        <f>'0.1_вспом'!I32/1000</f>
        <v>485.13491989454508</v>
      </c>
      <c r="F18" s="16">
        <f>'0.1_вспом'!J32/1000</f>
        <v>94.729846843270295</v>
      </c>
    </row>
    <row r="19" spans="1:7" ht="35.25" customHeight="1" x14ac:dyDescent="0.25">
      <c r="A19" s="18"/>
      <c r="B19" s="15" t="s">
        <v>59</v>
      </c>
      <c r="C19" s="14" t="s">
        <v>60</v>
      </c>
      <c r="D19" s="16">
        <v>249.08010058941906</v>
      </c>
      <c r="E19" s="26">
        <v>238.40000000000003</v>
      </c>
      <c r="F19" s="16">
        <v>238.40000000000003</v>
      </c>
    </row>
    <row r="20" spans="1:7" ht="21" hidden="1" customHeight="1" x14ac:dyDescent="0.25">
      <c r="A20" s="14" t="s">
        <v>61</v>
      </c>
      <c r="B20" s="15" t="s">
        <v>62</v>
      </c>
      <c r="C20" s="14" t="s">
        <v>42</v>
      </c>
      <c r="D20" s="16"/>
      <c r="E20" s="16"/>
      <c r="F20" s="16"/>
    </row>
    <row r="21" spans="1:7" ht="37.5" hidden="1" customHeight="1" x14ac:dyDescent="0.25">
      <c r="A21" s="26"/>
      <c r="B21" s="15" t="s">
        <v>63</v>
      </c>
      <c r="C21" s="14" t="s">
        <v>64</v>
      </c>
      <c r="D21" s="26"/>
      <c r="E21" s="26"/>
      <c r="F21" s="26"/>
    </row>
    <row r="22" spans="1:7" ht="48" customHeight="1" x14ac:dyDescent="0.25">
      <c r="A22" s="18"/>
      <c r="B22" s="15" t="s">
        <v>65</v>
      </c>
      <c r="C22" s="18"/>
      <c r="D22" s="26" t="s">
        <v>66</v>
      </c>
      <c r="E22" s="26" t="s">
        <v>67</v>
      </c>
      <c r="F22" s="26" t="str">
        <f>E22</f>
        <v>Приказ МЭ 
от 13.11.2024
 № 2235</v>
      </c>
    </row>
    <row r="23" spans="1:7" ht="21" hidden="1" customHeight="1" x14ac:dyDescent="0.25">
      <c r="A23" s="27" t="s">
        <v>68</v>
      </c>
      <c r="B23" s="28" t="s">
        <v>69</v>
      </c>
      <c r="C23" s="27" t="s">
        <v>42</v>
      </c>
      <c r="D23" s="16"/>
      <c r="E23" s="16"/>
      <c r="F23" s="16"/>
      <c r="G23" s="1" t="s">
        <v>70</v>
      </c>
    </row>
    <row r="24" spans="1:7" ht="51.75" hidden="1" customHeight="1" x14ac:dyDescent="0.25">
      <c r="A24" s="27" t="s">
        <v>71</v>
      </c>
      <c r="B24" s="28" t="s">
        <v>72</v>
      </c>
      <c r="C24" s="29"/>
      <c r="D24" s="18"/>
      <c r="E24" s="18"/>
      <c r="F24" s="16"/>
      <c r="G24" s="1" t="s">
        <v>70</v>
      </c>
    </row>
    <row r="25" spans="1:7" ht="22.5" hidden="1" customHeight="1" x14ac:dyDescent="0.25">
      <c r="A25" s="27" t="s">
        <v>73</v>
      </c>
      <c r="B25" s="28" t="s">
        <v>74</v>
      </c>
      <c r="C25" s="27" t="s">
        <v>75</v>
      </c>
      <c r="D25" s="16"/>
      <c r="E25" s="16"/>
      <c r="F25" s="16"/>
      <c r="G25" s="1" t="s">
        <v>70</v>
      </c>
    </row>
    <row r="26" spans="1:7" ht="33" hidden="1" customHeight="1" x14ac:dyDescent="0.25">
      <c r="A26" s="27" t="s">
        <v>76</v>
      </c>
      <c r="B26" s="28" t="s">
        <v>77</v>
      </c>
      <c r="C26" s="27" t="s">
        <v>78</v>
      </c>
      <c r="D26" s="16"/>
      <c r="E26" s="16"/>
      <c r="F26" s="16"/>
      <c r="G26" s="1" t="s">
        <v>70</v>
      </c>
    </row>
    <row r="27" spans="1:7" ht="46.5" hidden="1" customHeight="1" x14ac:dyDescent="0.25">
      <c r="A27" s="27" t="s">
        <v>79</v>
      </c>
      <c r="B27" s="28" t="s">
        <v>80</v>
      </c>
      <c r="C27" s="29"/>
      <c r="D27" s="132"/>
      <c r="E27" s="133"/>
      <c r="F27" s="16"/>
      <c r="G27" s="1" t="s">
        <v>70</v>
      </c>
    </row>
    <row r="28" spans="1:7" ht="22.5" customHeight="1" x14ac:dyDescent="0.25">
      <c r="A28" s="14" t="s">
        <v>81</v>
      </c>
      <c r="B28" s="15" t="s">
        <v>82</v>
      </c>
      <c r="C28" s="14" t="s">
        <v>42</v>
      </c>
      <c r="D28" s="16">
        <f>D30+D31+D32</f>
        <v>1834.3620044548124</v>
      </c>
      <c r="E28" s="16">
        <f>E30+E31+E32</f>
        <v>485.69745020193886</v>
      </c>
      <c r="F28" s="16">
        <f>F30+F31+F32</f>
        <v>94.77921588380228</v>
      </c>
    </row>
    <row r="29" spans="1:7" ht="22.5" customHeight="1" x14ac:dyDescent="0.25">
      <c r="A29" s="14"/>
      <c r="B29" s="15" t="s">
        <v>43</v>
      </c>
      <c r="C29" s="14"/>
      <c r="D29" s="18"/>
      <c r="E29" s="18"/>
      <c r="F29" s="16"/>
    </row>
    <row r="30" spans="1:7" ht="22.5" customHeight="1" x14ac:dyDescent="0.25">
      <c r="A30" s="14" t="s">
        <v>83</v>
      </c>
      <c r="B30" s="15" t="s">
        <v>84</v>
      </c>
      <c r="C30" s="14" t="s">
        <v>42</v>
      </c>
      <c r="D30" s="16">
        <f t="shared" ref="D30:E32" si="2">D13</f>
        <v>159.68968169000001</v>
      </c>
      <c r="E30" s="16">
        <f>E13</f>
        <v>485.69745020193886</v>
      </c>
      <c r="F30" s="16">
        <f t="shared" ref="F30:F31" si="3">F13</f>
        <v>94.77921588380228</v>
      </c>
    </row>
    <row r="31" spans="1:7" ht="18.75" customHeight="1" x14ac:dyDescent="0.25">
      <c r="A31" s="14" t="s">
        <v>85</v>
      </c>
      <c r="B31" s="15" t="s">
        <v>86</v>
      </c>
      <c r="C31" s="14" t="s">
        <v>42</v>
      </c>
      <c r="D31" s="16">
        <f t="shared" si="2"/>
        <v>1674.6723227648124</v>
      </c>
      <c r="E31" s="16">
        <f t="shared" si="2"/>
        <v>0</v>
      </c>
      <c r="F31" s="16">
        <f t="shared" si="3"/>
        <v>0</v>
      </c>
    </row>
    <row r="32" spans="1:7" ht="30.75" customHeight="1" x14ac:dyDescent="0.25">
      <c r="A32" s="14" t="s">
        <v>87</v>
      </c>
      <c r="B32" s="15" t="s">
        <v>88</v>
      </c>
      <c r="C32" s="14" t="s">
        <v>42</v>
      </c>
      <c r="D32" s="30">
        <f t="shared" si="2"/>
        <v>0</v>
      </c>
      <c r="E32" s="30">
        <f>E15</f>
        <v>0</v>
      </c>
      <c r="F32" s="30"/>
    </row>
    <row r="33" spans="1:6" ht="30.75" hidden="1" customHeight="1" x14ac:dyDescent="0.25">
      <c r="A33" s="27" t="s">
        <v>89</v>
      </c>
      <c r="B33" s="28" t="s">
        <v>90</v>
      </c>
      <c r="C33" s="29"/>
      <c r="D33" s="30"/>
      <c r="E33" s="30"/>
      <c r="F33" s="30"/>
    </row>
    <row r="34" spans="1:6" ht="24.75" hidden="1" customHeight="1" x14ac:dyDescent="0.25">
      <c r="A34" s="27"/>
      <c r="B34" s="28" t="s">
        <v>43</v>
      </c>
      <c r="C34" s="27"/>
      <c r="D34" s="31"/>
      <c r="E34" s="31"/>
      <c r="F34" s="30"/>
    </row>
    <row r="35" spans="1:6" ht="24.75" hidden="1" customHeight="1" x14ac:dyDescent="0.25">
      <c r="A35" s="27" t="s">
        <v>91</v>
      </c>
      <c r="B35" s="28" t="s">
        <v>92</v>
      </c>
      <c r="C35" s="27" t="s">
        <v>42</v>
      </c>
      <c r="D35" s="31"/>
      <c r="E35" s="31"/>
      <c r="F35" s="30"/>
    </row>
    <row r="36" spans="1:6" ht="24.75" hidden="1" customHeight="1" x14ac:dyDescent="0.25">
      <c r="A36" s="27" t="s">
        <v>93</v>
      </c>
      <c r="B36" s="28" t="s">
        <v>94</v>
      </c>
      <c r="C36" s="27" t="s">
        <v>42</v>
      </c>
      <c r="D36" s="31"/>
      <c r="E36" s="31"/>
      <c r="F36" s="30"/>
    </row>
    <row r="37" spans="1:6" ht="24.75" hidden="1" customHeight="1" x14ac:dyDescent="0.25">
      <c r="A37" s="27" t="s">
        <v>95</v>
      </c>
      <c r="B37" s="28" t="s">
        <v>96</v>
      </c>
      <c r="C37" s="27"/>
      <c r="D37" s="30"/>
      <c r="E37" s="30"/>
      <c r="F37" s="30"/>
    </row>
    <row r="38" spans="1:6" ht="24.75" hidden="1" customHeight="1" x14ac:dyDescent="0.25">
      <c r="A38" s="27"/>
      <c r="B38" s="28" t="s">
        <v>43</v>
      </c>
      <c r="C38" s="27"/>
      <c r="D38" s="30"/>
      <c r="E38" s="30"/>
      <c r="F38" s="30"/>
    </row>
    <row r="39" spans="1:6" ht="24.75" hidden="1" customHeight="1" x14ac:dyDescent="0.25">
      <c r="A39" s="27" t="s">
        <v>97</v>
      </c>
      <c r="B39" s="28" t="s">
        <v>84</v>
      </c>
      <c r="C39" s="27" t="s">
        <v>42</v>
      </c>
      <c r="D39" s="30"/>
      <c r="E39" s="30"/>
      <c r="F39" s="30"/>
    </row>
    <row r="40" spans="1:6" ht="24.75" hidden="1" customHeight="1" x14ac:dyDescent="0.25">
      <c r="A40" s="27" t="s">
        <v>98</v>
      </c>
      <c r="B40" s="28" t="s">
        <v>86</v>
      </c>
      <c r="C40" s="27" t="s">
        <v>42</v>
      </c>
      <c r="D40" s="30"/>
      <c r="E40" s="30"/>
      <c r="F40" s="30"/>
    </row>
    <row r="41" spans="1:6" ht="36" hidden="1" customHeight="1" x14ac:dyDescent="0.25">
      <c r="A41" s="27" t="s">
        <v>99</v>
      </c>
      <c r="B41" s="28" t="s">
        <v>88</v>
      </c>
      <c r="C41" s="29" t="s">
        <v>42</v>
      </c>
      <c r="D41" s="30"/>
      <c r="E41" s="30"/>
      <c r="F41" s="30"/>
    </row>
    <row r="42" spans="1:6" ht="36" hidden="1" customHeight="1" x14ac:dyDescent="0.25">
      <c r="A42" s="27" t="s">
        <v>100</v>
      </c>
      <c r="B42" s="28" t="s">
        <v>101</v>
      </c>
      <c r="C42" s="29"/>
      <c r="D42" s="30"/>
      <c r="E42" s="30"/>
      <c r="F42" s="30"/>
    </row>
    <row r="43" spans="1:6" ht="18" hidden="1" customHeight="1" x14ac:dyDescent="0.25">
      <c r="A43" s="29"/>
      <c r="B43" s="28" t="s">
        <v>43</v>
      </c>
      <c r="C43" s="29"/>
      <c r="D43" s="31"/>
      <c r="E43" s="31"/>
      <c r="F43" s="30"/>
    </row>
    <row r="44" spans="1:6" ht="18" hidden="1" customHeight="1" x14ac:dyDescent="0.25">
      <c r="A44" s="27" t="s">
        <v>102</v>
      </c>
      <c r="B44" s="28" t="s">
        <v>84</v>
      </c>
      <c r="C44" s="27" t="s">
        <v>42</v>
      </c>
      <c r="D44" s="31"/>
      <c r="E44" s="31"/>
      <c r="F44" s="30"/>
    </row>
    <row r="45" spans="1:6" ht="24" hidden="1" customHeight="1" x14ac:dyDescent="0.25">
      <c r="A45" s="27" t="s">
        <v>103</v>
      </c>
      <c r="B45" s="28" t="s">
        <v>86</v>
      </c>
      <c r="C45" s="27" t="s">
        <v>42</v>
      </c>
      <c r="D45" s="31"/>
      <c r="E45" s="31"/>
      <c r="F45" s="30"/>
    </row>
    <row r="46" spans="1:6" ht="39.75" hidden="1" customHeight="1" x14ac:dyDescent="0.25">
      <c r="A46" s="27" t="s">
        <v>104</v>
      </c>
      <c r="B46" s="28" t="s">
        <v>88</v>
      </c>
      <c r="C46" s="27" t="s">
        <v>42</v>
      </c>
      <c r="D46" s="30"/>
      <c r="E46" s="30"/>
      <c r="F46" s="30"/>
    </row>
    <row r="47" spans="1:6" ht="22.5" customHeight="1" x14ac:dyDescent="0.25">
      <c r="A47" s="14" t="s">
        <v>105</v>
      </c>
      <c r="B47" s="15" t="s">
        <v>106</v>
      </c>
      <c r="C47" s="14" t="s">
        <v>42</v>
      </c>
      <c r="D47" s="30"/>
      <c r="E47" s="30"/>
      <c r="F47" s="30"/>
    </row>
    <row r="48" spans="1:6" ht="33" customHeight="1" x14ac:dyDescent="0.25">
      <c r="A48" s="14" t="s">
        <v>107</v>
      </c>
      <c r="B48" s="15" t="s">
        <v>108</v>
      </c>
      <c r="C48" s="14" t="s">
        <v>109</v>
      </c>
      <c r="D48" s="30"/>
      <c r="E48" s="30"/>
      <c r="F48" s="30"/>
    </row>
    <row r="49" spans="1:6" ht="106.5" customHeight="1" x14ac:dyDescent="0.25">
      <c r="A49" s="135" t="s">
        <v>110</v>
      </c>
      <c r="B49" s="135" t="s">
        <v>111</v>
      </c>
      <c r="C49" s="136"/>
      <c r="D49" s="137" t="s">
        <v>276</v>
      </c>
      <c r="E49" s="136"/>
      <c r="F49" s="136"/>
    </row>
    <row r="50" spans="1:6" ht="30.75" customHeight="1" x14ac:dyDescent="0.25">
      <c r="A50" s="135"/>
      <c r="B50" s="135"/>
      <c r="C50" s="136"/>
      <c r="D50" s="138" t="s">
        <v>277</v>
      </c>
      <c r="E50" s="136"/>
      <c r="F50" s="136"/>
    </row>
    <row r="51" spans="1:6" ht="15.75" hidden="1" x14ac:dyDescent="0.25">
      <c r="A51" s="32" t="s">
        <v>112</v>
      </c>
    </row>
    <row r="52" spans="1:6" ht="15.75" hidden="1" x14ac:dyDescent="0.25">
      <c r="A52" s="32" t="s">
        <v>113</v>
      </c>
    </row>
    <row r="53" spans="1:6" ht="15.75" hidden="1" x14ac:dyDescent="0.25">
      <c r="A53" s="32" t="s">
        <v>114</v>
      </c>
    </row>
    <row r="54" spans="1:6" ht="15.75" hidden="1" x14ac:dyDescent="0.25">
      <c r="A54" s="32" t="s">
        <v>115</v>
      </c>
    </row>
    <row r="55" spans="1:6" hidden="1" x14ac:dyDescent="0.25">
      <c r="A55" s="3"/>
    </row>
    <row r="56" spans="1:6" ht="15.75" hidden="1" x14ac:dyDescent="0.25">
      <c r="A56" s="32" t="s">
        <v>116</v>
      </c>
    </row>
    <row r="57" spans="1:6" ht="15.75" hidden="1" x14ac:dyDescent="0.25">
      <c r="A57" s="32" t="s">
        <v>117</v>
      </c>
    </row>
    <row r="58" spans="1:6" x14ac:dyDescent="0.25">
      <c r="A58" s="3"/>
    </row>
    <row r="59" spans="1:6" ht="30" customHeight="1" x14ac:dyDescent="0.25">
      <c r="A59" s="134"/>
      <c r="B59" s="134"/>
      <c r="C59" s="134"/>
      <c r="D59" s="134"/>
      <c r="E59" s="134"/>
      <c r="F59" s="134"/>
    </row>
    <row r="61" spans="1:6" x14ac:dyDescent="0.25">
      <c r="A61" s="1" t="s">
        <v>275</v>
      </c>
    </row>
    <row r="62" spans="1:6" x14ac:dyDescent="0.25">
      <c r="A62" s="33" t="s">
        <v>117</v>
      </c>
    </row>
  </sheetData>
  <mergeCells count="10">
    <mergeCell ref="A1:F1"/>
    <mergeCell ref="A3:B3"/>
    <mergeCell ref="A4:F4"/>
    <mergeCell ref="D27:E27"/>
    <mergeCell ref="A59:F59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E24" sqref="E24"/>
    </sheetView>
  </sheetViews>
  <sheetFormatPr defaultRowHeight="15" x14ac:dyDescent="0.25"/>
  <cols>
    <col min="1" max="1" width="6" style="34" customWidth="1"/>
    <col min="2" max="2" width="38.7109375" style="34" customWidth="1"/>
    <col min="3" max="3" width="18.42578125" style="34" customWidth="1"/>
    <col min="4" max="7" width="11.42578125" style="34" customWidth="1"/>
    <col min="8" max="9" width="11.7109375" style="34" customWidth="1"/>
    <col min="10" max="10" width="11.42578125" style="34" hidden="1" customWidth="1"/>
    <col min="11" max="12" width="0" style="34" hidden="1" customWidth="1"/>
    <col min="13" max="16384" width="9.140625" style="34"/>
  </cols>
  <sheetData>
    <row r="1" spans="1:9" x14ac:dyDescent="0.25">
      <c r="A1" s="35"/>
    </row>
    <row r="2" spans="1:9" s="36" customFormat="1" ht="18.75" x14ac:dyDescent="0.3">
      <c r="A2" s="130" t="s">
        <v>118</v>
      </c>
      <c r="B2" s="130"/>
      <c r="C2" s="130"/>
      <c r="D2" s="130"/>
      <c r="E2" s="130"/>
      <c r="F2" s="130"/>
      <c r="G2" s="130"/>
      <c r="H2" s="130"/>
      <c r="I2" s="130"/>
    </row>
    <row r="3" spans="1:9" x14ac:dyDescent="0.25">
      <c r="A3" s="35"/>
    </row>
    <row r="4" spans="1:9" ht="67.5" customHeight="1" x14ac:dyDescent="0.25">
      <c r="A4" s="139" t="s">
        <v>19</v>
      </c>
      <c r="B4" s="139"/>
      <c r="C4" s="139" t="s">
        <v>119</v>
      </c>
      <c r="D4" s="139" t="str">
        <f>'раздел 2'!D3</f>
        <v>Фактические показатели за 2024 год</v>
      </c>
      <c r="E4" s="139"/>
      <c r="F4" s="139" t="str">
        <f>'раздел 2'!E3</f>
        <v>Утверждено на 2025 год</v>
      </c>
      <c r="G4" s="139"/>
      <c r="H4" s="139" t="str">
        <f>'раздел 2'!F3</f>
        <v>Предложения на расчетный период регулирования (2026 год)</v>
      </c>
      <c r="I4" s="139"/>
    </row>
    <row r="5" spans="1:9" ht="34.5" customHeight="1" x14ac:dyDescent="0.25">
      <c r="A5" s="140"/>
      <c r="B5" s="139"/>
      <c r="C5" s="140"/>
      <c r="D5" s="37" t="s">
        <v>120</v>
      </c>
      <c r="E5" s="37" t="s">
        <v>121</v>
      </c>
      <c r="F5" s="37" t="s">
        <v>120</v>
      </c>
      <c r="G5" s="37" t="s">
        <v>121</v>
      </c>
      <c r="H5" s="37" t="s">
        <v>120</v>
      </c>
      <c r="I5" s="37" t="s">
        <v>121</v>
      </c>
    </row>
    <row r="6" spans="1:9" ht="31.5" hidden="1" x14ac:dyDescent="0.25">
      <c r="A6" s="37" t="s">
        <v>25</v>
      </c>
      <c r="B6" s="38" t="s">
        <v>122</v>
      </c>
      <c r="C6" s="39"/>
      <c r="D6" s="39"/>
      <c r="E6" s="39"/>
      <c r="F6" s="39"/>
      <c r="G6" s="39"/>
      <c r="H6" s="39"/>
      <c r="I6" s="39"/>
    </row>
    <row r="7" spans="1:9" ht="47.25" hidden="1" x14ac:dyDescent="0.25">
      <c r="A7" s="37" t="s">
        <v>123</v>
      </c>
      <c r="B7" s="38" t="s">
        <v>124</v>
      </c>
      <c r="C7" s="39"/>
      <c r="D7" s="39"/>
      <c r="E7" s="39"/>
      <c r="F7" s="39"/>
      <c r="G7" s="39"/>
      <c r="H7" s="39"/>
      <c r="I7" s="39"/>
    </row>
    <row r="8" spans="1:9" ht="267.75" hidden="1" x14ac:dyDescent="0.25">
      <c r="A8" s="39"/>
      <c r="B8" s="38" t="s">
        <v>125</v>
      </c>
      <c r="C8" s="37" t="s">
        <v>126</v>
      </c>
      <c r="D8" s="39"/>
      <c r="E8" s="39"/>
      <c r="F8" s="39"/>
      <c r="G8" s="39"/>
      <c r="H8" s="39"/>
      <c r="I8" s="39"/>
    </row>
    <row r="9" spans="1:9" ht="204.75" hidden="1" x14ac:dyDescent="0.25">
      <c r="A9" s="39"/>
      <c r="B9" s="38" t="s">
        <v>127</v>
      </c>
      <c r="C9" s="37" t="s">
        <v>128</v>
      </c>
      <c r="D9" s="39"/>
      <c r="E9" s="39"/>
      <c r="F9" s="39"/>
      <c r="G9" s="39"/>
      <c r="H9" s="39"/>
      <c r="I9" s="39"/>
    </row>
    <row r="10" spans="1:9" ht="31.5" hidden="1" x14ac:dyDescent="0.25">
      <c r="A10" s="37" t="s">
        <v>129</v>
      </c>
      <c r="B10" s="38" t="s">
        <v>130</v>
      </c>
      <c r="C10" s="39"/>
      <c r="D10" s="39"/>
      <c r="E10" s="39"/>
      <c r="F10" s="39"/>
      <c r="G10" s="39"/>
      <c r="H10" s="39"/>
      <c r="I10" s="39"/>
    </row>
    <row r="11" spans="1:9" ht="15.75" hidden="1" x14ac:dyDescent="0.25">
      <c r="A11" s="39"/>
      <c r="B11" s="38" t="s">
        <v>131</v>
      </c>
      <c r="C11" s="39"/>
      <c r="D11" s="39"/>
      <c r="E11" s="39"/>
      <c r="F11" s="39"/>
      <c r="G11" s="39"/>
      <c r="H11" s="39"/>
      <c r="I11" s="39"/>
    </row>
    <row r="12" spans="1:9" ht="31.5" hidden="1" x14ac:dyDescent="0.25">
      <c r="A12" s="39"/>
      <c r="B12" s="38" t="s">
        <v>132</v>
      </c>
      <c r="C12" s="37" t="s">
        <v>126</v>
      </c>
      <c r="D12" s="39"/>
      <c r="E12" s="39"/>
      <c r="F12" s="39"/>
      <c r="G12" s="39"/>
      <c r="H12" s="39"/>
      <c r="I12" s="39"/>
    </row>
    <row r="13" spans="1:9" ht="31.5" hidden="1" x14ac:dyDescent="0.25">
      <c r="A13" s="39"/>
      <c r="B13" s="38" t="s">
        <v>133</v>
      </c>
      <c r="C13" s="37" t="s">
        <v>128</v>
      </c>
      <c r="D13" s="39"/>
      <c r="E13" s="39"/>
      <c r="F13" s="39"/>
      <c r="G13" s="39"/>
      <c r="H13" s="39"/>
      <c r="I13" s="39"/>
    </row>
    <row r="14" spans="1:9" ht="15.75" hidden="1" x14ac:dyDescent="0.25">
      <c r="A14" s="39"/>
      <c r="B14" s="38" t="s">
        <v>134</v>
      </c>
      <c r="C14" s="37" t="s">
        <v>128</v>
      </c>
      <c r="D14" s="39"/>
      <c r="E14" s="39"/>
      <c r="F14" s="39"/>
      <c r="G14" s="39"/>
      <c r="H14" s="39"/>
      <c r="I14" s="39"/>
    </row>
    <row r="15" spans="1:9" ht="15.75" hidden="1" x14ac:dyDescent="0.25">
      <c r="A15" s="37" t="s">
        <v>28</v>
      </c>
      <c r="B15" s="38" t="s">
        <v>135</v>
      </c>
      <c r="C15" s="37" t="s">
        <v>128</v>
      </c>
      <c r="D15" s="39"/>
      <c r="E15" s="39"/>
      <c r="F15" s="39"/>
      <c r="G15" s="39"/>
      <c r="H15" s="39"/>
      <c r="I15" s="39"/>
    </row>
    <row r="16" spans="1:9" ht="15.75" hidden="1" x14ac:dyDescent="0.25">
      <c r="A16" s="37" t="s">
        <v>30</v>
      </c>
      <c r="B16" s="38" t="s">
        <v>136</v>
      </c>
      <c r="C16" s="39"/>
      <c r="D16" s="39"/>
      <c r="E16" s="39"/>
      <c r="F16" s="39"/>
      <c r="G16" s="39"/>
      <c r="H16" s="39"/>
      <c r="I16" s="39"/>
    </row>
    <row r="17" spans="1:12" ht="47.25" hidden="1" x14ac:dyDescent="0.25">
      <c r="A17" s="37" t="s">
        <v>137</v>
      </c>
      <c r="B17" s="38" t="s">
        <v>138</v>
      </c>
      <c r="C17" s="37" t="s">
        <v>128</v>
      </c>
      <c r="D17" s="39"/>
      <c r="E17" s="39"/>
      <c r="F17" s="39"/>
      <c r="G17" s="39"/>
      <c r="H17" s="39"/>
      <c r="I17" s="39"/>
    </row>
    <row r="18" spans="1:12" ht="78.75" hidden="1" x14ac:dyDescent="0.25">
      <c r="A18" s="37" t="s">
        <v>139</v>
      </c>
      <c r="B18" s="38" t="s">
        <v>140</v>
      </c>
      <c r="C18" s="37" t="s">
        <v>128</v>
      </c>
      <c r="D18" s="39"/>
      <c r="E18" s="39"/>
      <c r="F18" s="39"/>
      <c r="G18" s="39"/>
      <c r="H18" s="39"/>
      <c r="I18" s="39"/>
    </row>
    <row r="19" spans="1:12" ht="31.5" hidden="1" x14ac:dyDescent="0.25">
      <c r="A19" s="37" t="s">
        <v>141</v>
      </c>
      <c r="B19" s="38" t="s">
        <v>142</v>
      </c>
      <c r="C19" s="37" t="s">
        <v>128</v>
      </c>
      <c r="D19" s="39"/>
      <c r="E19" s="39"/>
      <c r="F19" s="39"/>
      <c r="G19" s="39"/>
      <c r="H19" s="39"/>
      <c r="I19" s="39"/>
    </row>
    <row r="20" spans="1:12" ht="15.75" hidden="1" x14ac:dyDescent="0.25">
      <c r="A20" s="39"/>
      <c r="B20" s="38" t="s">
        <v>143</v>
      </c>
      <c r="C20" s="37" t="s">
        <v>128</v>
      </c>
      <c r="D20" s="39"/>
      <c r="E20" s="39"/>
      <c r="F20" s="39"/>
      <c r="G20" s="39"/>
      <c r="H20" s="39"/>
      <c r="I20" s="39"/>
    </row>
    <row r="21" spans="1:12" ht="15.75" hidden="1" x14ac:dyDescent="0.25">
      <c r="A21" s="39"/>
      <c r="B21" s="38" t="s">
        <v>144</v>
      </c>
      <c r="C21" s="37" t="s">
        <v>128</v>
      </c>
      <c r="D21" s="39"/>
      <c r="E21" s="39"/>
      <c r="F21" s="39"/>
      <c r="G21" s="39"/>
      <c r="H21" s="39"/>
      <c r="I21" s="39"/>
    </row>
    <row r="22" spans="1:12" ht="15.75" hidden="1" x14ac:dyDescent="0.25">
      <c r="A22" s="39"/>
      <c r="B22" s="38" t="s">
        <v>145</v>
      </c>
      <c r="C22" s="37" t="s">
        <v>128</v>
      </c>
      <c r="D22" s="39"/>
      <c r="E22" s="39"/>
      <c r="F22" s="39"/>
      <c r="G22" s="39"/>
      <c r="H22" s="39"/>
      <c r="I22" s="39"/>
    </row>
    <row r="23" spans="1:12" ht="15.75" x14ac:dyDescent="0.25">
      <c r="A23" s="37" t="s">
        <v>33</v>
      </c>
      <c r="B23" s="38" t="s">
        <v>146</v>
      </c>
      <c r="C23" s="39"/>
      <c r="D23" s="39"/>
      <c r="E23" s="39"/>
      <c r="F23" s="39"/>
      <c r="G23" s="39"/>
      <c r="H23" s="39"/>
      <c r="I23" s="39"/>
    </row>
    <row r="24" spans="1:12" ht="31.5" x14ac:dyDescent="0.25">
      <c r="A24" s="37" t="s">
        <v>147</v>
      </c>
      <c r="B24" s="38" t="s">
        <v>148</v>
      </c>
      <c r="C24" s="37" t="s">
        <v>149</v>
      </c>
      <c r="D24" s="127">
        <v>1401.8495051719144</v>
      </c>
      <c r="E24" s="127">
        <v>1534.028080550755</v>
      </c>
      <c r="F24" s="40">
        <v>1478.35</v>
      </c>
      <c r="G24" s="40">
        <f>'0.1_вспом'!G20</f>
        <v>1780.4165258196169</v>
      </c>
      <c r="H24" s="40">
        <f t="shared" ref="H24:H26" si="0">G24</f>
        <v>1780.4165258196169</v>
      </c>
      <c r="I24" s="40">
        <f>'0.1_вспом'!J20</f>
        <v>4391.3828422277866</v>
      </c>
      <c r="J24" s="34" t="s">
        <v>150</v>
      </c>
    </row>
    <row r="25" spans="1:12" ht="31.5" x14ac:dyDescent="0.25">
      <c r="A25" s="39"/>
      <c r="B25" s="38" t="s">
        <v>151</v>
      </c>
      <c r="C25" s="37" t="s">
        <v>149</v>
      </c>
      <c r="D25" s="128">
        <v>1514.5952919742767</v>
      </c>
      <c r="E25" s="128">
        <v>1514.5952919742767</v>
      </c>
      <c r="F25" s="41">
        <f>F24-(G24-G25)</f>
        <v>1476.2879379999999</v>
      </c>
      <c r="G25" s="40">
        <f>'0.1_вспом'!G27</f>
        <v>1778.354463819617</v>
      </c>
      <c r="H25" s="40">
        <f t="shared" si="0"/>
        <v>1778.354463819617</v>
      </c>
      <c r="I25" s="40">
        <f>'0.1_вспом'!J27</f>
        <v>4389.0954382277869</v>
      </c>
      <c r="J25" s="42">
        <f>'0.1_вспом'!J32</f>
        <v>94729.846843270294</v>
      </c>
      <c r="K25" s="42">
        <f>'раздел 2'!F8</f>
        <v>21.582999999999991</v>
      </c>
      <c r="L25" s="34">
        <f>J25/K25</f>
        <v>4389.0954382277869</v>
      </c>
    </row>
    <row r="26" spans="1:12" ht="31.5" x14ac:dyDescent="0.25">
      <c r="A26" s="37" t="s">
        <v>152</v>
      </c>
      <c r="B26" s="38" t="s">
        <v>153</v>
      </c>
      <c r="C26" s="43" t="s">
        <v>126</v>
      </c>
      <c r="D26" s="44">
        <v>2004365.2070980517</v>
      </c>
      <c r="E26" s="45">
        <v>2193063.8035239633</v>
      </c>
      <c r="F26" s="46" t="s">
        <v>154</v>
      </c>
      <c r="G26" s="47" t="s">
        <v>154</v>
      </c>
      <c r="H26" s="40" t="str">
        <f t="shared" si="0"/>
        <v>х</v>
      </c>
      <c r="I26" s="47" t="s">
        <v>154</v>
      </c>
    </row>
    <row r="27" spans="1:12" ht="31.5" hidden="1" x14ac:dyDescent="0.25">
      <c r="A27" s="37" t="s">
        <v>155</v>
      </c>
      <c r="B27" s="38" t="s">
        <v>156</v>
      </c>
      <c r="C27" s="37" t="s">
        <v>157</v>
      </c>
      <c r="D27" s="48"/>
      <c r="E27" s="48"/>
      <c r="F27" s="39"/>
      <c r="G27" s="39"/>
      <c r="H27" s="39"/>
      <c r="I27" s="39"/>
    </row>
    <row r="28" spans="1:12" ht="31.5" hidden="1" x14ac:dyDescent="0.25">
      <c r="A28" s="37" t="s">
        <v>158</v>
      </c>
      <c r="B28" s="38" t="s">
        <v>159</v>
      </c>
      <c r="C28" s="37" t="s">
        <v>157</v>
      </c>
      <c r="D28" s="39"/>
      <c r="E28" s="39"/>
      <c r="F28" s="39"/>
      <c r="G28" s="39"/>
      <c r="H28" s="39"/>
      <c r="I28" s="39"/>
    </row>
    <row r="29" spans="1:12" ht="31.5" hidden="1" x14ac:dyDescent="0.25">
      <c r="A29" s="37" t="s">
        <v>160</v>
      </c>
      <c r="B29" s="38" t="s">
        <v>161</v>
      </c>
      <c r="C29" s="37" t="s">
        <v>157</v>
      </c>
      <c r="D29" s="39"/>
      <c r="E29" s="39"/>
      <c r="F29" s="39"/>
      <c r="G29" s="39"/>
      <c r="H29" s="39"/>
      <c r="I29" s="39"/>
    </row>
    <row r="30" spans="1:12" ht="18.75" hidden="1" x14ac:dyDescent="0.25">
      <c r="A30" s="39"/>
      <c r="B30" s="38" t="s">
        <v>162</v>
      </c>
      <c r="C30" s="37" t="s">
        <v>157</v>
      </c>
      <c r="D30" s="39"/>
      <c r="E30" s="39"/>
      <c r="F30" s="39"/>
      <c r="G30" s="39"/>
      <c r="H30" s="39"/>
      <c r="I30" s="39"/>
    </row>
    <row r="31" spans="1:12" ht="18.75" hidden="1" x14ac:dyDescent="0.25">
      <c r="A31" s="39"/>
      <c r="B31" s="38" t="s">
        <v>163</v>
      </c>
      <c r="C31" s="37" t="s">
        <v>157</v>
      </c>
      <c r="D31" s="39"/>
      <c r="E31" s="39"/>
      <c r="F31" s="39"/>
      <c r="G31" s="39"/>
      <c r="H31" s="39"/>
      <c r="I31" s="39"/>
    </row>
    <row r="32" spans="1:12" ht="18.75" hidden="1" x14ac:dyDescent="0.25">
      <c r="A32" s="39"/>
      <c r="B32" s="38" t="s">
        <v>164</v>
      </c>
      <c r="C32" s="37" t="s">
        <v>157</v>
      </c>
      <c r="D32" s="39"/>
      <c r="E32" s="39"/>
      <c r="F32" s="39"/>
      <c r="G32" s="39"/>
      <c r="H32" s="39"/>
      <c r="I32" s="39"/>
    </row>
    <row r="33" spans="1:9" ht="18.75" hidden="1" x14ac:dyDescent="0.25">
      <c r="A33" s="39"/>
      <c r="B33" s="38" t="s">
        <v>165</v>
      </c>
      <c r="C33" s="37" t="s">
        <v>157</v>
      </c>
      <c r="D33" s="39"/>
      <c r="E33" s="39"/>
      <c r="F33" s="39"/>
      <c r="G33" s="39"/>
      <c r="H33" s="39"/>
      <c r="I33" s="39"/>
    </row>
    <row r="34" spans="1:9" ht="31.5" hidden="1" x14ac:dyDescent="0.25">
      <c r="A34" s="37" t="s">
        <v>166</v>
      </c>
      <c r="B34" s="38" t="s">
        <v>167</v>
      </c>
      <c r="C34" s="37" t="s">
        <v>157</v>
      </c>
      <c r="D34" s="39"/>
      <c r="E34" s="39"/>
      <c r="F34" s="39"/>
      <c r="G34" s="39"/>
      <c r="H34" s="39"/>
      <c r="I34" s="39"/>
    </row>
    <row r="35" spans="1:9" ht="31.5" hidden="1" x14ac:dyDescent="0.25">
      <c r="A35" s="37" t="s">
        <v>168</v>
      </c>
      <c r="B35" s="38" t="s">
        <v>169</v>
      </c>
      <c r="C35" s="39"/>
      <c r="D35" s="39"/>
      <c r="E35" s="39"/>
      <c r="F35" s="39"/>
      <c r="G35" s="39"/>
      <c r="H35" s="39"/>
      <c r="I35" s="39"/>
    </row>
    <row r="36" spans="1:9" ht="31.5" hidden="1" x14ac:dyDescent="0.25">
      <c r="A36" s="37" t="s">
        <v>170</v>
      </c>
      <c r="B36" s="38" t="s">
        <v>171</v>
      </c>
      <c r="C36" s="37" t="s">
        <v>172</v>
      </c>
      <c r="D36" s="39"/>
      <c r="E36" s="39"/>
      <c r="F36" s="39"/>
      <c r="G36" s="39"/>
      <c r="H36" s="39"/>
      <c r="I36" s="39"/>
    </row>
    <row r="37" spans="1:9" ht="31.5" hidden="1" x14ac:dyDescent="0.25">
      <c r="A37" s="37" t="s">
        <v>173</v>
      </c>
      <c r="B37" s="38" t="s">
        <v>174</v>
      </c>
      <c r="C37" s="37" t="s">
        <v>157</v>
      </c>
      <c r="D37" s="39"/>
      <c r="E37" s="39"/>
      <c r="F37" s="39"/>
      <c r="G37" s="39"/>
      <c r="H37" s="39"/>
      <c r="I37" s="39"/>
    </row>
    <row r="38" spans="1:9" ht="31.5" hidden="1" x14ac:dyDescent="0.25">
      <c r="A38" s="37" t="s">
        <v>175</v>
      </c>
      <c r="B38" s="38" t="s">
        <v>176</v>
      </c>
      <c r="C38" s="37" t="s">
        <v>177</v>
      </c>
      <c r="D38" s="39"/>
      <c r="E38" s="39"/>
      <c r="F38" s="39"/>
      <c r="G38" s="39"/>
      <c r="H38" s="39"/>
      <c r="I38" s="39"/>
    </row>
    <row r="39" spans="1:9" ht="15.75" hidden="1" x14ac:dyDescent="0.25">
      <c r="A39" s="39"/>
      <c r="B39" s="49" t="s">
        <v>178</v>
      </c>
      <c r="C39" s="37" t="s">
        <v>177</v>
      </c>
      <c r="D39" s="39"/>
      <c r="E39" s="39"/>
      <c r="F39" s="39"/>
      <c r="G39" s="39"/>
      <c r="H39" s="39"/>
      <c r="I39" s="39"/>
    </row>
    <row r="40" spans="1:9" ht="15.75" hidden="1" x14ac:dyDescent="0.25">
      <c r="A40" s="39"/>
      <c r="B40" s="49" t="s">
        <v>179</v>
      </c>
      <c r="C40" s="37" t="s">
        <v>177</v>
      </c>
      <c r="D40" s="39"/>
      <c r="E40" s="39"/>
      <c r="F40" s="39"/>
      <c r="G40" s="39"/>
      <c r="H40" s="39"/>
      <c r="I40" s="39"/>
    </row>
    <row r="41" spans="1:9" x14ac:dyDescent="0.25">
      <c r="A41" s="35"/>
    </row>
    <row r="42" spans="1:9" ht="15.75" x14ac:dyDescent="0.25">
      <c r="A42" s="7" t="s">
        <v>180</v>
      </c>
    </row>
    <row r="43" spans="1:9" ht="15.75" x14ac:dyDescent="0.25">
      <c r="A43" s="50" t="s">
        <v>181</v>
      </c>
    </row>
    <row r="44" spans="1:9" ht="15.75" x14ac:dyDescent="0.25">
      <c r="A44" s="50" t="s">
        <v>182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4" ySplit="7" topLeftCell="E8" activePane="bottomRight" state="frozen"/>
      <selection activeCell="G10" sqref="G10:O43"/>
      <selection pane="topRight"/>
      <selection pane="bottomLeft"/>
      <selection pane="bottomRight" activeCell="E8" sqref="E8"/>
    </sheetView>
  </sheetViews>
  <sheetFormatPr defaultRowHeight="11.25" x14ac:dyDescent="0.25"/>
  <cols>
    <col min="1" max="2" width="9.140625" style="51" hidden="1" customWidth="1"/>
    <col min="3" max="3" width="3.7109375" style="51" customWidth="1"/>
    <col min="4" max="4" width="8.28515625" style="51" bestFit="1" customWidth="1"/>
    <col min="5" max="5" width="42" style="52" customWidth="1"/>
    <col min="6" max="6" width="14.5703125" style="52" customWidth="1" collapsed="1"/>
    <col min="7" max="15" width="15.140625" style="51" customWidth="1"/>
    <col min="16" max="16" width="9.140625" style="53"/>
    <col min="17" max="16384" width="9.140625" style="51"/>
  </cols>
  <sheetData>
    <row r="1" spans="4:18" hidden="1" x14ac:dyDescent="0.25"/>
    <row r="2" spans="4:18" hidden="1" x14ac:dyDescent="0.25"/>
    <row r="4" spans="4:18" ht="24.95" customHeight="1" x14ac:dyDescent="0.25">
      <c r="D4" s="141" t="s">
        <v>183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4:18" ht="12" customHeight="1" x14ac:dyDescent="0.25"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4:18" s="55" customFormat="1" ht="11.25" customHeight="1" x14ac:dyDescent="0.25">
      <c r="D6" s="142" t="s">
        <v>184</v>
      </c>
      <c r="E6" s="142" t="s">
        <v>185</v>
      </c>
      <c r="F6" s="142" t="s">
        <v>20</v>
      </c>
      <c r="G6" s="56">
        <v>2025</v>
      </c>
      <c r="H6" s="56"/>
      <c r="I6" s="57"/>
      <c r="J6" s="58">
        <v>2026</v>
      </c>
      <c r="K6" s="56"/>
      <c r="L6" s="59"/>
      <c r="M6" s="143" t="s">
        <v>186</v>
      </c>
      <c r="N6" s="144" t="s">
        <v>187</v>
      </c>
      <c r="O6" s="144" t="s">
        <v>188</v>
      </c>
      <c r="P6" s="60"/>
    </row>
    <row r="7" spans="4:18" s="55" customFormat="1" ht="27.75" customHeight="1" x14ac:dyDescent="0.25">
      <c r="D7" s="142"/>
      <c r="E7" s="142"/>
      <c r="F7" s="142"/>
      <c r="G7" s="56" t="s">
        <v>189</v>
      </c>
      <c r="H7" s="56" t="s">
        <v>190</v>
      </c>
      <c r="I7" s="61" t="s">
        <v>191</v>
      </c>
      <c r="J7" s="62" t="s">
        <v>189</v>
      </c>
      <c r="K7" s="56" t="s">
        <v>190</v>
      </c>
      <c r="L7" s="63" t="s">
        <v>191</v>
      </c>
      <c r="M7" s="143"/>
      <c r="N7" s="144"/>
      <c r="O7" s="144"/>
      <c r="P7" s="146"/>
      <c r="Q7" s="146"/>
      <c r="R7" s="146"/>
    </row>
    <row r="8" spans="4:18" x14ac:dyDescent="0.25">
      <c r="D8" s="64">
        <v>1</v>
      </c>
      <c r="E8" s="64">
        <v>2</v>
      </c>
      <c r="F8" s="64">
        <v>3</v>
      </c>
      <c r="G8" s="64">
        <v>4</v>
      </c>
      <c r="H8" s="64">
        <v>5</v>
      </c>
      <c r="I8" s="64">
        <v>6</v>
      </c>
      <c r="J8" s="64">
        <v>7</v>
      </c>
      <c r="K8" s="64">
        <v>8</v>
      </c>
      <c r="L8" s="64">
        <v>9</v>
      </c>
      <c r="M8" s="64">
        <v>10</v>
      </c>
      <c r="N8" s="64">
        <v>11</v>
      </c>
      <c r="O8" s="64">
        <v>12</v>
      </c>
    </row>
    <row r="9" spans="4:18" ht="20.100000000000001" customHeight="1" x14ac:dyDescent="0.25">
      <c r="D9" s="65" t="s">
        <v>192</v>
      </c>
      <c r="E9" s="66" t="s">
        <v>193</v>
      </c>
      <c r="F9" s="67"/>
      <c r="G9" s="68"/>
      <c r="H9" s="68"/>
      <c r="I9" s="69"/>
      <c r="J9" s="70"/>
      <c r="K9" s="68"/>
      <c r="L9" s="71"/>
      <c r="M9" s="72"/>
      <c r="N9" s="68"/>
      <c r="O9" s="68"/>
      <c r="Q9" s="53"/>
    </row>
    <row r="10" spans="4:18" x14ac:dyDescent="0.25">
      <c r="D10" s="73" t="s">
        <v>194</v>
      </c>
      <c r="E10" s="74" t="s">
        <v>195</v>
      </c>
      <c r="F10" s="75" t="s">
        <v>27</v>
      </c>
      <c r="G10" s="76"/>
      <c r="H10" s="77">
        <v>0</v>
      </c>
      <c r="I10" s="78">
        <v>0</v>
      </c>
      <c r="J10" s="79"/>
      <c r="K10" s="77">
        <v>0</v>
      </c>
      <c r="L10" s="80">
        <v>0</v>
      </c>
      <c r="M10" s="81"/>
      <c r="N10" s="77">
        <v>0</v>
      </c>
      <c r="O10" s="77">
        <v>0</v>
      </c>
    </row>
    <row r="11" spans="4:18" x14ac:dyDescent="0.25">
      <c r="D11" s="73" t="s">
        <v>196</v>
      </c>
      <c r="E11" s="74" t="s">
        <v>26</v>
      </c>
      <c r="F11" s="75" t="s">
        <v>27</v>
      </c>
      <c r="G11" s="76"/>
      <c r="H11" s="77">
        <v>139.46</v>
      </c>
      <c r="I11" s="78">
        <v>139.46</v>
      </c>
      <c r="J11" s="79"/>
      <c r="K11" s="77">
        <v>139.46</v>
      </c>
      <c r="L11" s="80">
        <v>139.46</v>
      </c>
      <c r="M11" s="81"/>
      <c r="N11" s="77">
        <v>100</v>
      </c>
      <c r="O11" s="77">
        <v>100</v>
      </c>
    </row>
    <row r="12" spans="4:18" ht="24.6" customHeight="1" x14ac:dyDescent="0.25">
      <c r="D12" s="73" t="s">
        <v>197</v>
      </c>
      <c r="E12" s="74" t="s">
        <v>198</v>
      </c>
      <c r="F12" s="75" t="s">
        <v>27</v>
      </c>
      <c r="G12" s="76"/>
      <c r="H12" s="77">
        <v>83.498416666666671</v>
      </c>
      <c r="I12" s="78">
        <v>83.498416666666671</v>
      </c>
      <c r="J12" s="79"/>
      <c r="K12" s="77">
        <v>85.003250000000008</v>
      </c>
      <c r="L12" s="80">
        <v>85.003250000000008</v>
      </c>
      <c r="M12" s="81"/>
      <c r="N12" s="77">
        <v>101.80222978280027</v>
      </c>
      <c r="O12" s="77">
        <v>101.80222978280027</v>
      </c>
    </row>
    <row r="13" spans="4:18" x14ac:dyDescent="0.25">
      <c r="D13" s="73" t="s">
        <v>199</v>
      </c>
      <c r="E13" s="82" t="s">
        <v>200</v>
      </c>
      <c r="F13" s="75" t="s">
        <v>201</v>
      </c>
      <c r="G13" s="83">
        <v>310</v>
      </c>
      <c r="H13" s="84"/>
      <c r="I13" s="78">
        <v>310</v>
      </c>
      <c r="J13" s="85">
        <v>65</v>
      </c>
      <c r="K13" s="84"/>
      <c r="L13" s="80">
        <v>65</v>
      </c>
      <c r="M13" s="86">
        <v>20.967741935483872</v>
      </c>
      <c r="N13" s="76"/>
      <c r="O13" s="77">
        <v>20.967741935483872</v>
      </c>
    </row>
    <row r="14" spans="4:18" x14ac:dyDescent="0.25">
      <c r="D14" s="73" t="s">
        <v>202</v>
      </c>
      <c r="E14" s="82" t="s">
        <v>203</v>
      </c>
      <c r="F14" s="75" t="s">
        <v>201</v>
      </c>
      <c r="G14" s="83">
        <v>276.77736369564923</v>
      </c>
      <c r="H14" s="84"/>
      <c r="I14" s="78">
        <v>276.77736369564923</v>
      </c>
      <c r="J14" s="85">
        <v>51.339999999999996</v>
      </c>
      <c r="K14" s="84"/>
      <c r="L14" s="80">
        <v>51.339999999999996</v>
      </c>
      <c r="M14" s="86">
        <v>18.549204788457573</v>
      </c>
      <c r="N14" s="76"/>
      <c r="O14" s="77">
        <v>18.549204788457573</v>
      </c>
    </row>
    <row r="15" spans="4:18" x14ac:dyDescent="0.25">
      <c r="D15" s="73" t="s">
        <v>204</v>
      </c>
      <c r="E15" s="82" t="s">
        <v>205</v>
      </c>
      <c r="F15" s="75" t="s">
        <v>201</v>
      </c>
      <c r="G15" s="83">
        <v>272.79989999999998</v>
      </c>
      <c r="H15" s="84"/>
      <c r="I15" s="78">
        <v>272.79989999999998</v>
      </c>
      <c r="J15" s="85">
        <v>21.582999999999991</v>
      </c>
      <c r="K15" s="84"/>
      <c r="L15" s="80">
        <v>21.582999999999991</v>
      </c>
      <c r="M15" s="86">
        <v>7.9116597916641442</v>
      </c>
      <c r="N15" s="76"/>
      <c r="O15" s="77">
        <v>7.9116597916641442</v>
      </c>
    </row>
    <row r="16" spans="4:18" x14ac:dyDescent="0.25">
      <c r="D16" s="73" t="s">
        <v>206</v>
      </c>
      <c r="E16" s="82" t="s">
        <v>207</v>
      </c>
      <c r="F16" s="75" t="s">
        <v>208</v>
      </c>
      <c r="G16" s="83">
        <v>833.57809999999995</v>
      </c>
      <c r="H16" s="84"/>
      <c r="I16" s="78">
        <v>833.57809999999995</v>
      </c>
      <c r="J16" s="85">
        <v>851</v>
      </c>
      <c r="K16" s="84"/>
      <c r="L16" s="80">
        <v>851</v>
      </c>
      <c r="M16" s="86">
        <v>102.09001412105236</v>
      </c>
      <c r="N16" s="76"/>
      <c r="O16" s="77">
        <v>102.09001412105236</v>
      </c>
    </row>
    <row r="17" spans="4:17" ht="13.5" customHeight="1" x14ac:dyDescent="0.25">
      <c r="D17" s="73" t="s">
        <v>209</v>
      </c>
      <c r="E17" s="82" t="s">
        <v>210</v>
      </c>
      <c r="F17" s="75" t="s">
        <v>208</v>
      </c>
      <c r="G17" s="83">
        <v>833.06309999999996</v>
      </c>
      <c r="H17" s="84"/>
      <c r="I17" s="78">
        <v>833.06309999999996</v>
      </c>
      <c r="J17" s="85">
        <v>850.44500000000005</v>
      </c>
      <c r="K17" s="84"/>
      <c r="L17" s="80">
        <v>850.44500000000005</v>
      </c>
      <c r="M17" s="86">
        <v>102.08650461171548</v>
      </c>
      <c r="N17" s="76"/>
      <c r="O17" s="77">
        <v>102.08650461171548</v>
      </c>
    </row>
    <row r="18" spans="4:17" ht="20.100000000000001" customHeight="1" x14ac:dyDescent="0.25">
      <c r="D18" s="87" t="s">
        <v>211</v>
      </c>
      <c r="E18" s="66" t="s">
        <v>212</v>
      </c>
      <c r="F18" s="67"/>
      <c r="G18" s="68"/>
      <c r="H18" s="68"/>
      <c r="I18" s="69"/>
      <c r="J18" s="70"/>
      <c r="K18" s="68"/>
      <c r="L18" s="71"/>
      <c r="M18" s="72"/>
      <c r="N18" s="68"/>
      <c r="O18" s="68"/>
      <c r="Q18" s="53"/>
    </row>
    <row r="19" spans="4:17" s="88" customFormat="1" ht="22.5" x14ac:dyDescent="0.25">
      <c r="D19" s="89" t="s">
        <v>213</v>
      </c>
      <c r="E19" s="90" t="s">
        <v>214</v>
      </c>
      <c r="F19" s="91" t="s">
        <v>215</v>
      </c>
      <c r="G19" s="92"/>
      <c r="H19" s="92"/>
      <c r="I19" s="93">
        <v>1780.4165258196169</v>
      </c>
      <c r="J19" s="94"/>
      <c r="K19" s="92"/>
      <c r="L19" s="95">
        <v>4391.3828422277866</v>
      </c>
      <c r="M19" s="81"/>
      <c r="N19" s="76"/>
      <c r="O19" s="77">
        <v>246.64918453316469</v>
      </c>
      <c r="P19" s="96"/>
      <c r="Q19" s="51"/>
    </row>
    <row r="20" spans="4:17" x14ac:dyDescent="0.25">
      <c r="D20" s="89" t="s">
        <v>216</v>
      </c>
      <c r="E20" s="90" t="s">
        <v>217</v>
      </c>
      <c r="F20" s="91" t="s">
        <v>215</v>
      </c>
      <c r="G20" s="97">
        <v>1780.4165258196169</v>
      </c>
      <c r="H20" s="92"/>
      <c r="I20" s="93">
        <v>1780.4165258196169</v>
      </c>
      <c r="J20" s="98">
        <v>4391.3828422277866</v>
      </c>
      <c r="K20" s="92"/>
      <c r="L20" s="95">
        <v>4391.3828422277866</v>
      </c>
      <c r="M20" s="86">
        <v>246.64918453316469</v>
      </c>
      <c r="N20" s="76"/>
      <c r="O20" s="77">
        <v>246.64918453316469</v>
      </c>
    </row>
    <row r="21" spans="4:17" ht="22.5" x14ac:dyDescent="0.25">
      <c r="D21" s="89" t="s">
        <v>218</v>
      </c>
      <c r="E21" s="90" t="s">
        <v>219</v>
      </c>
      <c r="F21" s="91" t="s">
        <v>220</v>
      </c>
      <c r="G21" s="99"/>
      <c r="H21" s="100">
        <v>0</v>
      </c>
      <c r="I21" s="101">
        <v>0</v>
      </c>
      <c r="J21" s="102"/>
      <c r="K21" s="100">
        <v>0</v>
      </c>
      <c r="L21" s="103">
        <v>0</v>
      </c>
      <c r="M21" s="81"/>
      <c r="N21" s="77">
        <v>0</v>
      </c>
      <c r="O21" s="77">
        <v>0</v>
      </c>
    </row>
    <row r="22" spans="4:17" ht="22.5" x14ac:dyDescent="0.25">
      <c r="D22" s="89" t="s">
        <v>221</v>
      </c>
      <c r="E22" s="104" t="s">
        <v>222</v>
      </c>
      <c r="F22" s="91" t="s">
        <v>220</v>
      </c>
      <c r="G22" s="99"/>
      <c r="H22" s="100">
        <v>0</v>
      </c>
      <c r="I22" s="101">
        <v>0</v>
      </c>
      <c r="J22" s="102"/>
      <c r="K22" s="100">
        <v>0</v>
      </c>
      <c r="L22" s="103">
        <v>0</v>
      </c>
      <c r="M22" s="81"/>
      <c r="N22" s="77">
        <v>0</v>
      </c>
      <c r="O22" s="77">
        <v>0</v>
      </c>
    </row>
    <row r="23" spans="4:17" ht="20.100000000000001" customHeight="1" x14ac:dyDescent="0.25">
      <c r="D23" s="87" t="s">
        <v>223</v>
      </c>
      <c r="E23" s="66" t="s">
        <v>224</v>
      </c>
      <c r="F23" s="67"/>
      <c r="G23" s="105"/>
      <c r="H23" s="105"/>
      <c r="I23" s="106"/>
      <c r="J23" s="107"/>
      <c r="K23" s="105"/>
      <c r="L23" s="108"/>
      <c r="M23" s="109"/>
      <c r="N23" s="105"/>
      <c r="O23" s="105"/>
    </row>
    <row r="24" spans="4:17" ht="33.75" x14ac:dyDescent="0.25">
      <c r="D24" s="73" t="s">
        <v>225</v>
      </c>
      <c r="E24" s="110" t="s">
        <v>226</v>
      </c>
      <c r="F24" s="75"/>
      <c r="G24" s="83">
        <v>0</v>
      </c>
      <c r="H24" s="83">
        <v>0</v>
      </c>
      <c r="I24" s="111"/>
      <c r="J24" s="85">
        <v>0</v>
      </c>
      <c r="K24" s="83">
        <v>0</v>
      </c>
      <c r="L24" s="112"/>
      <c r="M24" s="86">
        <v>0</v>
      </c>
      <c r="N24" s="77">
        <v>0</v>
      </c>
      <c r="O24" s="84"/>
    </row>
    <row r="25" spans="4:17" ht="22.5" x14ac:dyDescent="0.25">
      <c r="D25" s="73" t="s">
        <v>227</v>
      </c>
      <c r="E25" s="110" t="s">
        <v>228</v>
      </c>
      <c r="F25" s="75"/>
      <c r="G25" s="83">
        <v>0</v>
      </c>
      <c r="H25" s="83">
        <v>0</v>
      </c>
      <c r="I25" s="111"/>
      <c r="J25" s="85">
        <v>0</v>
      </c>
      <c r="K25" s="83">
        <v>0</v>
      </c>
      <c r="L25" s="112"/>
      <c r="M25" s="86">
        <v>0</v>
      </c>
      <c r="N25" s="77">
        <v>0</v>
      </c>
      <c r="O25" s="84"/>
    </row>
    <row r="26" spans="4:17" ht="33.75" x14ac:dyDescent="0.25">
      <c r="D26" s="73" t="s">
        <v>229</v>
      </c>
      <c r="E26" s="110" t="s">
        <v>230</v>
      </c>
      <c r="F26" s="75"/>
      <c r="G26" s="83">
        <v>2.0620620000000001</v>
      </c>
      <c r="H26" s="83">
        <v>0</v>
      </c>
      <c r="I26" s="111"/>
      <c r="J26" s="85">
        <v>2.287404</v>
      </c>
      <c r="K26" s="83">
        <v>0</v>
      </c>
      <c r="L26" s="112"/>
      <c r="M26" s="86">
        <v>1.1092799343569688</v>
      </c>
      <c r="N26" s="77">
        <v>0</v>
      </c>
      <c r="O26" s="84"/>
    </row>
    <row r="27" spans="4:17" x14ac:dyDescent="0.25">
      <c r="D27" s="73" t="s">
        <v>231</v>
      </c>
      <c r="E27" s="110" t="s">
        <v>232</v>
      </c>
      <c r="F27" s="75"/>
      <c r="G27" s="83">
        <v>1778.354463819617</v>
      </c>
      <c r="H27" s="84"/>
      <c r="I27" s="111"/>
      <c r="J27" s="85">
        <v>4389.0954382277869</v>
      </c>
      <c r="K27" s="84"/>
      <c r="L27" s="112"/>
      <c r="M27" s="86">
        <v>2.4680655783328604</v>
      </c>
      <c r="N27" s="76"/>
      <c r="O27" s="84"/>
    </row>
    <row r="28" spans="4:17" ht="33.75" x14ac:dyDescent="0.25">
      <c r="D28" s="73" t="s">
        <v>233</v>
      </c>
      <c r="E28" s="110" t="s">
        <v>234</v>
      </c>
      <c r="F28" s="75"/>
      <c r="G28" s="83">
        <v>0</v>
      </c>
      <c r="H28" s="83">
        <v>0</v>
      </c>
      <c r="I28" s="111"/>
      <c r="J28" s="85">
        <v>0</v>
      </c>
      <c r="K28" s="83">
        <v>0</v>
      </c>
      <c r="L28" s="112"/>
      <c r="M28" s="86">
        <v>0</v>
      </c>
      <c r="N28" s="77">
        <v>0</v>
      </c>
      <c r="O28" s="84"/>
    </row>
    <row r="29" spans="4:17" ht="20.100000000000001" customHeight="1" x14ac:dyDescent="0.25">
      <c r="D29" s="87" t="s">
        <v>235</v>
      </c>
      <c r="E29" s="66" t="s">
        <v>236</v>
      </c>
      <c r="F29" s="67"/>
      <c r="G29" s="105"/>
      <c r="H29" s="105"/>
      <c r="I29" s="106"/>
      <c r="J29" s="107"/>
      <c r="K29" s="105"/>
      <c r="L29" s="108"/>
      <c r="M29" s="109"/>
      <c r="N29" s="105"/>
      <c r="O29" s="105"/>
    </row>
    <row r="30" spans="4:17" ht="22.5" x14ac:dyDescent="0.25">
      <c r="D30" s="89" t="s">
        <v>237</v>
      </c>
      <c r="E30" s="90" t="s">
        <v>238</v>
      </c>
      <c r="F30" s="91" t="s">
        <v>239</v>
      </c>
      <c r="G30" s="100">
        <v>1348625.6621748884</v>
      </c>
      <c r="H30" s="100">
        <v>0</v>
      </c>
      <c r="I30" s="101">
        <v>1348625.6621748884</v>
      </c>
      <c r="J30" s="113">
        <v>1022157.5268674048</v>
      </c>
      <c r="K30" s="100">
        <v>0</v>
      </c>
      <c r="L30" s="103">
        <v>1022157.5268674048</v>
      </c>
      <c r="M30" s="86">
        <v>75.792531280993259</v>
      </c>
      <c r="N30" s="77">
        <v>0</v>
      </c>
      <c r="O30" s="77">
        <v>75.792531280993259</v>
      </c>
    </row>
    <row r="31" spans="4:17" x14ac:dyDescent="0.25">
      <c r="D31" s="73" t="s">
        <v>240</v>
      </c>
      <c r="E31" s="110" t="s">
        <v>241</v>
      </c>
      <c r="F31" s="75" t="s">
        <v>239</v>
      </c>
      <c r="G31" s="83">
        <v>1348063.1318674947</v>
      </c>
      <c r="H31" s="84"/>
      <c r="I31" s="114">
        <v>1348063.1318674947</v>
      </c>
      <c r="J31" s="85">
        <v>1022108.1578268728</v>
      </c>
      <c r="K31" s="84"/>
      <c r="L31" s="115">
        <v>1022108.1578268728</v>
      </c>
      <c r="M31" s="86">
        <v>75.820496359909271</v>
      </c>
      <c r="N31" s="76"/>
      <c r="O31" s="77">
        <v>75.820496359909271</v>
      </c>
    </row>
    <row r="32" spans="4:17" x14ac:dyDescent="0.25">
      <c r="D32" s="73" t="s">
        <v>242</v>
      </c>
      <c r="E32" s="116" t="s">
        <v>243</v>
      </c>
      <c r="F32" s="75" t="s">
        <v>239</v>
      </c>
      <c r="G32" s="83">
        <v>485134.91989454511</v>
      </c>
      <c r="H32" s="84"/>
      <c r="I32" s="114">
        <v>485134.91989454511</v>
      </c>
      <c r="J32" s="85">
        <v>94729.846843270294</v>
      </c>
      <c r="K32" s="84"/>
      <c r="L32" s="115">
        <v>94729.846843270294</v>
      </c>
      <c r="M32" s="86">
        <v>19.526495199286405</v>
      </c>
      <c r="N32" s="76"/>
      <c r="O32" s="77">
        <v>19.526495199286405</v>
      </c>
    </row>
    <row r="33" spans="4:17" x14ac:dyDescent="0.25">
      <c r="D33" s="73" t="s">
        <v>244</v>
      </c>
      <c r="E33" s="116" t="s">
        <v>245</v>
      </c>
      <c r="F33" s="75" t="s">
        <v>239</v>
      </c>
      <c r="G33" s="77">
        <v>862928.21197294956</v>
      </c>
      <c r="H33" s="76"/>
      <c r="I33" s="78">
        <v>862928.21197294956</v>
      </c>
      <c r="J33" s="117">
        <v>927378.31098360242</v>
      </c>
      <c r="K33" s="76"/>
      <c r="L33" s="80">
        <v>927378.31098360242</v>
      </c>
      <c r="M33" s="86">
        <v>107.46876717163967</v>
      </c>
      <c r="N33" s="76"/>
      <c r="O33" s="77">
        <v>107.46876717163967</v>
      </c>
    </row>
    <row r="34" spans="4:17" ht="33.75" x14ac:dyDescent="0.25">
      <c r="D34" s="73" t="s">
        <v>246</v>
      </c>
      <c r="E34" s="110" t="s">
        <v>247</v>
      </c>
      <c r="F34" s="75" t="s">
        <v>239</v>
      </c>
      <c r="G34" s="77">
        <v>562.53030739379994</v>
      </c>
      <c r="H34" s="77">
        <v>0</v>
      </c>
      <c r="I34" s="114">
        <v>562.53030739379994</v>
      </c>
      <c r="J34" s="117">
        <v>49.369040531999978</v>
      </c>
      <c r="K34" s="77">
        <v>0</v>
      </c>
      <c r="L34" s="115">
        <v>49.369040531999978</v>
      </c>
      <c r="M34" s="86">
        <v>8.7762454543518729</v>
      </c>
      <c r="N34" s="77">
        <v>0</v>
      </c>
      <c r="O34" s="77">
        <v>8.7762454543518729</v>
      </c>
    </row>
    <row r="35" spans="4:17" x14ac:dyDescent="0.25">
      <c r="D35" s="73" t="s">
        <v>248</v>
      </c>
      <c r="E35" s="110" t="s">
        <v>249</v>
      </c>
      <c r="F35" s="75" t="s">
        <v>239</v>
      </c>
      <c r="G35" s="76"/>
      <c r="H35" s="77">
        <v>0</v>
      </c>
      <c r="I35" s="114">
        <v>0</v>
      </c>
      <c r="J35" s="79"/>
      <c r="K35" s="77">
        <v>0</v>
      </c>
      <c r="L35" s="115">
        <v>0</v>
      </c>
      <c r="M35" s="81"/>
      <c r="N35" s="77">
        <v>0</v>
      </c>
      <c r="O35" s="77">
        <v>0</v>
      </c>
    </row>
    <row r="36" spans="4:17" ht="22.5" x14ac:dyDescent="0.25">
      <c r="D36" s="89" t="s">
        <v>250</v>
      </c>
      <c r="E36" s="90" t="s">
        <v>251</v>
      </c>
      <c r="F36" s="91" t="s">
        <v>239</v>
      </c>
      <c r="G36" s="97">
        <v>485697.45020193892</v>
      </c>
      <c r="H36" s="97">
        <v>0</v>
      </c>
      <c r="I36" s="93">
        <v>485697.45020193892</v>
      </c>
      <c r="J36" s="98">
        <v>94779.215883802288</v>
      </c>
      <c r="K36" s="97">
        <v>0</v>
      </c>
      <c r="L36" s="95">
        <v>94779.215883802288</v>
      </c>
      <c r="M36" s="86">
        <v>19.514044359177888</v>
      </c>
      <c r="N36" s="77">
        <v>0</v>
      </c>
      <c r="O36" s="77">
        <v>19.514044359177888</v>
      </c>
    </row>
    <row r="37" spans="4:17" s="88" customFormat="1" ht="22.5" x14ac:dyDescent="0.25">
      <c r="D37" s="89" t="s">
        <v>252</v>
      </c>
      <c r="E37" s="104" t="s">
        <v>253</v>
      </c>
      <c r="F37" s="91" t="s">
        <v>239</v>
      </c>
      <c r="G37" s="97">
        <v>562.53030739379994</v>
      </c>
      <c r="H37" s="97">
        <v>0</v>
      </c>
      <c r="I37" s="93">
        <v>562.53030739381211</v>
      </c>
      <c r="J37" s="98">
        <v>49.369040531999978</v>
      </c>
      <c r="K37" s="97">
        <v>0</v>
      </c>
      <c r="L37" s="95">
        <v>49.36904053199396</v>
      </c>
      <c r="M37" s="86">
        <v>8.7762454543518729</v>
      </c>
      <c r="N37" s="77">
        <v>0</v>
      </c>
      <c r="O37" s="77">
        <v>8.7762454543506117</v>
      </c>
      <c r="P37" s="96"/>
      <c r="Q37" s="51"/>
    </row>
    <row r="38" spans="4:17" s="88" customFormat="1" ht="22.5" x14ac:dyDescent="0.25">
      <c r="D38" s="89" t="s">
        <v>254</v>
      </c>
      <c r="E38" s="90" t="s">
        <v>255</v>
      </c>
      <c r="F38" s="91" t="s">
        <v>239</v>
      </c>
      <c r="G38" s="97">
        <v>0</v>
      </c>
      <c r="H38" s="97">
        <v>0</v>
      </c>
      <c r="I38" s="93">
        <v>0</v>
      </c>
      <c r="J38" s="98">
        <v>0</v>
      </c>
      <c r="K38" s="97">
        <v>0</v>
      </c>
      <c r="L38" s="95">
        <v>0</v>
      </c>
      <c r="M38" s="86">
        <v>0</v>
      </c>
      <c r="N38" s="77">
        <v>0</v>
      </c>
      <c r="O38" s="77">
        <v>0</v>
      </c>
      <c r="P38" s="96"/>
      <c r="Q38" s="51"/>
    </row>
    <row r="39" spans="4:17" ht="22.5" x14ac:dyDescent="0.25">
      <c r="D39" s="73" t="s">
        <v>256</v>
      </c>
      <c r="E39" s="110" t="s">
        <v>257</v>
      </c>
      <c r="F39" s="75" t="s">
        <v>239</v>
      </c>
      <c r="G39" s="77">
        <v>0</v>
      </c>
      <c r="H39" s="77">
        <v>0</v>
      </c>
      <c r="I39" s="114">
        <v>0</v>
      </c>
      <c r="J39" s="117">
        <v>0</v>
      </c>
      <c r="K39" s="77">
        <v>0</v>
      </c>
      <c r="L39" s="115">
        <v>0</v>
      </c>
      <c r="M39" s="86">
        <v>0</v>
      </c>
      <c r="N39" s="77">
        <v>0</v>
      </c>
      <c r="O39" s="77">
        <v>0</v>
      </c>
    </row>
    <row r="40" spans="4:17" x14ac:dyDescent="0.25">
      <c r="D40" s="73" t="s">
        <v>258</v>
      </c>
      <c r="E40" s="110" t="s">
        <v>259</v>
      </c>
      <c r="F40" s="75" t="s">
        <v>239</v>
      </c>
      <c r="G40" s="83">
        <v>0</v>
      </c>
      <c r="H40" s="77">
        <v>0</v>
      </c>
      <c r="I40" s="114">
        <v>0</v>
      </c>
      <c r="J40" s="85">
        <v>0</v>
      </c>
      <c r="K40" s="77">
        <v>0</v>
      </c>
      <c r="L40" s="115">
        <v>0</v>
      </c>
      <c r="M40" s="86">
        <v>0</v>
      </c>
      <c r="N40" s="77">
        <v>0</v>
      </c>
      <c r="O40" s="77">
        <v>0</v>
      </c>
    </row>
    <row r="41" spans="4:17" x14ac:dyDescent="0.25">
      <c r="D41" s="73" t="s">
        <v>260</v>
      </c>
      <c r="E41" s="110" t="s">
        <v>261</v>
      </c>
      <c r="F41" s="75" t="s">
        <v>239</v>
      </c>
      <c r="G41" s="77">
        <v>0</v>
      </c>
      <c r="H41" s="77">
        <v>0</v>
      </c>
      <c r="I41" s="114">
        <v>0</v>
      </c>
      <c r="J41" s="117">
        <v>0</v>
      </c>
      <c r="K41" s="77">
        <v>0</v>
      </c>
      <c r="L41" s="115">
        <v>0</v>
      </c>
      <c r="M41" s="86">
        <v>0</v>
      </c>
      <c r="N41" s="77">
        <v>0</v>
      </c>
      <c r="O41" s="77">
        <v>0</v>
      </c>
    </row>
    <row r="42" spans="4:17" s="88" customFormat="1" x14ac:dyDescent="0.25">
      <c r="D42" s="89" t="s">
        <v>262</v>
      </c>
      <c r="E42" s="90" t="s">
        <v>263</v>
      </c>
      <c r="F42" s="91" t="s">
        <v>239</v>
      </c>
      <c r="G42" s="97">
        <v>0</v>
      </c>
      <c r="H42" s="97">
        <v>0</v>
      </c>
      <c r="I42" s="93">
        <v>0</v>
      </c>
      <c r="J42" s="98">
        <v>0</v>
      </c>
      <c r="K42" s="97">
        <v>0</v>
      </c>
      <c r="L42" s="95">
        <v>0</v>
      </c>
      <c r="M42" s="86">
        <v>0</v>
      </c>
      <c r="N42" s="77">
        <v>0</v>
      </c>
      <c r="O42" s="77">
        <v>0</v>
      </c>
      <c r="P42" s="96"/>
      <c r="Q42" s="51"/>
    </row>
    <row r="43" spans="4:17" s="88" customFormat="1" ht="22.5" x14ac:dyDescent="0.25">
      <c r="D43" s="89" t="s">
        <v>264</v>
      </c>
      <c r="E43" s="90" t="s">
        <v>265</v>
      </c>
      <c r="F43" s="91" t="s">
        <v>239</v>
      </c>
      <c r="G43" s="97">
        <v>485697.45020193886</v>
      </c>
      <c r="H43" s="97">
        <v>0</v>
      </c>
      <c r="I43" s="93">
        <v>485697.45020193886</v>
      </c>
      <c r="J43" s="98">
        <v>94779.215883802273</v>
      </c>
      <c r="K43" s="97">
        <v>0</v>
      </c>
      <c r="L43" s="95">
        <v>94779.215883802273</v>
      </c>
      <c r="M43" s="86">
        <v>19.514044359177888</v>
      </c>
      <c r="N43" s="77">
        <v>0</v>
      </c>
      <c r="O43" s="77">
        <v>19.514044359177888</v>
      </c>
      <c r="P43" s="96"/>
      <c r="Q43" s="51"/>
    </row>
    <row r="45" spans="4:17" x14ac:dyDescent="0.25">
      <c r="D45" s="118"/>
      <c r="G45" s="119"/>
    </row>
    <row r="46" spans="4:17" x14ac:dyDescent="0.25">
      <c r="G46" s="120"/>
    </row>
    <row r="47" spans="4:17" x14ac:dyDescent="0.25">
      <c r="G47" s="119"/>
    </row>
    <row r="48" spans="4:17" x14ac:dyDescent="0.15">
      <c r="E48" s="121" t="s">
        <v>266</v>
      </c>
      <c r="F48" s="122"/>
      <c r="G48" s="123"/>
      <c r="H48" s="123"/>
      <c r="I48" s="122"/>
      <c r="J48" s="123"/>
      <c r="K48" s="123"/>
      <c r="L48" s="124"/>
      <c r="M48" s="122"/>
      <c r="N48" s="122"/>
      <c r="O48" s="53"/>
      <c r="P48" s="51"/>
    </row>
    <row r="49" spans="5:17" x14ac:dyDescent="0.15">
      <c r="E49" s="125"/>
      <c r="F49" s="122"/>
      <c r="G49" s="147" t="s">
        <v>267</v>
      </c>
      <c r="H49" s="147"/>
      <c r="I49" s="122"/>
      <c r="J49" s="147" t="s">
        <v>268</v>
      </c>
      <c r="K49" s="147"/>
      <c r="L49" s="147"/>
      <c r="M49" s="126"/>
      <c r="N49" s="126"/>
      <c r="O49" s="53"/>
      <c r="P49" s="51"/>
    </row>
    <row r="51" spans="5:17" x14ac:dyDescent="0.15">
      <c r="E51" s="125" t="s">
        <v>269</v>
      </c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</row>
    <row r="52" spans="5:17" x14ac:dyDescent="0.15">
      <c r="E52" s="125" t="s">
        <v>270</v>
      </c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</row>
    <row r="53" spans="5:17" x14ac:dyDescent="0.15">
      <c r="E53" s="125" t="s">
        <v>271</v>
      </c>
      <c r="F53" s="123"/>
      <c r="G53" s="123"/>
      <c r="H53" s="122"/>
      <c r="I53" s="123"/>
      <c r="J53" s="123"/>
      <c r="K53" s="122"/>
      <c r="L53" s="123"/>
      <c r="M53" s="123"/>
      <c r="N53" s="123"/>
      <c r="O53" s="123"/>
      <c r="P53" s="51"/>
    </row>
    <row r="54" spans="5:17" x14ac:dyDescent="0.25">
      <c r="E54" s="122"/>
      <c r="F54" s="147" t="s">
        <v>272</v>
      </c>
      <c r="G54" s="147"/>
      <c r="H54" s="122"/>
      <c r="I54" s="147" t="s">
        <v>268</v>
      </c>
      <c r="J54" s="147"/>
      <c r="K54" s="122"/>
      <c r="L54" s="147" t="s">
        <v>267</v>
      </c>
      <c r="M54" s="147"/>
      <c r="N54" s="147"/>
      <c r="O54" s="147"/>
      <c r="P54" s="51"/>
    </row>
    <row r="55" spans="5:17" x14ac:dyDescent="0.25"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</row>
    <row r="56" spans="5:17" x14ac:dyDescent="0.25">
      <c r="E56" s="122"/>
      <c r="F56" s="122" t="s">
        <v>273</v>
      </c>
      <c r="G56" s="122"/>
      <c r="H56" s="126"/>
      <c r="I56" s="122"/>
      <c r="J56" s="122"/>
      <c r="K56" s="122"/>
      <c r="L56" s="122"/>
      <c r="M56" s="122"/>
      <c r="N56" s="122"/>
      <c r="O56" s="122"/>
      <c r="P56" s="122"/>
      <c r="Q56" s="122"/>
    </row>
    <row r="57" spans="5:17" x14ac:dyDescent="0.25">
      <c r="E57" s="122"/>
      <c r="F57" s="145" t="s">
        <v>274</v>
      </c>
      <c r="G57" s="145"/>
      <c r="H57" s="126"/>
      <c r="I57" s="122"/>
      <c r="J57" s="122"/>
      <c r="K57" s="122"/>
      <c r="L57" s="122"/>
      <c r="M57" s="122"/>
      <c r="N57" s="122"/>
      <c r="O57" s="122"/>
      <c r="P57" s="122"/>
      <c r="Q57" s="122"/>
    </row>
  </sheetData>
  <mergeCells count="14">
    <mergeCell ref="F57:G57"/>
    <mergeCell ref="P7:R7"/>
    <mergeCell ref="G49:H49"/>
    <mergeCell ref="J49:L49"/>
    <mergeCell ref="F54:G54"/>
    <mergeCell ref="I54:J54"/>
    <mergeCell ref="L54:O54"/>
    <mergeCell ref="D4:O4"/>
    <mergeCell ref="D6:D7"/>
    <mergeCell ref="E6:E7"/>
    <mergeCell ref="F6:F7"/>
    <mergeCell ref="M6:M7"/>
    <mergeCell ref="N6:N7"/>
    <mergeCell ref="O6:O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3</cp:revision>
  <dcterms:created xsi:type="dcterms:W3CDTF">2019-02-08T03:54:03Z</dcterms:created>
  <dcterms:modified xsi:type="dcterms:W3CDTF">2025-06-04T06:55:22Z</dcterms:modified>
</cp:coreProperties>
</file>