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Отдел планирования и отчетности\ОПиО\АРМы\Пятилетка 2010-2013\Планы отчеты для Минэнерго\2020\Отчет 4 квартал\Годовой\Папка 1_Отчетность АО ДГК за 2020 год\"/>
    </mc:Choice>
  </mc:AlternateContent>
  <bookViews>
    <workbookView xWindow="0" yWindow="0" windowWidth="28800" windowHeight="10200"/>
  </bookViews>
  <sheets>
    <sheet name="1 Г ф" sheetId="1" r:id="rId1"/>
  </sheets>
  <definedNames>
    <definedName name="_xlnm._FilterDatabase" localSheetId="0" hidden="1">'1 Г ф'!$A$20:$CM$630</definedName>
    <definedName name="Z_312F225E_EFE3_455A_A167_B1F3199E1635_.wvu.FilterData" localSheetId="0" hidden="1">'1 Г ф'!$A$21:$AR$630</definedName>
    <definedName name="Z_312F225E_EFE3_455A_A167_B1F3199E1635_.wvu.PrintArea" localSheetId="0" hidden="1">'1 Г ф'!$A$1:$AC$632</definedName>
    <definedName name="_xlnm.Print_Area" localSheetId="0">'1 Г ф'!$A$1:$AC$630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630" i="1" l="1"/>
  <c r="AB630" i="1" s="1"/>
  <c r="Y630" i="1"/>
  <c r="Z630" i="1" s="1"/>
  <c r="W630" i="1"/>
  <c r="U630" i="1"/>
  <c r="M630" i="1"/>
  <c r="H630" i="1"/>
  <c r="AA629" i="1"/>
  <c r="Y629" i="1"/>
  <c r="W629" i="1"/>
  <c r="U629" i="1"/>
  <c r="M629" i="1"/>
  <c r="R629" i="1" s="1"/>
  <c r="H629" i="1"/>
  <c r="AA628" i="1"/>
  <c r="AB628" i="1" s="1"/>
  <c r="Y628" i="1"/>
  <c r="Z628" i="1" s="1"/>
  <c r="W628" i="1"/>
  <c r="U628" i="1"/>
  <c r="M628" i="1"/>
  <c r="R628" i="1" s="1"/>
  <c r="H628" i="1"/>
  <c r="Q627" i="1"/>
  <c r="P627" i="1"/>
  <c r="O627" i="1"/>
  <c r="N627" i="1"/>
  <c r="L627" i="1"/>
  <c r="K627" i="1"/>
  <c r="J627" i="1"/>
  <c r="I627" i="1"/>
  <c r="G627" i="1"/>
  <c r="F627" i="1"/>
  <c r="D627" i="1"/>
  <c r="AA621" i="1"/>
  <c r="Y621" i="1"/>
  <c r="W621" i="1"/>
  <c r="U621" i="1"/>
  <c r="S621" i="1"/>
  <c r="R621" i="1"/>
  <c r="Q621" i="1"/>
  <c r="P621" i="1"/>
  <c r="O621" i="1"/>
  <c r="N621" i="1"/>
  <c r="M621" i="1"/>
  <c r="L621" i="1"/>
  <c r="K621" i="1"/>
  <c r="J621" i="1"/>
  <c r="I621" i="1"/>
  <c r="H621" i="1"/>
  <c r="G621" i="1"/>
  <c r="F621" i="1"/>
  <c r="D621" i="1"/>
  <c r="AA615" i="1"/>
  <c r="AA614" i="1" s="1"/>
  <c r="Y615" i="1"/>
  <c r="W615" i="1"/>
  <c r="W614" i="1" s="1"/>
  <c r="U615" i="1"/>
  <c r="S615" i="1"/>
  <c r="S614" i="1" s="1"/>
  <c r="R615" i="1"/>
  <c r="R614" i="1" s="1"/>
  <c r="Q615" i="1"/>
  <c r="Q614" i="1" s="1"/>
  <c r="P615" i="1"/>
  <c r="P614" i="1" s="1"/>
  <c r="O615" i="1"/>
  <c r="O614" i="1" s="1"/>
  <c r="N615" i="1"/>
  <c r="N614" i="1" s="1"/>
  <c r="M615" i="1"/>
  <c r="M614" i="1" s="1"/>
  <c r="L615" i="1"/>
  <c r="L614" i="1" s="1"/>
  <c r="K615" i="1"/>
  <c r="K614" i="1" s="1"/>
  <c r="J615" i="1"/>
  <c r="J614" i="1" s="1"/>
  <c r="I615" i="1"/>
  <c r="I614" i="1" s="1"/>
  <c r="H615" i="1"/>
  <c r="G615" i="1"/>
  <c r="G614" i="1" s="1"/>
  <c r="F615" i="1"/>
  <c r="F614" i="1" s="1"/>
  <c r="AA613" i="1"/>
  <c r="Y613" i="1"/>
  <c r="W613" i="1"/>
  <c r="U613" i="1"/>
  <c r="M613" i="1"/>
  <c r="R613" i="1" s="1"/>
  <c r="H613" i="1"/>
  <c r="AA612" i="1"/>
  <c r="Y612" i="1"/>
  <c r="W612" i="1"/>
  <c r="U612" i="1"/>
  <c r="M612" i="1"/>
  <c r="R612" i="1" s="1"/>
  <c r="H612" i="1"/>
  <c r="S612" i="1" s="1"/>
  <c r="AA611" i="1"/>
  <c r="Y611" i="1"/>
  <c r="W611" i="1"/>
  <c r="U611" i="1"/>
  <c r="M611" i="1"/>
  <c r="H611" i="1"/>
  <c r="Q610" i="1"/>
  <c r="P610" i="1"/>
  <c r="P606" i="1" s="1"/>
  <c r="O610" i="1"/>
  <c r="O606" i="1" s="1"/>
  <c r="N610" i="1"/>
  <c r="N606" i="1" s="1"/>
  <c r="L610" i="1"/>
  <c r="K610" i="1"/>
  <c r="K606" i="1" s="1"/>
  <c r="J610" i="1"/>
  <c r="J606" i="1" s="1"/>
  <c r="I610" i="1"/>
  <c r="I606" i="1" s="1"/>
  <c r="G610" i="1"/>
  <c r="G606" i="1" s="1"/>
  <c r="F610" i="1"/>
  <c r="F606" i="1" s="1"/>
  <c r="D610" i="1"/>
  <c r="D606" i="1" s="1"/>
  <c r="Q606" i="1"/>
  <c r="L606" i="1"/>
  <c r="AA605" i="1"/>
  <c r="Y605" i="1"/>
  <c r="Z605" i="1" s="1"/>
  <c r="W605" i="1"/>
  <c r="W604" i="1" s="1"/>
  <c r="U605" i="1"/>
  <c r="U604" i="1" s="1"/>
  <c r="M605" i="1"/>
  <c r="H605" i="1"/>
  <c r="H604" i="1" s="1"/>
  <c r="Q604" i="1"/>
  <c r="P604" i="1"/>
  <c r="O604" i="1"/>
  <c r="N604" i="1"/>
  <c r="L604" i="1"/>
  <c r="K604" i="1"/>
  <c r="J604" i="1"/>
  <c r="I604" i="1"/>
  <c r="G604" i="1"/>
  <c r="F604" i="1"/>
  <c r="D604" i="1"/>
  <c r="AA602" i="1"/>
  <c r="Y602" i="1"/>
  <c r="Z602" i="1" s="1"/>
  <c r="W602" i="1"/>
  <c r="W601" i="1" s="1"/>
  <c r="U602" i="1"/>
  <c r="U601" i="1" s="1"/>
  <c r="M602" i="1"/>
  <c r="R602" i="1" s="1"/>
  <c r="R601" i="1" s="1"/>
  <c r="H602" i="1"/>
  <c r="H601" i="1" s="1"/>
  <c r="Q601" i="1"/>
  <c r="P601" i="1"/>
  <c r="O601" i="1"/>
  <c r="O599" i="1" s="1"/>
  <c r="N601" i="1"/>
  <c r="N599" i="1" s="1"/>
  <c r="L601" i="1"/>
  <c r="K601" i="1"/>
  <c r="J601" i="1"/>
  <c r="I601" i="1"/>
  <c r="G601" i="1"/>
  <c r="F601" i="1"/>
  <c r="D601" i="1"/>
  <c r="AA597" i="1"/>
  <c r="AA596" i="1" s="1"/>
  <c r="AA591" i="1" s="1"/>
  <c r="Y597" i="1"/>
  <c r="W597" i="1"/>
  <c r="W596" i="1" s="1"/>
  <c r="U597" i="1"/>
  <c r="U596" i="1" s="1"/>
  <c r="M597" i="1"/>
  <c r="H597" i="1"/>
  <c r="H596" i="1" s="1"/>
  <c r="H591" i="1" s="1"/>
  <c r="Q596" i="1"/>
  <c r="P596" i="1"/>
  <c r="P591" i="1" s="1"/>
  <c r="O596" i="1"/>
  <c r="O591" i="1" s="1"/>
  <c r="N596" i="1"/>
  <c r="N591" i="1" s="1"/>
  <c r="L596" i="1"/>
  <c r="K596" i="1"/>
  <c r="K591" i="1" s="1"/>
  <c r="J596" i="1"/>
  <c r="J591" i="1" s="1"/>
  <c r="I596" i="1"/>
  <c r="I591" i="1" s="1"/>
  <c r="G596" i="1"/>
  <c r="F596" i="1"/>
  <c r="F591" i="1" s="1"/>
  <c r="D596" i="1"/>
  <c r="D591" i="1" s="1"/>
  <c r="Q591" i="1"/>
  <c r="L591" i="1"/>
  <c r="G591" i="1"/>
  <c r="AA588" i="1"/>
  <c r="Y588" i="1"/>
  <c r="W588" i="1"/>
  <c r="U588" i="1"/>
  <c r="S588" i="1"/>
  <c r="R588" i="1"/>
  <c r="Q588" i="1"/>
  <c r="P588" i="1"/>
  <c r="O588" i="1"/>
  <c r="N588" i="1"/>
  <c r="M588" i="1"/>
  <c r="L588" i="1"/>
  <c r="K588" i="1"/>
  <c r="J588" i="1"/>
  <c r="I588" i="1"/>
  <c r="H588" i="1"/>
  <c r="G588" i="1"/>
  <c r="F588" i="1"/>
  <c r="D588" i="1"/>
  <c r="AA585" i="1"/>
  <c r="Y585" i="1"/>
  <c r="W585" i="1"/>
  <c r="U585" i="1"/>
  <c r="S585" i="1"/>
  <c r="R585" i="1"/>
  <c r="Q585" i="1"/>
  <c r="P585" i="1"/>
  <c r="O585" i="1"/>
  <c r="N585" i="1"/>
  <c r="M585" i="1"/>
  <c r="L585" i="1"/>
  <c r="K585" i="1"/>
  <c r="J585" i="1"/>
  <c r="I585" i="1"/>
  <c r="H585" i="1"/>
  <c r="G585" i="1"/>
  <c r="F585" i="1"/>
  <c r="D585" i="1"/>
  <c r="AA582" i="1"/>
  <c r="AB582" i="1" s="1"/>
  <c r="Y582" i="1"/>
  <c r="W582" i="1"/>
  <c r="U582" i="1"/>
  <c r="M582" i="1"/>
  <c r="H582" i="1"/>
  <c r="AA581" i="1"/>
  <c r="AB581" i="1" s="1"/>
  <c r="Y581" i="1"/>
  <c r="W581" i="1"/>
  <c r="U581" i="1"/>
  <c r="M581" i="1"/>
  <c r="H581" i="1"/>
  <c r="AA580" i="1"/>
  <c r="AB580" i="1" s="1"/>
  <c r="Y580" i="1"/>
  <c r="W580" i="1"/>
  <c r="U580" i="1"/>
  <c r="M580" i="1"/>
  <c r="H580" i="1"/>
  <c r="AA579" i="1"/>
  <c r="AB579" i="1" s="1"/>
  <c r="Y579" i="1"/>
  <c r="W579" i="1"/>
  <c r="U579" i="1"/>
  <c r="M579" i="1"/>
  <c r="H579" i="1"/>
  <c r="AA578" i="1"/>
  <c r="Y578" i="1"/>
  <c r="W578" i="1"/>
  <c r="U578" i="1"/>
  <c r="M578" i="1"/>
  <c r="H578" i="1"/>
  <c r="AA577" i="1"/>
  <c r="AB577" i="1" s="1"/>
  <c r="Y577" i="1"/>
  <c r="W577" i="1"/>
  <c r="U577" i="1"/>
  <c r="M577" i="1"/>
  <c r="H577" i="1"/>
  <c r="AA576" i="1"/>
  <c r="AB576" i="1" s="1"/>
  <c r="Y576" i="1"/>
  <c r="W576" i="1"/>
  <c r="U576" i="1"/>
  <c r="M576" i="1"/>
  <c r="H576" i="1"/>
  <c r="AA575" i="1"/>
  <c r="AB575" i="1" s="1"/>
  <c r="Y575" i="1"/>
  <c r="W575" i="1"/>
  <c r="U575" i="1"/>
  <c r="M575" i="1"/>
  <c r="H575" i="1"/>
  <c r="AA574" i="1"/>
  <c r="AB574" i="1" s="1"/>
  <c r="Y574" i="1"/>
  <c r="W574" i="1"/>
  <c r="U574" i="1"/>
  <c r="M574" i="1"/>
  <c r="R574" i="1" s="1"/>
  <c r="H574" i="1"/>
  <c r="AA573" i="1"/>
  <c r="AB573" i="1" s="1"/>
  <c r="Y573" i="1"/>
  <c r="W573" i="1"/>
  <c r="U573" i="1"/>
  <c r="M573" i="1"/>
  <c r="H573" i="1"/>
  <c r="AA572" i="1"/>
  <c r="AB572" i="1" s="1"/>
  <c r="Y572" i="1"/>
  <c r="W572" i="1"/>
  <c r="U572" i="1"/>
  <c r="M572" i="1"/>
  <c r="H572" i="1"/>
  <c r="AA571" i="1"/>
  <c r="AB571" i="1" s="1"/>
  <c r="Y571" i="1"/>
  <c r="W571" i="1"/>
  <c r="U571" i="1"/>
  <c r="M571" i="1"/>
  <c r="H571" i="1"/>
  <c r="AA570" i="1"/>
  <c r="Y570" i="1"/>
  <c r="W570" i="1"/>
  <c r="U570" i="1"/>
  <c r="M570" i="1"/>
  <c r="R570" i="1" s="1"/>
  <c r="H570" i="1"/>
  <c r="AA569" i="1"/>
  <c r="Y569" i="1"/>
  <c r="W569" i="1"/>
  <c r="U569" i="1"/>
  <c r="M569" i="1"/>
  <c r="R569" i="1" s="1"/>
  <c r="H569" i="1"/>
  <c r="AA568" i="1"/>
  <c r="AB568" i="1" s="1"/>
  <c r="Y568" i="1"/>
  <c r="W568" i="1"/>
  <c r="U568" i="1"/>
  <c r="M568" i="1"/>
  <c r="H568" i="1"/>
  <c r="AA567" i="1"/>
  <c r="AB567" i="1" s="1"/>
  <c r="Y567" i="1"/>
  <c r="W567" i="1"/>
  <c r="U567" i="1"/>
  <c r="M567" i="1"/>
  <c r="H567" i="1"/>
  <c r="AA566" i="1"/>
  <c r="AB566" i="1" s="1"/>
  <c r="Y566" i="1"/>
  <c r="W566" i="1"/>
  <c r="U566" i="1"/>
  <c r="M566" i="1"/>
  <c r="H566" i="1"/>
  <c r="M565" i="1"/>
  <c r="Q564" i="1"/>
  <c r="P564" i="1"/>
  <c r="O564" i="1"/>
  <c r="N564" i="1"/>
  <c r="L564" i="1"/>
  <c r="K564" i="1"/>
  <c r="J564" i="1"/>
  <c r="I564" i="1"/>
  <c r="G564" i="1"/>
  <c r="F564" i="1"/>
  <c r="E564" i="1"/>
  <c r="D564" i="1"/>
  <c r="AA562" i="1"/>
  <c r="Y562" i="1"/>
  <c r="W562" i="1"/>
  <c r="W561" i="1" s="1"/>
  <c r="U562" i="1"/>
  <c r="M562" i="1"/>
  <c r="H562" i="1"/>
  <c r="H561" i="1" s="1"/>
  <c r="H557" i="1" s="1"/>
  <c r="Q561" i="1"/>
  <c r="Q557" i="1" s="1"/>
  <c r="P561" i="1"/>
  <c r="P557" i="1" s="1"/>
  <c r="O561" i="1"/>
  <c r="O557" i="1" s="1"/>
  <c r="N561" i="1"/>
  <c r="N557" i="1" s="1"/>
  <c r="L561" i="1"/>
  <c r="L557" i="1" s="1"/>
  <c r="K561" i="1"/>
  <c r="J561" i="1"/>
  <c r="J557" i="1" s="1"/>
  <c r="I561" i="1"/>
  <c r="I557" i="1" s="1"/>
  <c r="G561" i="1"/>
  <c r="G557" i="1" s="1"/>
  <c r="F561" i="1"/>
  <c r="F557" i="1" s="1"/>
  <c r="D561" i="1"/>
  <c r="K557" i="1"/>
  <c r="AA551" i="1"/>
  <c r="Y551" i="1"/>
  <c r="Y550" i="1" s="1"/>
  <c r="W551" i="1"/>
  <c r="U551" i="1"/>
  <c r="S551" i="1"/>
  <c r="R551" i="1"/>
  <c r="R550" i="1" s="1"/>
  <c r="Q551" i="1"/>
  <c r="Q550" i="1" s="1"/>
  <c r="P551" i="1"/>
  <c r="P550" i="1" s="1"/>
  <c r="O551" i="1"/>
  <c r="O550" i="1" s="1"/>
  <c r="N551" i="1"/>
  <c r="N550" i="1" s="1"/>
  <c r="M551" i="1"/>
  <c r="M550" i="1" s="1"/>
  <c r="L551" i="1"/>
  <c r="L550" i="1" s="1"/>
  <c r="K551" i="1"/>
  <c r="J551" i="1"/>
  <c r="J550" i="1" s="1"/>
  <c r="I551" i="1"/>
  <c r="I550" i="1" s="1"/>
  <c r="H551" i="1"/>
  <c r="H550" i="1" s="1"/>
  <c r="G551" i="1"/>
  <c r="G550" i="1" s="1"/>
  <c r="F551" i="1"/>
  <c r="F550" i="1" s="1"/>
  <c r="AA550" i="1"/>
  <c r="U550" i="1"/>
  <c r="S550" i="1"/>
  <c r="K550" i="1"/>
  <c r="D550" i="1"/>
  <c r="AA549" i="1"/>
  <c r="Y549" i="1"/>
  <c r="W549" i="1"/>
  <c r="U549" i="1"/>
  <c r="M549" i="1"/>
  <c r="H549" i="1"/>
  <c r="AA548" i="1"/>
  <c r="AB548" i="1" s="1"/>
  <c r="Y548" i="1"/>
  <c r="W548" i="1"/>
  <c r="U548" i="1"/>
  <c r="M548" i="1"/>
  <c r="H548" i="1"/>
  <c r="AA547" i="1"/>
  <c r="Y547" i="1"/>
  <c r="W547" i="1"/>
  <c r="U547" i="1"/>
  <c r="M547" i="1"/>
  <c r="H547" i="1"/>
  <c r="AA546" i="1"/>
  <c r="AB546" i="1" s="1"/>
  <c r="Y546" i="1"/>
  <c r="W546" i="1"/>
  <c r="U546" i="1"/>
  <c r="M546" i="1"/>
  <c r="H546" i="1"/>
  <c r="AA545" i="1"/>
  <c r="AB545" i="1" s="1"/>
  <c r="Y545" i="1"/>
  <c r="W545" i="1"/>
  <c r="U545" i="1"/>
  <c r="M545" i="1"/>
  <c r="H545" i="1"/>
  <c r="AA544" i="1"/>
  <c r="AB544" i="1" s="1"/>
  <c r="Y544" i="1"/>
  <c r="W544" i="1"/>
  <c r="U544" i="1"/>
  <c r="M544" i="1"/>
  <c r="H544" i="1"/>
  <c r="AA543" i="1"/>
  <c r="AB543" i="1" s="1"/>
  <c r="Y543" i="1"/>
  <c r="W543" i="1"/>
  <c r="U543" i="1"/>
  <c r="M543" i="1"/>
  <c r="R543" i="1" s="1"/>
  <c r="H543" i="1"/>
  <c r="T543" i="1" s="1"/>
  <c r="AA542" i="1"/>
  <c r="AB542" i="1" s="1"/>
  <c r="Y542" i="1"/>
  <c r="W542" i="1"/>
  <c r="U542" i="1"/>
  <c r="M542" i="1"/>
  <c r="H542" i="1"/>
  <c r="AA541" i="1"/>
  <c r="Y541" i="1"/>
  <c r="W541" i="1"/>
  <c r="U541" i="1"/>
  <c r="M541" i="1"/>
  <c r="R541" i="1" s="1"/>
  <c r="H541" i="1"/>
  <c r="AA540" i="1"/>
  <c r="Y540" i="1"/>
  <c r="W540" i="1"/>
  <c r="U540" i="1"/>
  <c r="M540" i="1"/>
  <c r="R540" i="1" s="1"/>
  <c r="H540" i="1"/>
  <c r="AA539" i="1"/>
  <c r="AB539" i="1" s="1"/>
  <c r="Y539" i="1"/>
  <c r="W539" i="1"/>
  <c r="U539" i="1"/>
  <c r="M539" i="1"/>
  <c r="R539" i="1" s="1"/>
  <c r="H539" i="1"/>
  <c r="AA538" i="1"/>
  <c r="AB538" i="1" s="1"/>
  <c r="Y538" i="1"/>
  <c r="W538" i="1"/>
  <c r="U538" i="1"/>
  <c r="M538" i="1"/>
  <c r="H538" i="1"/>
  <c r="AA537" i="1"/>
  <c r="Y537" i="1"/>
  <c r="W537" i="1"/>
  <c r="U537" i="1"/>
  <c r="M537" i="1"/>
  <c r="H537" i="1"/>
  <c r="AA536" i="1"/>
  <c r="Y536" i="1"/>
  <c r="W536" i="1"/>
  <c r="U536" i="1"/>
  <c r="M536" i="1"/>
  <c r="H536" i="1"/>
  <c r="Q535" i="1"/>
  <c r="P535" i="1"/>
  <c r="O535" i="1"/>
  <c r="N535" i="1"/>
  <c r="L535" i="1"/>
  <c r="K535" i="1"/>
  <c r="J535" i="1"/>
  <c r="I535" i="1"/>
  <c r="G535" i="1"/>
  <c r="F535" i="1"/>
  <c r="D535" i="1"/>
  <c r="AA532" i="1"/>
  <c r="AB532" i="1" s="1"/>
  <c r="Y532" i="1"/>
  <c r="W532" i="1"/>
  <c r="U532" i="1"/>
  <c r="M532" i="1"/>
  <c r="R532" i="1" s="1"/>
  <c r="H532" i="1"/>
  <c r="AA531" i="1"/>
  <c r="Y531" i="1"/>
  <c r="W531" i="1"/>
  <c r="U531" i="1"/>
  <c r="M531" i="1"/>
  <c r="R531" i="1" s="1"/>
  <c r="H531" i="1"/>
  <c r="U530" i="1"/>
  <c r="Q530" i="1"/>
  <c r="P530" i="1"/>
  <c r="O530" i="1"/>
  <c r="N530" i="1"/>
  <c r="L530" i="1"/>
  <c r="K530" i="1"/>
  <c r="J530" i="1"/>
  <c r="I530" i="1"/>
  <c r="G530" i="1"/>
  <c r="F530" i="1"/>
  <c r="D530" i="1"/>
  <c r="AA528" i="1"/>
  <c r="AB528" i="1" s="1"/>
  <c r="Y528" i="1"/>
  <c r="Z528" i="1" s="1"/>
  <c r="W528" i="1"/>
  <c r="U528" i="1"/>
  <c r="M528" i="1"/>
  <c r="R528" i="1" s="1"/>
  <c r="H528" i="1"/>
  <c r="AA527" i="1"/>
  <c r="AB527" i="1" s="1"/>
  <c r="Y527" i="1"/>
  <c r="Z527" i="1" s="1"/>
  <c r="W527" i="1"/>
  <c r="U527" i="1"/>
  <c r="M527" i="1"/>
  <c r="R527" i="1" s="1"/>
  <c r="H527" i="1"/>
  <c r="AA526" i="1"/>
  <c r="Y526" i="1"/>
  <c r="W526" i="1"/>
  <c r="U526" i="1"/>
  <c r="M526" i="1"/>
  <c r="R526" i="1" s="1"/>
  <c r="H526" i="1"/>
  <c r="Q525" i="1"/>
  <c r="P525" i="1"/>
  <c r="O525" i="1"/>
  <c r="N525" i="1"/>
  <c r="L525" i="1"/>
  <c r="K525" i="1"/>
  <c r="J525" i="1"/>
  <c r="I525" i="1"/>
  <c r="G525" i="1"/>
  <c r="F525" i="1"/>
  <c r="D525" i="1"/>
  <c r="AA524" i="1"/>
  <c r="Y524" i="1"/>
  <c r="Z524" i="1" s="1"/>
  <c r="W524" i="1"/>
  <c r="W523" i="1" s="1"/>
  <c r="U524" i="1"/>
  <c r="U523" i="1" s="1"/>
  <c r="M524" i="1"/>
  <c r="R524" i="1" s="1"/>
  <c r="R523" i="1" s="1"/>
  <c r="H524" i="1"/>
  <c r="H523" i="1" s="1"/>
  <c r="Q523" i="1"/>
  <c r="P523" i="1"/>
  <c r="O523" i="1"/>
  <c r="N523" i="1"/>
  <c r="M523" i="1"/>
  <c r="L523" i="1"/>
  <c r="K523" i="1"/>
  <c r="J523" i="1"/>
  <c r="I523" i="1"/>
  <c r="G523" i="1"/>
  <c r="F523" i="1"/>
  <c r="E523" i="1"/>
  <c r="D523" i="1"/>
  <c r="AA522" i="1"/>
  <c r="AB522" i="1" s="1"/>
  <c r="Y522" i="1"/>
  <c r="W522" i="1"/>
  <c r="W521" i="1" s="1"/>
  <c r="U522" i="1"/>
  <c r="M522" i="1"/>
  <c r="R522" i="1" s="1"/>
  <c r="R521" i="1" s="1"/>
  <c r="H522" i="1"/>
  <c r="H521" i="1" s="1"/>
  <c r="AA521" i="1"/>
  <c r="U521" i="1"/>
  <c r="Q521" i="1"/>
  <c r="P521" i="1"/>
  <c r="O521" i="1"/>
  <c r="N521" i="1"/>
  <c r="L521" i="1"/>
  <c r="K521" i="1"/>
  <c r="J521" i="1"/>
  <c r="I521" i="1"/>
  <c r="G521" i="1"/>
  <c r="F521" i="1"/>
  <c r="E521" i="1"/>
  <c r="D521" i="1"/>
  <c r="AA520" i="1"/>
  <c r="AB520" i="1" s="1"/>
  <c r="Y520" i="1"/>
  <c r="Z520" i="1" s="1"/>
  <c r="W520" i="1"/>
  <c r="U520" i="1"/>
  <c r="M520" i="1"/>
  <c r="R520" i="1" s="1"/>
  <c r="H520" i="1"/>
  <c r="AA519" i="1"/>
  <c r="AB519" i="1" s="1"/>
  <c r="Y519" i="1"/>
  <c r="Z519" i="1" s="1"/>
  <c r="W519" i="1"/>
  <c r="U519" i="1"/>
  <c r="M519" i="1"/>
  <c r="R519" i="1" s="1"/>
  <c r="H519" i="1"/>
  <c r="AA518" i="1"/>
  <c r="AB518" i="1" s="1"/>
  <c r="Y518" i="1"/>
  <c r="Z518" i="1" s="1"/>
  <c r="W518" i="1"/>
  <c r="U518" i="1"/>
  <c r="M518" i="1"/>
  <c r="R518" i="1" s="1"/>
  <c r="H518" i="1"/>
  <c r="AA517" i="1"/>
  <c r="AB517" i="1" s="1"/>
  <c r="Y517" i="1"/>
  <c r="Z517" i="1" s="1"/>
  <c r="W517" i="1"/>
  <c r="U517" i="1"/>
  <c r="M517" i="1"/>
  <c r="R517" i="1" s="1"/>
  <c r="H517" i="1"/>
  <c r="AA516" i="1"/>
  <c r="AB516" i="1" s="1"/>
  <c r="Y516" i="1"/>
  <c r="Z516" i="1" s="1"/>
  <c r="W516" i="1"/>
  <c r="U516" i="1"/>
  <c r="M516" i="1"/>
  <c r="R516" i="1" s="1"/>
  <c r="H516" i="1"/>
  <c r="AA515" i="1"/>
  <c r="AB515" i="1" s="1"/>
  <c r="Y515" i="1"/>
  <c r="Z515" i="1" s="1"/>
  <c r="W515" i="1"/>
  <c r="U515" i="1"/>
  <c r="M515" i="1"/>
  <c r="R515" i="1" s="1"/>
  <c r="H515" i="1"/>
  <c r="AA514" i="1"/>
  <c r="AB514" i="1" s="1"/>
  <c r="Y514" i="1"/>
  <c r="W514" i="1"/>
  <c r="U514" i="1"/>
  <c r="M514" i="1"/>
  <c r="H514" i="1"/>
  <c r="Q513" i="1"/>
  <c r="P513" i="1"/>
  <c r="O513" i="1"/>
  <c r="N513" i="1"/>
  <c r="L513" i="1"/>
  <c r="K513" i="1"/>
  <c r="J513" i="1"/>
  <c r="I513" i="1"/>
  <c r="G513" i="1"/>
  <c r="F513" i="1"/>
  <c r="D513" i="1"/>
  <c r="AA510" i="1"/>
  <c r="Y510" i="1"/>
  <c r="W510" i="1"/>
  <c r="U510" i="1"/>
  <c r="M510" i="1"/>
  <c r="R510" i="1" s="1"/>
  <c r="H510" i="1"/>
  <c r="AA509" i="1"/>
  <c r="AB509" i="1" s="1"/>
  <c r="Y509" i="1"/>
  <c r="W509" i="1"/>
  <c r="U509" i="1"/>
  <c r="M509" i="1"/>
  <c r="S509" i="1" s="1"/>
  <c r="T509" i="1" s="1"/>
  <c r="H509" i="1"/>
  <c r="AA508" i="1"/>
  <c r="Y508" i="1"/>
  <c r="W508" i="1"/>
  <c r="U508" i="1"/>
  <c r="M508" i="1"/>
  <c r="H508" i="1"/>
  <c r="Q507" i="1"/>
  <c r="Q502" i="1" s="1"/>
  <c r="P507" i="1"/>
  <c r="P502" i="1" s="1"/>
  <c r="O507" i="1"/>
  <c r="O502" i="1" s="1"/>
  <c r="N507" i="1"/>
  <c r="N502" i="1" s="1"/>
  <c r="L507" i="1"/>
  <c r="L502" i="1" s="1"/>
  <c r="K507" i="1"/>
  <c r="J507" i="1"/>
  <c r="J502" i="1" s="1"/>
  <c r="I507" i="1"/>
  <c r="I502" i="1" s="1"/>
  <c r="G507" i="1"/>
  <c r="F507" i="1"/>
  <c r="F502" i="1" s="1"/>
  <c r="D507" i="1"/>
  <c r="D502" i="1" s="1"/>
  <c r="K502" i="1"/>
  <c r="G502" i="1"/>
  <c r="AA499" i="1"/>
  <c r="Y499" i="1"/>
  <c r="W499" i="1"/>
  <c r="U499" i="1"/>
  <c r="S499" i="1"/>
  <c r="R499" i="1"/>
  <c r="Q499" i="1"/>
  <c r="P499" i="1"/>
  <c r="O499" i="1"/>
  <c r="N499" i="1"/>
  <c r="M499" i="1"/>
  <c r="L499" i="1"/>
  <c r="K499" i="1"/>
  <c r="J499" i="1"/>
  <c r="I499" i="1"/>
  <c r="H499" i="1"/>
  <c r="G499" i="1"/>
  <c r="F499" i="1"/>
  <c r="AA496" i="1"/>
  <c r="Y496" i="1"/>
  <c r="W496" i="1"/>
  <c r="U496" i="1"/>
  <c r="S496" i="1"/>
  <c r="R496" i="1"/>
  <c r="Q496" i="1"/>
  <c r="P496" i="1"/>
  <c r="O496" i="1"/>
  <c r="N496" i="1"/>
  <c r="M496" i="1"/>
  <c r="L496" i="1"/>
  <c r="K496" i="1"/>
  <c r="J496" i="1"/>
  <c r="I496" i="1"/>
  <c r="H496" i="1"/>
  <c r="G496" i="1"/>
  <c r="F496" i="1"/>
  <c r="D496" i="1"/>
  <c r="AA493" i="1"/>
  <c r="AB493" i="1" s="1"/>
  <c r="Y493" i="1"/>
  <c r="Z493" i="1" s="1"/>
  <c r="W493" i="1"/>
  <c r="U493" i="1"/>
  <c r="M493" i="1"/>
  <c r="H493" i="1"/>
  <c r="AA492" i="1"/>
  <c r="Y492" i="1"/>
  <c r="Z492" i="1" s="1"/>
  <c r="W492" i="1"/>
  <c r="U492" i="1"/>
  <c r="M492" i="1"/>
  <c r="H492" i="1"/>
  <c r="AA491" i="1"/>
  <c r="Y491" i="1"/>
  <c r="Z491" i="1" s="1"/>
  <c r="W491" i="1"/>
  <c r="U491" i="1"/>
  <c r="M491" i="1"/>
  <c r="H491" i="1"/>
  <c r="AA490" i="1"/>
  <c r="Y490" i="1"/>
  <c r="Z490" i="1" s="1"/>
  <c r="W490" i="1"/>
  <c r="U490" i="1"/>
  <c r="M490" i="1"/>
  <c r="H490" i="1"/>
  <c r="AA489" i="1"/>
  <c r="AB489" i="1" s="1"/>
  <c r="Y489" i="1"/>
  <c r="Z489" i="1" s="1"/>
  <c r="W489" i="1"/>
  <c r="U489" i="1"/>
  <c r="M489" i="1"/>
  <c r="H489" i="1"/>
  <c r="AA488" i="1"/>
  <c r="Y488" i="1"/>
  <c r="Z488" i="1" s="1"/>
  <c r="W488" i="1"/>
  <c r="U488" i="1"/>
  <c r="M488" i="1"/>
  <c r="H488" i="1"/>
  <c r="AA487" i="1"/>
  <c r="Y487" i="1"/>
  <c r="Z487" i="1" s="1"/>
  <c r="W487" i="1"/>
  <c r="U487" i="1"/>
  <c r="M487" i="1"/>
  <c r="H487" i="1"/>
  <c r="AA486" i="1"/>
  <c r="Y486" i="1"/>
  <c r="Z486" i="1" s="1"/>
  <c r="W486" i="1"/>
  <c r="U486" i="1"/>
  <c r="M486" i="1"/>
  <c r="H486" i="1"/>
  <c r="AA485" i="1"/>
  <c r="AB485" i="1" s="1"/>
  <c r="Y485" i="1"/>
  <c r="Z485" i="1" s="1"/>
  <c r="W485" i="1"/>
  <c r="U485" i="1"/>
  <c r="M485" i="1"/>
  <c r="H485" i="1"/>
  <c r="AA484" i="1"/>
  <c r="Y484" i="1"/>
  <c r="Z484" i="1" s="1"/>
  <c r="W484" i="1"/>
  <c r="U484" i="1"/>
  <c r="M484" i="1"/>
  <c r="H484" i="1"/>
  <c r="AA483" i="1"/>
  <c r="Y483" i="1"/>
  <c r="Z483" i="1" s="1"/>
  <c r="W483" i="1"/>
  <c r="U483" i="1"/>
  <c r="M483" i="1"/>
  <c r="H483" i="1"/>
  <c r="AA482" i="1"/>
  <c r="Y482" i="1"/>
  <c r="Z482" i="1" s="1"/>
  <c r="W482" i="1"/>
  <c r="U482" i="1"/>
  <c r="M482" i="1"/>
  <c r="H482" i="1"/>
  <c r="AA481" i="1"/>
  <c r="AB481" i="1" s="1"/>
  <c r="Y481" i="1"/>
  <c r="Z481" i="1" s="1"/>
  <c r="W481" i="1"/>
  <c r="U481" i="1"/>
  <c r="M481" i="1"/>
  <c r="H481" i="1"/>
  <c r="AA480" i="1"/>
  <c r="Y480" i="1"/>
  <c r="Z480" i="1" s="1"/>
  <c r="W480" i="1"/>
  <c r="U480" i="1"/>
  <c r="M480" i="1"/>
  <c r="H480" i="1"/>
  <c r="AA479" i="1"/>
  <c r="Y479" i="1"/>
  <c r="Z479" i="1" s="1"/>
  <c r="W479" i="1"/>
  <c r="U479" i="1"/>
  <c r="M479" i="1"/>
  <c r="H479" i="1"/>
  <c r="AA478" i="1"/>
  <c r="Y478" i="1"/>
  <c r="Z478" i="1" s="1"/>
  <c r="W478" i="1"/>
  <c r="U478" i="1"/>
  <c r="M478" i="1"/>
  <c r="H478" i="1"/>
  <c r="AA477" i="1"/>
  <c r="AB477" i="1" s="1"/>
  <c r="Y477" i="1"/>
  <c r="Z477" i="1" s="1"/>
  <c r="W477" i="1"/>
  <c r="U477" i="1"/>
  <c r="M477" i="1"/>
  <c r="H477" i="1"/>
  <c r="AA476" i="1"/>
  <c r="Y476" i="1"/>
  <c r="Z476" i="1" s="1"/>
  <c r="W476" i="1"/>
  <c r="U476" i="1"/>
  <c r="M476" i="1"/>
  <c r="H476" i="1"/>
  <c r="AA475" i="1"/>
  <c r="Y475" i="1"/>
  <c r="Z475" i="1" s="1"/>
  <c r="W475" i="1"/>
  <c r="U475" i="1"/>
  <c r="M475" i="1"/>
  <c r="H475" i="1"/>
  <c r="AA474" i="1"/>
  <c r="AB474" i="1" s="1"/>
  <c r="Y474" i="1"/>
  <c r="Z474" i="1" s="1"/>
  <c r="W474" i="1"/>
  <c r="U474" i="1"/>
  <c r="M474" i="1"/>
  <c r="H474" i="1"/>
  <c r="AA473" i="1"/>
  <c r="AB473" i="1" s="1"/>
  <c r="Y473" i="1"/>
  <c r="Z473" i="1" s="1"/>
  <c r="W473" i="1"/>
  <c r="U473" i="1"/>
  <c r="M473" i="1"/>
  <c r="H473" i="1"/>
  <c r="AA472" i="1"/>
  <c r="Y472" i="1"/>
  <c r="Z472" i="1" s="1"/>
  <c r="W472" i="1"/>
  <c r="U472" i="1"/>
  <c r="M472" i="1"/>
  <c r="H472" i="1"/>
  <c r="AA471" i="1"/>
  <c r="Y471" i="1"/>
  <c r="Z471" i="1" s="1"/>
  <c r="W471" i="1"/>
  <c r="U471" i="1"/>
  <c r="M471" i="1"/>
  <c r="H471" i="1"/>
  <c r="AA470" i="1"/>
  <c r="AB470" i="1" s="1"/>
  <c r="Y470" i="1"/>
  <c r="Z470" i="1" s="1"/>
  <c r="W470" i="1"/>
  <c r="U470" i="1"/>
  <c r="M470" i="1"/>
  <c r="H470" i="1"/>
  <c r="AA469" i="1"/>
  <c r="AB469" i="1" s="1"/>
  <c r="Y469" i="1"/>
  <c r="Z469" i="1" s="1"/>
  <c r="W469" i="1"/>
  <c r="U469" i="1"/>
  <c r="M469" i="1"/>
  <c r="H469" i="1"/>
  <c r="AA468" i="1"/>
  <c r="Y468" i="1"/>
  <c r="Z468" i="1" s="1"/>
  <c r="W468" i="1"/>
  <c r="U468" i="1"/>
  <c r="M468" i="1"/>
  <c r="H468" i="1"/>
  <c r="AA467" i="1"/>
  <c r="Y467" i="1"/>
  <c r="Z467" i="1" s="1"/>
  <c r="W467" i="1"/>
  <c r="U467" i="1"/>
  <c r="M467" i="1"/>
  <c r="H467" i="1"/>
  <c r="AA466" i="1"/>
  <c r="AB466" i="1" s="1"/>
  <c r="Y466" i="1"/>
  <c r="Z466" i="1" s="1"/>
  <c r="W466" i="1"/>
  <c r="U466" i="1"/>
  <c r="M466" i="1"/>
  <c r="R466" i="1" s="1"/>
  <c r="H466" i="1"/>
  <c r="AA465" i="1"/>
  <c r="AB465" i="1" s="1"/>
  <c r="Y465" i="1"/>
  <c r="Z465" i="1" s="1"/>
  <c r="W465" i="1"/>
  <c r="U465" i="1"/>
  <c r="M465" i="1"/>
  <c r="H465" i="1"/>
  <c r="AA464" i="1"/>
  <c r="AB464" i="1" s="1"/>
  <c r="Y464" i="1"/>
  <c r="W464" i="1"/>
  <c r="U464" i="1"/>
  <c r="M464" i="1"/>
  <c r="H464" i="1"/>
  <c r="AA463" i="1"/>
  <c r="AB463" i="1" s="1"/>
  <c r="Y463" i="1"/>
  <c r="W463" i="1"/>
  <c r="U463" i="1"/>
  <c r="M463" i="1"/>
  <c r="H463" i="1"/>
  <c r="AA462" i="1"/>
  <c r="AB462" i="1" s="1"/>
  <c r="Y462" i="1"/>
  <c r="Z462" i="1" s="1"/>
  <c r="W462" i="1"/>
  <c r="U462" i="1"/>
  <c r="M462" i="1"/>
  <c r="R462" i="1" s="1"/>
  <c r="H462" i="1"/>
  <c r="AA461" i="1"/>
  <c r="AB461" i="1" s="1"/>
  <c r="Y461" i="1"/>
  <c r="Z461" i="1" s="1"/>
  <c r="W461" i="1"/>
  <c r="U461" i="1"/>
  <c r="M461" i="1"/>
  <c r="R461" i="1" s="1"/>
  <c r="H461" i="1"/>
  <c r="AA460" i="1"/>
  <c r="AB460" i="1" s="1"/>
  <c r="Y460" i="1"/>
  <c r="W460" i="1"/>
  <c r="U460" i="1"/>
  <c r="M460" i="1"/>
  <c r="H460" i="1"/>
  <c r="AA459" i="1"/>
  <c r="AB459" i="1" s="1"/>
  <c r="Y459" i="1"/>
  <c r="W459" i="1"/>
  <c r="U459" i="1"/>
  <c r="M459" i="1"/>
  <c r="R459" i="1" s="1"/>
  <c r="H459" i="1"/>
  <c r="AA458" i="1"/>
  <c r="AB458" i="1" s="1"/>
  <c r="Y458" i="1"/>
  <c r="Z458" i="1" s="1"/>
  <c r="W458" i="1"/>
  <c r="U458" i="1"/>
  <c r="M458" i="1"/>
  <c r="R458" i="1" s="1"/>
  <c r="H458" i="1"/>
  <c r="M457" i="1"/>
  <c r="AA456" i="1"/>
  <c r="AB456" i="1" s="1"/>
  <c r="Y456" i="1"/>
  <c r="Z456" i="1" s="1"/>
  <c r="W456" i="1"/>
  <c r="U456" i="1"/>
  <c r="M456" i="1"/>
  <c r="R456" i="1" s="1"/>
  <c r="H456" i="1"/>
  <c r="AA455" i="1"/>
  <c r="Y455" i="1"/>
  <c r="Z455" i="1" s="1"/>
  <c r="W455" i="1"/>
  <c r="U455" i="1"/>
  <c r="M455" i="1"/>
  <c r="R455" i="1" s="1"/>
  <c r="H455" i="1"/>
  <c r="AA454" i="1"/>
  <c r="AB454" i="1" s="1"/>
  <c r="Y454" i="1"/>
  <c r="Z454" i="1" s="1"/>
  <c r="W454" i="1"/>
  <c r="U454" i="1"/>
  <c r="M454" i="1"/>
  <c r="R454" i="1" s="1"/>
  <c r="H454" i="1"/>
  <c r="AA453" i="1"/>
  <c r="Y453" i="1"/>
  <c r="Z453" i="1" s="1"/>
  <c r="W453" i="1"/>
  <c r="U453" i="1"/>
  <c r="M453" i="1"/>
  <c r="R453" i="1" s="1"/>
  <c r="H453" i="1"/>
  <c r="AA452" i="1"/>
  <c r="AB452" i="1" s="1"/>
  <c r="Y452" i="1"/>
  <c r="Z452" i="1" s="1"/>
  <c r="W452" i="1"/>
  <c r="U452" i="1"/>
  <c r="M452" i="1"/>
  <c r="R452" i="1" s="1"/>
  <c r="H452" i="1"/>
  <c r="AA451" i="1"/>
  <c r="Y451" i="1"/>
  <c r="Z451" i="1" s="1"/>
  <c r="W451" i="1"/>
  <c r="U451" i="1"/>
  <c r="M451" i="1"/>
  <c r="R451" i="1" s="1"/>
  <c r="H451" i="1"/>
  <c r="AA450" i="1"/>
  <c r="AB450" i="1" s="1"/>
  <c r="Y450" i="1"/>
  <c r="Z450" i="1" s="1"/>
  <c r="W450" i="1"/>
  <c r="U450" i="1"/>
  <c r="M450" i="1"/>
  <c r="R450" i="1" s="1"/>
  <c r="H450" i="1"/>
  <c r="AA449" i="1"/>
  <c r="Y449" i="1"/>
  <c r="Z449" i="1" s="1"/>
  <c r="W449" i="1"/>
  <c r="U449" i="1"/>
  <c r="M449" i="1"/>
  <c r="R449" i="1" s="1"/>
  <c r="H449" i="1"/>
  <c r="AA448" i="1"/>
  <c r="AB448" i="1" s="1"/>
  <c r="Y448" i="1"/>
  <c r="Z448" i="1" s="1"/>
  <c r="W448" i="1"/>
  <c r="U448" i="1"/>
  <c r="M448" i="1"/>
  <c r="R448" i="1" s="1"/>
  <c r="H448" i="1"/>
  <c r="AA447" i="1"/>
  <c r="Y447" i="1"/>
  <c r="Z447" i="1" s="1"/>
  <c r="W447" i="1"/>
  <c r="U447" i="1"/>
  <c r="M447" i="1"/>
  <c r="R447" i="1" s="1"/>
  <c r="H447" i="1"/>
  <c r="AA446" i="1"/>
  <c r="AB446" i="1" s="1"/>
  <c r="Y446" i="1"/>
  <c r="Z446" i="1" s="1"/>
  <c r="W446" i="1"/>
  <c r="U446" i="1"/>
  <c r="M446" i="1"/>
  <c r="R446" i="1" s="1"/>
  <c r="H446" i="1"/>
  <c r="AA445" i="1"/>
  <c r="Y445" i="1"/>
  <c r="Z445" i="1" s="1"/>
  <c r="W445" i="1"/>
  <c r="U445" i="1"/>
  <c r="M445" i="1"/>
  <c r="R445" i="1" s="1"/>
  <c r="H445" i="1"/>
  <c r="AA444" i="1"/>
  <c r="AB444" i="1" s="1"/>
  <c r="Y444" i="1"/>
  <c r="Z444" i="1" s="1"/>
  <c r="W444" i="1"/>
  <c r="U444" i="1"/>
  <c r="M444" i="1"/>
  <c r="R444" i="1" s="1"/>
  <c r="H444" i="1"/>
  <c r="AA443" i="1"/>
  <c r="Y443" i="1"/>
  <c r="Z443" i="1" s="1"/>
  <c r="W443" i="1"/>
  <c r="U443" i="1"/>
  <c r="M443" i="1"/>
  <c r="R443" i="1" s="1"/>
  <c r="H443" i="1"/>
  <c r="AA442" i="1"/>
  <c r="AB442" i="1" s="1"/>
  <c r="Y442" i="1"/>
  <c r="Z442" i="1" s="1"/>
  <c r="W442" i="1"/>
  <c r="U442" i="1"/>
  <c r="M442" i="1"/>
  <c r="R442" i="1" s="1"/>
  <c r="H442" i="1"/>
  <c r="AA441" i="1"/>
  <c r="Y441" i="1"/>
  <c r="Z441" i="1" s="1"/>
  <c r="W441" i="1"/>
  <c r="U441" i="1"/>
  <c r="M441" i="1"/>
  <c r="R441" i="1" s="1"/>
  <c r="H441" i="1"/>
  <c r="AA440" i="1"/>
  <c r="AB440" i="1" s="1"/>
  <c r="Y440" i="1"/>
  <c r="Z440" i="1" s="1"/>
  <c r="W440" i="1"/>
  <c r="U440" i="1"/>
  <c r="M440" i="1"/>
  <c r="R440" i="1" s="1"/>
  <c r="H440" i="1"/>
  <c r="AA439" i="1"/>
  <c r="Y439" i="1"/>
  <c r="Z439" i="1" s="1"/>
  <c r="W439" i="1"/>
  <c r="U439" i="1"/>
  <c r="M439" i="1"/>
  <c r="R439" i="1" s="1"/>
  <c r="H439" i="1"/>
  <c r="AA438" i="1"/>
  <c r="AB438" i="1" s="1"/>
  <c r="Y438" i="1"/>
  <c r="Z438" i="1" s="1"/>
  <c r="W438" i="1"/>
  <c r="U438" i="1"/>
  <c r="M438" i="1"/>
  <c r="R438" i="1" s="1"/>
  <c r="H438" i="1"/>
  <c r="AA437" i="1"/>
  <c r="Y437" i="1"/>
  <c r="Z437" i="1" s="1"/>
  <c r="W437" i="1"/>
  <c r="U437" i="1"/>
  <c r="M437" i="1"/>
  <c r="R437" i="1" s="1"/>
  <c r="H437" i="1"/>
  <c r="AA436" i="1"/>
  <c r="AB436" i="1" s="1"/>
  <c r="Y436" i="1"/>
  <c r="Z436" i="1" s="1"/>
  <c r="W436" i="1"/>
  <c r="U436" i="1"/>
  <c r="M436" i="1"/>
  <c r="R436" i="1" s="1"/>
  <c r="H436" i="1"/>
  <c r="AA435" i="1"/>
  <c r="Y435" i="1"/>
  <c r="Z435" i="1" s="1"/>
  <c r="W435" i="1"/>
  <c r="U435" i="1"/>
  <c r="M435" i="1"/>
  <c r="R435" i="1" s="1"/>
  <c r="H435" i="1"/>
  <c r="AA434" i="1"/>
  <c r="AB434" i="1" s="1"/>
  <c r="Y434" i="1"/>
  <c r="Z434" i="1" s="1"/>
  <c r="W434" i="1"/>
  <c r="U434" i="1"/>
  <c r="M434" i="1"/>
  <c r="R434" i="1" s="1"/>
  <c r="H434" i="1"/>
  <c r="AA433" i="1"/>
  <c r="Y433" i="1"/>
  <c r="Z433" i="1" s="1"/>
  <c r="W433" i="1"/>
  <c r="U433" i="1"/>
  <c r="M433" i="1"/>
  <c r="R433" i="1" s="1"/>
  <c r="H433" i="1"/>
  <c r="AA432" i="1"/>
  <c r="AB432" i="1" s="1"/>
  <c r="Y432" i="1"/>
  <c r="Z432" i="1" s="1"/>
  <c r="W432" i="1"/>
  <c r="U432" i="1"/>
  <c r="M432" i="1"/>
  <c r="R432" i="1" s="1"/>
  <c r="H432" i="1"/>
  <c r="AA431" i="1"/>
  <c r="Y431" i="1"/>
  <c r="Z431" i="1" s="1"/>
  <c r="W431" i="1"/>
  <c r="U431" i="1"/>
  <c r="M431" i="1"/>
  <c r="R431" i="1" s="1"/>
  <c r="H431" i="1"/>
  <c r="AA430" i="1"/>
  <c r="AB430" i="1" s="1"/>
  <c r="Y430" i="1"/>
  <c r="Z430" i="1" s="1"/>
  <c r="W430" i="1"/>
  <c r="U430" i="1"/>
  <c r="M430" i="1"/>
  <c r="R430" i="1" s="1"/>
  <c r="H430" i="1"/>
  <c r="AA429" i="1"/>
  <c r="AB429" i="1" s="1"/>
  <c r="Y429" i="1"/>
  <c r="Z429" i="1" s="1"/>
  <c r="W429" i="1"/>
  <c r="U429" i="1"/>
  <c r="M429" i="1"/>
  <c r="H429" i="1"/>
  <c r="AA428" i="1"/>
  <c r="AB428" i="1" s="1"/>
  <c r="Y428" i="1"/>
  <c r="Z428" i="1" s="1"/>
  <c r="W428" i="1"/>
  <c r="U428" i="1"/>
  <c r="M428" i="1"/>
  <c r="H428" i="1"/>
  <c r="AA427" i="1"/>
  <c r="AB427" i="1" s="1"/>
  <c r="Y427" i="1"/>
  <c r="Z427" i="1" s="1"/>
  <c r="W427" i="1"/>
  <c r="U427" i="1"/>
  <c r="M427" i="1"/>
  <c r="H427" i="1"/>
  <c r="AB426" i="1"/>
  <c r="AA426" i="1"/>
  <c r="Y426" i="1"/>
  <c r="Z426" i="1" s="1"/>
  <c r="W426" i="1"/>
  <c r="U426" i="1"/>
  <c r="M426" i="1"/>
  <c r="H426" i="1"/>
  <c r="AA425" i="1"/>
  <c r="AB425" i="1" s="1"/>
  <c r="Y425" i="1"/>
  <c r="W425" i="1"/>
  <c r="U425" i="1"/>
  <c r="M425" i="1"/>
  <c r="H425" i="1"/>
  <c r="AA424" i="1"/>
  <c r="Y424" i="1"/>
  <c r="W424" i="1"/>
  <c r="U424" i="1"/>
  <c r="M424" i="1"/>
  <c r="H424" i="1"/>
  <c r="Q423" i="1"/>
  <c r="P423" i="1"/>
  <c r="O423" i="1"/>
  <c r="N423" i="1"/>
  <c r="L423" i="1"/>
  <c r="K423" i="1"/>
  <c r="J423" i="1"/>
  <c r="I423" i="1"/>
  <c r="G423" i="1"/>
  <c r="F423" i="1"/>
  <c r="F28" i="1" s="1"/>
  <c r="D423" i="1"/>
  <c r="AA421" i="1"/>
  <c r="Y421" i="1"/>
  <c r="W421" i="1"/>
  <c r="U421" i="1"/>
  <c r="M421" i="1"/>
  <c r="R421" i="1" s="1"/>
  <c r="H421" i="1"/>
  <c r="AA420" i="1"/>
  <c r="AA419" i="1" s="1"/>
  <c r="Y420" i="1"/>
  <c r="Z420" i="1" s="1"/>
  <c r="W420" i="1"/>
  <c r="U420" i="1"/>
  <c r="M420" i="1"/>
  <c r="H420" i="1"/>
  <c r="Q419" i="1"/>
  <c r="Q415" i="1" s="1"/>
  <c r="P419" i="1"/>
  <c r="P415" i="1" s="1"/>
  <c r="O419" i="1"/>
  <c r="O415" i="1" s="1"/>
  <c r="N419" i="1"/>
  <c r="L419" i="1"/>
  <c r="L415" i="1" s="1"/>
  <c r="K419" i="1"/>
  <c r="K415" i="1" s="1"/>
  <c r="J419" i="1"/>
  <c r="J415" i="1" s="1"/>
  <c r="I419" i="1"/>
  <c r="G419" i="1"/>
  <c r="G415" i="1" s="1"/>
  <c r="F419" i="1"/>
  <c r="D419" i="1"/>
  <c r="D415" i="1" s="1"/>
  <c r="N415" i="1"/>
  <c r="I415" i="1"/>
  <c r="F415" i="1"/>
  <c r="G411" i="1"/>
  <c r="G409" i="1" s="1"/>
  <c r="G408" i="1" s="1"/>
  <c r="F411" i="1"/>
  <c r="F409" i="1" s="1"/>
  <c r="F408" i="1" s="1"/>
  <c r="D411" i="1"/>
  <c r="D409" i="1" s="1"/>
  <c r="D408" i="1" s="1"/>
  <c r="AA409" i="1"/>
  <c r="Y409" i="1"/>
  <c r="Y408" i="1" s="1"/>
  <c r="W409" i="1"/>
  <c r="U409" i="1"/>
  <c r="U408" i="1" s="1"/>
  <c r="S409" i="1"/>
  <c r="S408" i="1" s="1"/>
  <c r="R409" i="1"/>
  <c r="R408" i="1" s="1"/>
  <c r="Q409" i="1"/>
  <c r="Q408" i="1" s="1"/>
  <c r="P409" i="1"/>
  <c r="P408" i="1" s="1"/>
  <c r="O409" i="1"/>
  <c r="O408" i="1" s="1"/>
  <c r="N409" i="1"/>
  <c r="N408" i="1" s="1"/>
  <c r="M409" i="1"/>
  <c r="M408" i="1" s="1"/>
  <c r="L409" i="1"/>
  <c r="K409" i="1"/>
  <c r="K408" i="1" s="1"/>
  <c r="J409" i="1"/>
  <c r="J408" i="1" s="1"/>
  <c r="I409" i="1"/>
  <c r="I408" i="1" s="1"/>
  <c r="H409" i="1"/>
  <c r="H408" i="1" s="1"/>
  <c r="AA408" i="1"/>
  <c r="L408" i="1"/>
  <c r="AA407" i="1"/>
  <c r="Y407" i="1"/>
  <c r="W407" i="1"/>
  <c r="U407" i="1"/>
  <c r="M407" i="1"/>
  <c r="H407" i="1"/>
  <c r="AA406" i="1"/>
  <c r="Y406" i="1"/>
  <c r="W406" i="1"/>
  <c r="U406" i="1"/>
  <c r="M406" i="1"/>
  <c r="H406" i="1"/>
  <c r="AA405" i="1"/>
  <c r="Y405" i="1"/>
  <c r="W405" i="1"/>
  <c r="U405" i="1"/>
  <c r="M405" i="1"/>
  <c r="R405" i="1" s="1"/>
  <c r="H405" i="1"/>
  <c r="AA404" i="1"/>
  <c r="AB404" i="1" s="1"/>
  <c r="Y404" i="1"/>
  <c r="Z404" i="1" s="1"/>
  <c r="W404" i="1"/>
  <c r="U404" i="1"/>
  <c r="M404" i="1"/>
  <c r="R404" i="1" s="1"/>
  <c r="H404" i="1"/>
  <c r="AA403" i="1"/>
  <c r="AB403" i="1" s="1"/>
  <c r="Y403" i="1"/>
  <c r="W403" i="1"/>
  <c r="U403" i="1"/>
  <c r="M403" i="1"/>
  <c r="H403" i="1"/>
  <c r="AA402" i="1"/>
  <c r="AB402" i="1" s="1"/>
  <c r="Y402" i="1"/>
  <c r="W402" i="1"/>
  <c r="U402" i="1"/>
  <c r="M402" i="1"/>
  <c r="H402" i="1"/>
  <c r="AA401" i="1"/>
  <c r="AB401" i="1" s="1"/>
  <c r="Y401" i="1"/>
  <c r="W401" i="1"/>
  <c r="U401" i="1"/>
  <c r="M401" i="1"/>
  <c r="H401" i="1"/>
  <c r="AA400" i="1"/>
  <c r="Y400" i="1"/>
  <c r="W400" i="1"/>
  <c r="U400" i="1"/>
  <c r="M400" i="1"/>
  <c r="H400" i="1"/>
  <c r="AA399" i="1"/>
  <c r="AB399" i="1" s="1"/>
  <c r="Y399" i="1"/>
  <c r="W399" i="1"/>
  <c r="U399" i="1"/>
  <c r="M399" i="1"/>
  <c r="R399" i="1" s="1"/>
  <c r="H399" i="1"/>
  <c r="AA398" i="1"/>
  <c r="AB398" i="1" s="1"/>
  <c r="Y398" i="1"/>
  <c r="W398" i="1"/>
  <c r="U398" i="1"/>
  <c r="M398" i="1"/>
  <c r="H398" i="1"/>
  <c r="AA397" i="1"/>
  <c r="AB397" i="1" s="1"/>
  <c r="Y397" i="1"/>
  <c r="W397" i="1"/>
  <c r="U397" i="1"/>
  <c r="M397" i="1"/>
  <c r="H397" i="1"/>
  <c r="AA396" i="1"/>
  <c r="Y396" i="1"/>
  <c r="W396" i="1"/>
  <c r="U396" i="1"/>
  <c r="M396" i="1"/>
  <c r="H396" i="1"/>
  <c r="AA395" i="1"/>
  <c r="AB395" i="1" s="1"/>
  <c r="Y395" i="1"/>
  <c r="W395" i="1"/>
  <c r="U395" i="1"/>
  <c r="M395" i="1"/>
  <c r="H395" i="1"/>
  <c r="AA394" i="1"/>
  <c r="AB394" i="1" s="1"/>
  <c r="Y394" i="1"/>
  <c r="W394" i="1"/>
  <c r="U394" i="1"/>
  <c r="M394" i="1"/>
  <c r="H394" i="1"/>
  <c r="AA393" i="1"/>
  <c r="Y393" i="1"/>
  <c r="W393" i="1"/>
  <c r="U393" i="1"/>
  <c r="M393" i="1"/>
  <c r="H393" i="1"/>
  <c r="AA392" i="1"/>
  <c r="Y392" i="1"/>
  <c r="W392" i="1"/>
  <c r="U392" i="1"/>
  <c r="M392" i="1"/>
  <c r="H392" i="1"/>
  <c r="AA391" i="1"/>
  <c r="AB391" i="1" s="1"/>
  <c r="Y391" i="1"/>
  <c r="W391" i="1"/>
  <c r="U391" i="1"/>
  <c r="M391" i="1"/>
  <c r="R391" i="1" s="1"/>
  <c r="H391" i="1"/>
  <c r="AA390" i="1"/>
  <c r="AB390" i="1" s="1"/>
  <c r="Y390" i="1"/>
  <c r="W390" i="1"/>
  <c r="U390" i="1"/>
  <c r="M390" i="1"/>
  <c r="H390" i="1"/>
  <c r="AA389" i="1"/>
  <c r="Y389" i="1"/>
  <c r="W389" i="1"/>
  <c r="U389" i="1"/>
  <c r="M389" i="1"/>
  <c r="H389" i="1"/>
  <c r="AA388" i="1"/>
  <c r="Y388" i="1"/>
  <c r="W388" i="1"/>
  <c r="U388" i="1"/>
  <c r="M388" i="1"/>
  <c r="H388" i="1"/>
  <c r="AA387" i="1"/>
  <c r="Y387" i="1"/>
  <c r="W387" i="1"/>
  <c r="U387" i="1"/>
  <c r="M387" i="1"/>
  <c r="R387" i="1" s="1"/>
  <c r="H387" i="1"/>
  <c r="AA386" i="1"/>
  <c r="AB386" i="1" s="1"/>
  <c r="Y386" i="1"/>
  <c r="W386" i="1"/>
  <c r="U386" i="1"/>
  <c r="M386" i="1"/>
  <c r="H386" i="1"/>
  <c r="AA385" i="1"/>
  <c r="AB385" i="1" s="1"/>
  <c r="Y385" i="1"/>
  <c r="W385" i="1"/>
  <c r="U385" i="1"/>
  <c r="M385" i="1"/>
  <c r="R385" i="1" s="1"/>
  <c r="H385" i="1"/>
  <c r="AA384" i="1"/>
  <c r="Y384" i="1"/>
  <c r="W384" i="1"/>
  <c r="U384" i="1"/>
  <c r="M384" i="1"/>
  <c r="S384" i="1" s="1"/>
  <c r="H384" i="1"/>
  <c r="AA383" i="1"/>
  <c r="AB383" i="1" s="1"/>
  <c r="Y383" i="1"/>
  <c r="W383" i="1"/>
  <c r="U383" i="1"/>
  <c r="M383" i="1"/>
  <c r="R383" i="1" s="1"/>
  <c r="H383" i="1"/>
  <c r="AA382" i="1"/>
  <c r="AB382" i="1" s="1"/>
  <c r="Y382" i="1"/>
  <c r="W382" i="1"/>
  <c r="U382" i="1"/>
  <c r="M382" i="1"/>
  <c r="H382" i="1"/>
  <c r="AA381" i="1"/>
  <c r="AB381" i="1" s="1"/>
  <c r="Y381" i="1"/>
  <c r="W381" i="1"/>
  <c r="U381" i="1"/>
  <c r="M381" i="1"/>
  <c r="R381" i="1" s="1"/>
  <c r="H381" i="1"/>
  <c r="Q380" i="1"/>
  <c r="P380" i="1"/>
  <c r="O380" i="1"/>
  <c r="N380" i="1"/>
  <c r="L380" i="1"/>
  <c r="K380" i="1"/>
  <c r="J380" i="1"/>
  <c r="I380" i="1"/>
  <c r="G380" i="1"/>
  <c r="F380" i="1"/>
  <c r="D380" i="1"/>
  <c r="AA379" i="1"/>
  <c r="Y379" i="1"/>
  <c r="Z379" i="1" s="1"/>
  <c r="W379" i="1"/>
  <c r="U379" i="1"/>
  <c r="M379" i="1"/>
  <c r="H379" i="1"/>
  <c r="AA378" i="1"/>
  <c r="Y378" i="1"/>
  <c r="Z378" i="1" s="1"/>
  <c r="W378" i="1"/>
  <c r="U378" i="1"/>
  <c r="M378" i="1"/>
  <c r="H378" i="1"/>
  <c r="T378" i="1" s="1"/>
  <c r="AA377" i="1"/>
  <c r="Y377" i="1"/>
  <c r="W377" i="1"/>
  <c r="U377" i="1"/>
  <c r="M377" i="1"/>
  <c r="R377" i="1" s="1"/>
  <c r="H377" i="1"/>
  <c r="AA376" i="1"/>
  <c r="Y376" i="1"/>
  <c r="Z376" i="1" s="1"/>
  <c r="W376" i="1"/>
  <c r="U376" i="1"/>
  <c r="M376" i="1"/>
  <c r="H376" i="1"/>
  <c r="AA375" i="1"/>
  <c r="Y375" i="1"/>
  <c r="Z375" i="1" s="1"/>
  <c r="W375" i="1"/>
  <c r="U375" i="1"/>
  <c r="M375" i="1"/>
  <c r="R375" i="1" s="1"/>
  <c r="H375" i="1"/>
  <c r="AA374" i="1"/>
  <c r="Y374" i="1"/>
  <c r="Z374" i="1" s="1"/>
  <c r="W374" i="1"/>
  <c r="U374" i="1"/>
  <c r="M374" i="1"/>
  <c r="H374" i="1"/>
  <c r="AA373" i="1"/>
  <c r="Y373" i="1"/>
  <c r="W373" i="1"/>
  <c r="U373" i="1"/>
  <c r="M373" i="1"/>
  <c r="R373" i="1" s="1"/>
  <c r="H373" i="1"/>
  <c r="AA372" i="1"/>
  <c r="Y372" i="1"/>
  <c r="Z372" i="1" s="1"/>
  <c r="W372" i="1"/>
  <c r="U372" i="1"/>
  <c r="M372" i="1"/>
  <c r="H372" i="1"/>
  <c r="AA371" i="1"/>
  <c r="Y371" i="1"/>
  <c r="Z371" i="1" s="1"/>
  <c r="W371" i="1"/>
  <c r="U371" i="1"/>
  <c r="M371" i="1"/>
  <c r="R371" i="1" s="1"/>
  <c r="H371" i="1"/>
  <c r="AA370" i="1"/>
  <c r="Y370" i="1"/>
  <c r="Z370" i="1" s="1"/>
  <c r="W370" i="1"/>
  <c r="U370" i="1"/>
  <c r="M370" i="1"/>
  <c r="H370" i="1"/>
  <c r="AA369" i="1"/>
  <c r="Y369" i="1"/>
  <c r="Z369" i="1" s="1"/>
  <c r="W369" i="1"/>
  <c r="U369" i="1"/>
  <c r="M369" i="1"/>
  <c r="R369" i="1" s="1"/>
  <c r="H369" i="1"/>
  <c r="T369" i="1" s="1"/>
  <c r="AA368" i="1"/>
  <c r="AB368" i="1" s="1"/>
  <c r="Y368" i="1"/>
  <c r="W368" i="1"/>
  <c r="U368" i="1"/>
  <c r="M368" i="1"/>
  <c r="H368" i="1"/>
  <c r="AA367" i="1"/>
  <c r="AB367" i="1" s="1"/>
  <c r="Y367" i="1"/>
  <c r="Z367" i="1" s="1"/>
  <c r="W367" i="1"/>
  <c r="U367" i="1"/>
  <c r="M367" i="1"/>
  <c r="R367" i="1" s="1"/>
  <c r="H367" i="1"/>
  <c r="AA366" i="1"/>
  <c r="AB366" i="1" s="1"/>
  <c r="Y366" i="1"/>
  <c r="Z366" i="1" s="1"/>
  <c r="W366" i="1"/>
  <c r="U366" i="1"/>
  <c r="M366" i="1"/>
  <c r="R366" i="1" s="1"/>
  <c r="H366" i="1"/>
  <c r="AA365" i="1"/>
  <c r="AB365" i="1" s="1"/>
  <c r="Y365" i="1"/>
  <c r="W365" i="1"/>
  <c r="U365" i="1"/>
  <c r="M365" i="1"/>
  <c r="H365" i="1"/>
  <c r="AA364" i="1"/>
  <c r="AB364" i="1" s="1"/>
  <c r="Y364" i="1"/>
  <c r="W364" i="1"/>
  <c r="U364" i="1"/>
  <c r="M364" i="1"/>
  <c r="R364" i="1" s="1"/>
  <c r="H364" i="1"/>
  <c r="S364" i="1" s="1"/>
  <c r="T364" i="1" s="1"/>
  <c r="AA363" i="1"/>
  <c r="AB363" i="1" s="1"/>
  <c r="Y363" i="1"/>
  <c r="Z363" i="1" s="1"/>
  <c r="W363" i="1"/>
  <c r="U363" i="1"/>
  <c r="M363" i="1"/>
  <c r="R363" i="1" s="1"/>
  <c r="H363" i="1"/>
  <c r="AA362" i="1"/>
  <c r="AB362" i="1" s="1"/>
  <c r="Y362" i="1"/>
  <c r="Z362" i="1" s="1"/>
  <c r="W362" i="1"/>
  <c r="U362" i="1"/>
  <c r="M362" i="1"/>
  <c r="R362" i="1" s="1"/>
  <c r="H362" i="1"/>
  <c r="AA361" i="1"/>
  <c r="AB361" i="1" s="1"/>
  <c r="Y361" i="1"/>
  <c r="W361" i="1"/>
  <c r="U361" i="1"/>
  <c r="M361" i="1"/>
  <c r="R361" i="1" s="1"/>
  <c r="H361" i="1"/>
  <c r="AA360" i="1"/>
  <c r="AB360" i="1" s="1"/>
  <c r="Y360" i="1"/>
  <c r="W360" i="1"/>
  <c r="U360" i="1"/>
  <c r="M360" i="1"/>
  <c r="H360" i="1"/>
  <c r="Q359" i="1"/>
  <c r="P359" i="1"/>
  <c r="O359" i="1"/>
  <c r="N359" i="1"/>
  <c r="L359" i="1"/>
  <c r="K359" i="1"/>
  <c r="J359" i="1"/>
  <c r="I359" i="1"/>
  <c r="G359" i="1"/>
  <c r="F359" i="1"/>
  <c r="D359" i="1"/>
  <c r="AA358" i="1"/>
  <c r="AB358" i="1" s="1"/>
  <c r="Y358" i="1"/>
  <c r="Y357" i="1" s="1"/>
  <c r="W358" i="1"/>
  <c r="W357" i="1" s="1"/>
  <c r="U358" i="1"/>
  <c r="M358" i="1"/>
  <c r="R358" i="1" s="1"/>
  <c r="R357" i="1" s="1"/>
  <c r="H358" i="1"/>
  <c r="H357" i="1" s="1"/>
  <c r="Q357" i="1"/>
  <c r="P357" i="1"/>
  <c r="O357" i="1"/>
  <c r="N357" i="1"/>
  <c r="M357" i="1"/>
  <c r="L357" i="1"/>
  <c r="K357" i="1"/>
  <c r="J357" i="1"/>
  <c r="I357" i="1"/>
  <c r="G357" i="1"/>
  <c r="F357" i="1"/>
  <c r="E357" i="1"/>
  <c r="D357" i="1"/>
  <c r="AA356" i="1"/>
  <c r="AB356" i="1" s="1"/>
  <c r="Y356" i="1"/>
  <c r="W356" i="1"/>
  <c r="U356" i="1"/>
  <c r="M356" i="1"/>
  <c r="H356" i="1"/>
  <c r="AA355" i="1"/>
  <c r="AB355" i="1" s="1"/>
  <c r="Y355" i="1"/>
  <c r="W355" i="1"/>
  <c r="U355" i="1"/>
  <c r="M355" i="1"/>
  <c r="H355" i="1"/>
  <c r="AA354" i="1"/>
  <c r="Y354" i="1"/>
  <c r="Z354" i="1" s="1"/>
  <c r="W354" i="1"/>
  <c r="U354" i="1"/>
  <c r="M354" i="1"/>
  <c r="H354" i="1"/>
  <c r="AA353" i="1"/>
  <c r="Y353" i="1"/>
  <c r="Z353" i="1" s="1"/>
  <c r="W353" i="1"/>
  <c r="U353" i="1"/>
  <c r="M353" i="1"/>
  <c r="H353" i="1"/>
  <c r="AA352" i="1"/>
  <c r="Y352" i="1"/>
  <c r="Z352" i="1" s="1"/>
  <c r="W352" i="1"/>
  <c r="U352" i="1"/>
  <c r="M352" i="1"/>
  <c r="H352" i="1"/>
  <c r="AA351" i="1"/>
  <c r="Y351" i="1"/>
  <c r="Z351" i="1" s="1"/>
  <c r="W351" i="1"/>
  <c r="U351" i="1"/>
  <c r="M351" i="1"/>
  <c r="H351" i="1"/>
  <c r="AA350" i="1"/>
  <c r="Y350" i="1"/>
  <c r="W350" i="1"/>
  <c r="U350" i="1"/>
  <c r="M350" i="1"/>
  <c r="H350" i="1"/>
  <c r="AA349" i="1"/>
  <c r="Y349" i="1"/>
  <c r="W349" i="1"/>
  <c r="U349" i="1"/>
  <c r="M349" i="1"/>
  <c r="R349" i="1" s="1"/>
  <c r="H349" i="1"/>
  <c r="AA348" i="1"/>
  <c r="Y348" i="1"/>
  <c r="Z348" i="1" s="1"/>
  <c r="W348" i="1"/>
  <c r="U348" i="1"/>
  <c r="M348" i="1"/>
  <c r="H348" i="1"/>
  <c r="AA347" i="1"/>
  <c r="Y347" i="1"/>
  <c r="W347" i="1"/>
  <c r="U347" i="1"/>
  <c r="M347" i="1"/>
  <c r="R347" i="1" s="1"/>
  <c r="H347" i="1"/>
  <c r="AA346" i="1"/>
  <c r="AB346" i="1" s="1"/>
  <c r="Y346" i="1"/>
  <c r="W346" i="1"/>
  <c r="U346" i="1"/>
  <c r="M346" i="1"/>
  <c r="R346" i="1" s="1"/>
  <c r="H346" i="1"/>
  <c r="AA345" i="1"/>
  <c r="AB345" i="1" s="1"/>
  <c r="Y345" i="1"/>
  <c r="W345" i="1"/>
  <c r="U345" i="1"/>
  <c r="M345" i="1"/>
  <c r="H345" i="1"/>
  <c r="AA344" i="1"/>
  <c r="AB344" i="1" s="1"/>
  <c r="Y344" i="1"/>
  <c r="Z344" i="1" s="1"/>
  <c r="W344" i="1"/>
  <c r="U344" i="1"/>
  <c r="M344" i="1"/>
  <c r="R344" i="1" s="1"/>
  <c r="H344" i="1"/>
  <c r="AA343" i="1"/>
  <c r="AB343" i="1" s="1"/>
  <c r="Y343" i="1"/>
  <c r="Z343" i="1" s="1"/>
  <c r="W343" i="1"/>
  <c r="U343" i="1"/>
  <c r="M343" i="1"/>
  <c r="R343" i="1" s="1"/>
  <c r="H343" i="1"/>
  <c r="Q342" i="1"/>
  <c r="P342" i="1"/>
  <c r="O342" i="1"/>
  <c r="N342" i="1"/>
  <c r="L342" i="1"/>
  <c r="K342" i="1"/>
  <c r="J342" i="1"/>
  <c r="I342" i="1"/>
  <c r="G342" i="1"/>
  <c r="F342" i="1"/>
  <c r="D342" i="1"/>
  <c r="AA340" i="1"/>
  <c r="AB340" i="1" s="1"/>
  <c r="Y340" i="1"/>
  <c r="Z340" i="1" s="1"/>
  <c r="W340" i="1"/>
  <c r="U340" i="1"/>
  <c r="M340" i="1"/>
  <c r="H340" i="1"/>
  <c r="AA339" i="1"/>
  <c r="Y339" i="1"/>
  <c r="Z339" i="1" s="1"/>
  <c r="W339" i="1"/>
  <c r="U339" i="1"/>
  <c r="M339" i="1"/>
  <c r="H339" i="1"/>
  <c r="AA338" i="1"/>
  <c r="AB338" i="1" s="1"/>
  <c r="Y338" i="1"/>
  <c r="Z338" i="1" s="1"/>
  <c r="W338" i="1"/>
  <c r="U338" i="1"/>
  <c r="M338" i="1"/>
  <c r="H338" i="1"/>
  <c r="AA337" i="1"/>
  <c r="Y337" i="1"/>
  <c r="Z337" i="1" s="1"/>
  <c r="W337" i="1"/>
  <c r="U337" i="1"/>
  <c r="M337" i="1"/>
  <c r="H337" i="1"/>
  <c r="AA336" i="1"/>
  <c r="Y336" i="1"/>
  <c r="Z336" i="1" s="1"/>
  <c r="W336" i="1"/>
  <c r="U336" i="1"/>
  <c r="M336" i="1"/>
  <c r="H336" i="1"/>
  <c r="AA335" i="1"/>
  <c r="Y335" i="1"/>
  <c r="W335" i="1"/>
  <c r="U335" i="1"/>
  <c r="M335" i="1"/>
  <c r="R335" i="1" s="1"/>
  <c r="H335" i="1"/>
  <c r="Q334" i="1"/>
  <c r="P334" i="1"/>
  <c r="O334" i="1"/>
  <c r="N334" i="1"/>
  <c r="L334" i="1"/>
  <c r="K334" i="1"/>
  <c r="J334" i="1"/>
  <c r="I334" i="1"/>
  <c r="G334" i="1"/>
  <c r="F334" i="1"/>
  <c r="D334" i="1"/>
  <c r="AA331" i="1"/>
  <c r="Y331" i="1"/>
  <c r="W331" i="1"/>
  <c r="U331" i="1"/>
  <c r="M331" i="1"/>
  <c r="H331" i="1"/>
  <c r="AA330" i="1"/>
  <c r="AB330" i="1" s="1"/>
  <c r="Y330" i="1"/>
  <c r="Z330" i="1" s="1"/>
  <c r="W330" i="1"/>
  <c r="U330" i="1"/>
  <c r="M330" i="1"/>
  <c r="R330" i="1" s="1"/>
  <c r="H330" i="1"/>
  <c r="Q329" i="1"/>
  <c r="P329" i="1"/>
  <c r="O329" i="1"/>
  <c r="N329" i="1"/>
  <c r="N328" i="1" s="1"/>
  <c r="L329" i="1"/>
  <c r="K329" i="1"/>
  <c r="K328" i="1" s="1"/>
  <c r="J329" i="1"/>
  <c r="J328" i="1" s="1"/>
  <c r="I329" i="1"/>
  <c r="G329" i="1"/>
  <c r="F329" i="1"/>
  <c r="F328" i="1" s="1"/>
  <c r="D329" i="1"/>
  <c r="D328" i="1" s="1"/>
  <c r="I328" i="1"/>
  <c r="AA326" i="1"/>
  <c r="Y326" i="1"/>
  <c r="Z326" i="1" s="1"/>
  <c r="W326" i="1"/>
  <c r="U326" i="1"/>
  <c r="M326" i="1"/>
  <c r="H326" i="1"/>
  <c r="AA325" i="1"/>
  <c r="Y325" i="1"/>
  <c r="Z325" i="1" s="1"/>
  <c r="W325" i="1"/>
  <c r="U325" i="1"/>
  <c r="M325" i="1"/>
  <c r="H325" i="1"/>
  <c r="AA324" i="1"/>
  <c r="Y324" i="1"/>
  <c r="Z324" i="1" s="1"/>
  <c r="W324" i="1"/>
  <c r="U324" i="1"/>
  <c r="M324" i="1"/>
  <c r="H324" i="1"/>
  <c r="AA323" i="1"/>
  <c r="Z323" i="1"/>
  <c r="Y323" i="1"/>
  <c r="W323" i="1"/>
  <c r="U323" i="1"/>
  <c r="M323" i="1"/>
  <c r="H323" i="1"/>
  <c r="AA322" i="1"/>
  <c r="Y322" i="1"/>
  <c r="Z322" i="1" s="1"/>
  <c r="W322" i="1"/>
  <c r="U322" i="1"/>
  <c r="M322" i="1"/>
  <c r="H322" i="1"/>
  <c r="AA321" i="1"/>
  <c r="Y321" i="1"/>
  <c r="Z321" i="1" s="1"/>
  <c r="W321" i="1"/>
  <c r="U321" i="1"/>
  <c r="M321" i="1"/>
  <c r="H321" i="1"/>
  <c r="AA320" i="1"/>
  <c r="Y320" i="1"/>
  <c r="W320" i="1"/>
  <c r="U320" i="1"/>
  <c r="M320" i="1"/>
  <c r="H320" i="1"/>
  <c r="AA319" i="1"/>
  <c r="Y319" i="1"/>
  <c r="W319" i="1"/>
  <c r="U319" i="1"/>
  <c r="M319" i="1"/>
  <c r="H319" i="1"/>
  <c r="AA318" i="1"/>
  <c r="Y318" i="1"/>
  <c r="W318" i="1"/>
  <c r="U318" i="1"/>
  <c r="M318" i="1"/>
  <c r="H318" i="1"/>
  <c r="AA317" i="1"/>
  <c r="Y317" i="1"/>
  <c r="W317" i="1"/>
  <c r="U317" i="1"/>
  <c r="M317" i="1"/>
  <c r="H317" i="1"/>
  <c r="AA316" i="1"/>
  <c r="Y316" i="1"/>
  <c r="W316" i="1"/>
  <c r="U316" i="1"/>
  <c r="M316" i="1"/>
  <c r="H316" i="1"/>
  <c r="AA315" i="1"/>
  <c r="Y315" i="1"/>
  <c r="W315" i="1"/>
  <c r="U315" i="1"/>
  <c r="M315" i="1"/>
  <c r="H315" i="1"/>
  <c r="AB314" i="1"/>
  <c r="Y314" i="1"/>
  <c r="W314" i="1"/>
  <c r="U314" i="1"/>
  <c r="M314" i="1"/>
  <c r="R314" i="1" s="1"/>
  <c r="H314" i="1"/>
  <c r="AA313" i="1"/>
  <c r="AB313" i="1" s="1"/>
  <c r="Y313" i="1"/>
  <c r="W313" i="1"/>
  <c r="U313" i="1"/>
  <c r="M313" i="1"/>
  <c r="H313" i="1"/>
  <c r="AA312" i="1"/>
  <c r="Y312" i="1"/>
  <c r="W312" i="1"/>
  <c r="U312" i="1"/>
  <c r="M312" i="1"/>
  <c r="H312" i="1"/>
  <c r="AA311" i="1"/>
  <c r="Y311" i="1"/>
  <c r="Z311" i="1" s="1"/>
  <c r="W311" i="1"/>
  <c r="U311" i="1"/>
  <c r="M311" i="1"/>
  <c r="H311" i="1"/>
  <c r="AA310" i="1"/>
  <c r="Y310" i="1"/>
  <c r="Z310" i="1" s="1"/>
  <c r="W310" i="1"/>
  <c r="U310" i="1"/>
  <c r="M310" i="1"/>
  <c r="H310" i="1"/>
  <c r="AA309" i="1"/>
  <c r="Y309" i="1"/>
  <c r="Z309" i="1" s="1"/>
  <c r="W309" i="1"/>
  <c r="U309" i="1"/>
  <c r="M309" i="1"/>
  <c r="H309" i="1"/>
  <c r="AA308" i="1"/>
  <c r="Y308" i="1"/>
  <c r="W308" i="1"/>
  <c r="U308" i="1"/>
  <c r="M308" i="1"/>
  <c r="H308" i="1"/>
  <c r="Q307" i="1"/>
  <c r="P307" i="1"/>
  <c r="O307" i="1"/>
  <c r="N307" i="1"/>
  <c r="L307" i="1"/>
  <c r="K307" i="1"/>
  <c r="J307" i="1"/>
  <c r="I307" i="1"/>
  <c r="G307" i="1"/>
  <c r="F307" i="1"/>
  <c r="D307" i="1"/>
  <c r="AB304" i="1"/>
  <c r="Y304" i="1"/>
  <c r="W304" i="1"/>
  <c r="U304" i="1"/>
  <c r="M304" i="1"/>
  <c r="H304" i="1"/>
  <c r="AA303" i="1"/>
  <c r="Y303" i="1"/>
  <c r="W303" i="1"/>
  <c r="U303" i="1"/>
  <c r="M303" i="1"/>
  <c r="H303" i="1"/>
  <c r="Q302" i="1"/>
  <c r="Q300" i="1" s="1"/>
  <c r="Q293" i="1" s="1"/>
  <c r="P302" i="1"/>
  <c r="P300" i="1" s="1"/>
  <c r="P293" i="1" s="1"/>
  <c r="O302" i="1"/>
  <c r="N302" i="1"/>
  <c r="L302" i="1"/>
  <c r="K302" i="1"/>
  <c r="J302" i="1"/>
  <c r="I302" i="1"/>
  <c r="G302" i="1"/>
  <c r="F302" i="1"/>
  <c r="F300" i="1" s="1"/>
  <c r="F293" i="1" s="1"/>
  <c r="D302" i="1"/>
  <c r="AA291" i="1"/>
  <c r="Y291" i="1"/>
  <c r="W291" i="1"/>
  <c r="U291" i="1"/>
  <c r="M291" i="1"/>
  <c r="H291" i="1"/>
  <c r="AA290" i="1"/>
  <c r="Y290" i="1"/>
  <c r="W290" i="1"/>
  <c r="U290" i="1"/>
  <c r="M290" i="1"/>
  <c r="R290" i="1" s="1"/>
  <c r="H290" i="1"/>
  <c r="AA289" i="1"/>
  <c r="AB289" i="1" s="1"/>
  <c r="Y289" i="1"/>
  <c r="W289" i="1"/>
  <c r="U289" i="1"/>
  <c r="M289" i="1"/>
  <c r="H289" i="1"/>
  <c r="AA288" i="1"/>
  <c r="AB288" i="1" s="1"/>
  <c r="Y288" i="1"/>
  <c r="W288" i="1"/>
  <c r="U288" i="1"/>
  <c r="M288" i="1"/>
  <c r="H288" i="1"/>
  <c r="AA287" i="1"/>
  <c r="AB287" i="1" s="1"/>
  <c r="Y287" i="1"/>
  <c r="W287" i="1"/>
  <c r="U287" i="1"/>
  <c r="M287" i="1"/>
  <c r="H287" i="1"/>
  <c r="AA286" i="1"/>
  <c r="AB286" i="1" s="1"/>
  <c r="Y286" i="1"/>
  <c r="W286" i="1"/>
  <c r="U286" i="1"/>
  <c r="M286" i="1"/>
  <c r="R286" i="1" s="1"/>
  <c r="H286" i="1"/>
  <c r="AA285" i="1"/>
  <c r="AB285" i="1" s="1"/>
  <c r="Y285" i="1"/>
  <c r="W285" i="1"/>
  <c r="U285" i="1"/>
  <c r="M285" i="1"/>
  <c r="H285" i="1"/>
  <c r="AA284" i="1"/>
  <c r="AB284" i="1" s="1"/>
  <c r="Y284" i="1"/>
  <c r="W284" i="1"/>
  <c r="U284" i="1"/>
  <c r="M284" i="1"/>
  <c r="H284" i="1"/>
  <c r="AA283" i="1"/>
  <c r="AB283" i="1" s="1"/>
  <c r="Y283" i="1"/>
  <c r="W283" i="1"/>
  <c r="U283" i="1"/>
  <c r="M283" i="1"/>
  <c r="R283" i="1" s="1"/>
  <c r="H283" i="1"/>
  <c r="AB282" i="1"/>
  <c r="AA282" i="1"/>
  <c r="Y282" i="1"/>
  <c r="W282" i="1"/>
  <c r="U282" i="1"/>
  <c r="M282" i="1"/>
  <c r="R282" i="1" s="1"/>
  <c r="H282" i="1"/>
  <c r="AA281" i="1"/>
  <c r="AB281" i="1" s="1"/>
  <c r="Y281" i="1"/>
  <c r="W281" i="1"/>
  <c r="U281" i="1"/>
  <c r="M281" i="1"/>
  <c r="H281" i="1"/>
  <c r="AA280" i="1"/>
  <c r="AB280" i="1" s="1"/>
  <c r="Y280" i="1"/>
  <c r="W280" i="1"/>
  <c r="U280" i="1"/>
  <c r="M280" i="1"/>
  <c r="H280" i="1"/>
  <c r="AA279" i="1"/>
  <c r="AB279" i="1" s="1"/>
  <c r="Y279" i="1"/>
  <c r="W279" i="1"/>
  <c r="U279" i="1"/>
  <c r="M279" i="1"/>
  <c r="H279" i="1"/>
  <c r="AA278" i="1"/>
  <c r="AB278" i="1" s="1"/>
  <c r="Y278" i="1"/>
  <c r="W278" i="1"/>
  <c r="U278" i="1"/>
  <c r="M278" i="1"/>
  <c r="R278" i="1" s="1"/>
  <c r="H278" i="1"/>
  <c r="AA277" i="1"/>
  <c r="AB277" i="1" s="1"/>
  <c r="Y277" i="1"/>
  <c r="W277" i="1"/>
  <c r="U277" i="1"/>
  <c r="M277" i="1"/>
  <c r="H277" i="1"/>
  <c r="AA276" i="1"/>
  <c r="AB276" i="1" s="1"/>
  <c r="Y276" i="1"/>
  <c r="W276" i="1"/>
  <c r="U276" i="1"/>
  <c r="M276" i="1"/>
  <c r="R276" i="1" s="1"/>
  <c r="H276" i="1"/>
  <c r="Q275" i="1"/>
  <c r="P275" i="1"/>
  <c r="O275" i="1"/>
  <c r="N275" i="1"/>
  <c r="L275" i="1"/>
  <c r="K275" i="1"/>
  <c r="J275" i="1"/>
  <c r="I275" i="1"/>
  <c r="G275" i="1"/>
  <c r="F275" i="1"/>
  <c r="D275" i="1"/>
  <c r="AA273" i="1"/>
  <c r="AB273" i="1" s="1"/>
  <c r="Y273" i="1"/>
  <c r="W273" i="1"/>
  <c r="W272" i="1" s="1"/>
  <c r="U273" i="1"/>
  <c r="U272" i="1" s="1"/>
  <c r="U268" i="1" s="1"/>
  <c r="M273" i="1"/>
  <c r="H273" i="1"/>
  <c r="H272" i="1" s="1"/>
  <c r="H268" i="1" s="1"/>
  <c r="Q272" i="1"/>
  <c r="Q268" i="1" s="1"/>
  <c r="P272" i="1"/>
  <c r="P268" i="1" s="1"/>
  <c r="O272" i="1"/>
  <c r="O268" i="1" s="1"/>
  <c r="N272" i="1"/>
  <c r="N268" i="1" s="1"/>
  <c r="L272" i="1"/>
  <c r="L268" i="1" s="1"/>
  <c r="K272" i="1"/>
  <c r="K268" i="1" s="1"/>
  <c r="J272" i="1"/>
  <c r="J268" i="1" s="1"/>
  <c r="I272" i="1"/>
  <c r="I268" i="1" s="1"/>
  <c r="G272" i="1"/>
  <c r="G268" i="1" s="1"/>
  <c r="F272" i="1"/>
  <c r="F268" i="1" s="1"/>
  <c r="D272" i="1"/>
  <c r="D268" i="1" s="1"/>
  <c r="AA262" i="1"/>
  <c r="AA261" i="1" s="1"/>
  <c r="Y262" i="1"/>
  <c r="W262" i="1"/>
  <c r="W261" i="1" s="1"/>
  <c r="U262" i="1"/>
  <c r="U261" i="1" s="1"/>
  <c r="S262" i="1"/>
  <c r="S261" i="1" s="1"/>
  <c r="R262" i="1"/>
  <c r="R261" i="1" s="1"/>
  <c r="Q262" i="1"/>
  <c r="Q261" i="1" s="1"/>
  <c r="P262" i="1"/>
  <c r="P261" i="1" s="1"/>
  <c r="O262" i="1"/>
  <c r="O261" i="1" s="1"/>
  <c r="N262" i="1"/>
  <c r="N261" i="1" s="1"/>
  <c r="M262" i="1"/>
  <c r="M261" i="1" s="1"/>
  <c r="L262" i="1"/>
  <c r="K262" i="1"/>
  <c r="K261" i="1" s="1"/>
  <c r="J262" i="1"/>
  <c r="J261" i="1" s="1"/>
  <c r="I262" i="1"/>
  <c r="H262" i="1"/>
  <c r="H261" i="1" s="1"/>
  <c r="G262" i="1"/>
  <c r="G261" i="1" s="1"/>
  <c r="F262" i="1"/>
  <c r="F261" i="1" s="1"/>
  <c r="D262" i="1"/>
  <c r="D261" i="1" s="1"/>
  <c r="L261" i="1"/>
  <c r="I261" i="1"/>
  <c r="AA260" i="1"/>
  <c r="Y260" i="1"/>
  <c r="Z260" i="1" s="1"/>
  <c r="W260" i="1"/>
  <c r="U260" i="1"/>
  <c r="M260" i="1"/>
  <c r="H260" i="1"/>
  <c r="AA259" i="1"/>
  <c r="Y259" i="1"/>
  <c r="Z259" i="1" s="1"/>
  <c r="W259" i="1"/>
  <c r="U259" i="1"/>
  <c r="M259" i="1"/>
  <c r="H259" i="1"/>
  <c r="AA258" i="1"/>
  <c r="Y258" i="1"/>
  <c r="Z258" i="1" s="1"/>
  <c r="W258" i="1"/>
  <c r="U258" i="1"/>
  <c r="M258" i="1"/>
  <c r="H258" i="1"/>
  <c r="AA257" i="1"/>
  <c r="Y257" i="1"/>
  <c r="Z257" i="1" s="1"/>
  <c r="W257" i="1"/>
  <c r="U257" i="1"/>
  <c r="M257" i="1"/>
  <c r="H257" i="1"/>
  <c r="AA256" i="1"/>
  <c r="Y256" i="1"/>
  <c r="Z256" i="1" s="1"/>
  <c r="W256" i="1"/>
  <c r="U256" i="1"/>
  <c r="M256" i="1"/>
  <c r="H256" i="1"/>
  <c r="AA255" i="1"/>
  <c r="Y255" i="1"/>
  <c r="Z255" i="1" s="1"/>
  <c r="W255" i="1"/>
  <c r="U255" i="1"/>
  <c r="M255" i="1"/>
  <c r="H255" i="1"/>
  <c r="AA254" i="1"/>
  <c r="Y254" i="1"/>
  <c r="Z254" i="1" s="1"/>
  <c r="W254" i="1"/>
  <c r="U254" i="1"/>
  <c r="M254" i="1"/>
  <c r="H254" i="1"/>
  <c r="AA253" i="1"/>
  <c r="Y253" i="1"/>
  <c r="Z253" i="1" s="1"/>
  <c r="W253" i="1"/>
  <c r="U253" i="1"/>
  <c r="M253" i="1"/>
  <c r="H253" i="1"/>
  <c r="AA252" i="1"/>
  <c r="Y252" i="1"/>
  <c r="W252" i="1"/>
  <c r="U252" i="1"/>
  <c r="M252" i="1"/>
  <c r="H252" i="1"/>
  <c r="AA251" i="1"/>
  <c r="Y251" i="1"/>
  <c r="Z251" i="1" s="1"/>
  <c r="W251" i="1"/>
  <c r="U251" i="1"/>
  <c r="M251" i="1"/>
  <c r="H251" i="1"/>
  <c r="AA250" i="1"/>
  <c r="Y250" i="1"/>
  <c r="Z250" i="1" s="1"/>
  <c r="W250" i="1"/>
  <c r="U250" i="1"/>
  <c r="M250" i="1"/>
  <c r="H250" i="1"/>
  <c r="Q249" i="1"/>
  <c r="P249" i="1"/>
  <c r="O249" i="1"/>
  <c r="N249" i="1"/>
  <c r="L249" i="1"/>
  <c r="K249" i="1"/>
  <c r="J249" i="1"/>
  <c r="I249" i="1"/>
  <c r="G249" i="1"/>
  <c r="F249" i="1"/>
  <c r="D249" i="1"/>
  <c r="AA246" i="1"/>
  <c r="AB246" i="1" s="1"/>
  <c r="Y246" i="1"/>
  <c r="W246" i="1"/>
  <c r="U246" i="1"/>
  <c r="M246" i="1"/>
  <c r="R246" i="1" s="1"/>
  <c r="H246" i="1"/>
  <c r="AA245" i="1"/>
  <c r="AB245" i="1" s="1"/>
  <c r="Y245" i="1"/>
  <c r="W245" i="1"/>
  <c r="U245" i="1"/>
  <c r="M245" i="1"/>
  <c r="R245" i="1" s="1"/>
  <c r="H245" i="1"/>
  <c r="AA244" i="1"/>
  <c r="Y244" i="1"/>
  <c r="W244" i="1"/>
  <c r="U244" i="1"/>
  <c r="M244" i="1"/>
  <c r="R244" i="1" s="1"/>
  <c r="H244" i="1"/>
  <c r="AA243" i="1"/>
  <c r="AB243" i="1" s="1"/>
  <c r="Y243" i="1"/>
  <c r="W243" i="1"/>
  <c r="U243" i="1"/>
  <c r="M243" i="1"/>
  <c r="H243" i="1"/>
  <c r="Q242" i="1"/>
  <c r="P242" i="1"/>
  <c r="O242" i="1"/>
  <c r="N242" i="1"/>
  <c r="L242" i="1"/>
  <c r="K242" i="1"/>
  <c r="J242" i="1"/>
  <c r="I242" i="1"/>
  <c r="I241" i="1" s="1"/>
  <c r="G242" i="1"/>
  <c r="F242" i="1"/>
  <c r="D242" i="1"/>
  <c r="AA240" i="1"/>
  <c r="Y240" i="1"/>
  <c r="Z240" i="1" s="1"/>
  <c r="W240" i="1"/>
  <c r="U240" i="1"/>
  <c r="M240" i="1"/>
  <c r="H240" i="1"/>
  <c r="AA239" i="1"/>
  <c r="Y239" i="1"/>
  <c r="Z239" i="1" s="1"/>
  <c r="W239" i="1"/>
  <c r="U239" i="1"/>
  <c r="M239" i="1"/>
  <c r="R239" i="1" s="1"/>
  <c r="H239" i="1"/>
  <c r="AA238" i="1"/>
  <c r="Y238" i="1"/>
  <c r="Z238" i="1" s="1"/>
  <c r="W238" i="1"/>
  <c r="U238" i="1"/>
  <c r="M238" i="1"/>
  <c r="R238" i="1" s="1"/>
  <c r="H238" i="1"/>
  <c r="AA237" i="1"/>
  <c r="Y237" i="1"/>
  <c r="Z237" i="1" s="1"/>
  <c r="W237" i="1"/>
  <c r="U237" i="1"/>
  <c r="M237" i="1"/>
  <c r="R237" i="1" s="1"/>
  <c r="H237" i="1"/>
  <c r="AA236" i="1"/>
  <c r="Y236" i="1"/>
  <c r="Z236" i="1" s="1"/>
  <c r="W236" i="1"/>
  <c r="U236" i="1"/>
  <c r="M236" i="1"/>
  <c r="R236" i="1" s="1"/>
  <c r="H236" i="1"/>
  <c r="AA235" i="1"/>
  <c r="AB235" i="1" s="1"/>
  <c r="Y235" i="1"/>
  <c r="Z235" i="1" s="1"/>
  <c r="W235" i="1"/>
  <c r="U235" i="1"/>
  <c r="M235" i="1"/>
  <c r="R235" i="1" s="1"/>
  <c r="H235" i="1"/>
  <c r="AA234" i="1"/>
  <c r="AB234" i="1" s="1"/>
  <c r="Y234" i="1"/>
  <c r="Z234" i="1" s="1"/>
  <c r="W234" i="1"/>
  <c r="U234" i="1"/>
  <c r="M234" i="1"/>
  <c r="R234" i="1" s="1"/>
  <c r="H234" i="1"/>
  <c r="AA233" i="1"/>
  <c r="AB233" i="1" s="1"/>
  <c r="Y233" i="1"/>
  <c r="Z233" i="1" s="1"/>
  <c r="W233" i="1"/>
  <c r="U233" i="1"/>
  <c r="M233" i="1"/>
  <c r="R233" i="1" s="1"/>
  <c r="H233" i="1"/>
  <c r="Q232" i="1"/>
  <c r="P232" i="1"/>
  <c r="O232" i="1"/>
  <c r="N232" i="1"/>
  <c r="L232" i="1"/>
  <c r="K232" i="1"/>
  <c r="J232" i="1"/>
  <c r="I232" i="1"/>
  <c r="G232" i="1"/>
  <c r="F232" i="1"/>
  <c r="D232" i="1"/>
  <c r="AA231" i="1"/>
  <c r="AA230" i="1" s="1"/>
  <c r="Y231" i="1"/>
  <c r="Y230" i="1" s="1"/>
  <c r="W231" i="1"/>
  <c r="W230" i="1" s="1"/>
  <c r="U231" i="1"/>
  <c r="U230" i="1" s="1"/>
  <c r="M231" i="1"/>
  <c r="H231" i="1"/>
  <c r="H230" i="1" s="1"/>
  <c r="V230" i="1"/>
  <c r="Q230" i="1"/>
  <c r="P230" i="1"/>
  <c r="O230" i="1"/>
  <c r="N230" i="1"/>
  <c r="L230" i="1"/>
  <c r="K230" i="1"/>
  <c r="J230" i="1"/>
  <c r="I230" i="1"/>
  <c r="G230" i="1"/>
  <c r="F230" i="1"/>
  <c r="E230" i="1"/>
  <c r="D230" i="1"/>
  <c r="AA228" i="1"/>
  <c r="Y228" i="1"/>
  <c r="Y227" i="1" s="1"/>
  <c r="W228" i="1"/>
  <c r="W227" i="1" s="1"/>
  <c r="U228" i="1"/>
  <c r="U227" i="1" s="1"/>
  <c r="M228" i="1"/>
  <c r="H228" i="1"/>
  <c r="H227" i="1" s="1"/>
  <c r="Q227" i="1"/>
  <c r="P227" i="1"/>
  <c r="O227" i="1"/>
  <c r="O226" i="1" s="1"/>
  <c r="N227" i="1"/>
  <c r="L227" i="1"/>
  <c r="K227" i="1"/>
  <c r="J227" i="1"/>
  <c r="J226" i="1" s="1"/>
  <c r="I227" i="1"/>
  <c r="G227" i="1"/>
  <c r="F227" i="1"/>
  <c r="F226" i="1" s="1"/>
  <c r="E227" i="1"/>
  <c r="D227" i="1"/>
  <c r="AA224" i="1"/>
  <c r="Y224" i="1"/>
  <c r="W224" i="1"/>
  <c r="U224" i="1"/>
  <c r="M224" i="1"/>
  <c r="H224" i="1"/>
  <c r="AA223" i="1"/>
  <c r="Y223" i="1"/>
  <c r="W223" i="1"/>
  <c r="U223" i="1"/>
  <c r="M223" i="1"/>
  <c r="H223" i="1"/>
  <c r="AA222" i="1"/>
  <c r="Y222" i="1"/>
  <c r="W222" i="1"/>
  <c r="U222" i="1"/>
  <c r="M222" i="1"/>
  <c r="H222" i="1"/>
  <c r="AA221" i="1"/>
  <c r="Y221" i="1"/>
  <c r="W221" i="1"/>
  <c r="U221" i="1"/>
  <c r="M221" i="1"/>
  <c r="R221" i="1" s="1"/>
  <c r="H221" i="1"/>
  <c r="Q220" i="1"/>
  <c r="P220" i="1"/>
  <c r="O220" i="1"/>
  <c r="O215" i="1" s="1"/>
  <c r="N220" i="1"/>
  <c r="N215" i="1" s="1"/>
  <c r="L220" i="1"/>
  <c r="L215" i="1" s="1"/>
  <c r="K220" i="1"/>
  <c r="K215" i="1" s="1"/>
  <c r="J220" i="1"/>
  <c r="J215" i="1" s="1"/>
  <c r="I220" i="1"/>
  <c r="I215" i="1" s="1"/>
  <c r="G220" i="1"/>
  <c r="G215" i="1" s="1"/>
  <c r="F220" i="1"/>
  <c r="F215" i="1" s="1"/>
  <c r="E220" i="1"/>
  <c r="D220" i="1"/>
  <c r="D215" i="1" s="1"/>
  <c r="Q215" i="1"/>
  <c r="P215" i="1"/>
  <c r="AA212" i="1"/>
  <c r="Y212" i="1"/>
  <c r="W212" i="1"/>
  <c r="U212" i="1"/>
  <c r="S212" i="1"/>
  <c r="R212" i="1"/>
  <c r="Q212" i="1"/>
  <c r="P212" i="1"/>
  <c r="O212" i="1"/>
  <c r="N212" i="1"/>
  <c r="M212" i="1"/>
  <c r="L212" i="1"/>
  <c r="K212" i="1"/>
  <c r="J212" i="1"/>
  <c r="I212" i="1"/>
  <c r="H212" i="1"/>
  <c r="G212" i="1"/>
  <c r="F212" i="1"/>
  <c r="D212" i="1"/>
  <c r="AA209" i="1"/>
  <c r="Y209" i="1"/>
  <c r="W209" i="1"/>
  <c r="U209" i="1"/>
  <c r="S209" i="1"/>
  <c r="R209" i="1"/>
  <c r="Q209" i="1"/>
  <c r="P209" i="1"/>
  <c r="O209" i="1"/>
  <c r="N209" i="1"/>
  <c r="M209" i="1"/>
  <c r="L209" i="1"/>
  <c r="K209" i="1"/>
  <c r="J209" i="1"/>
  <c r="I209" i="1"/>
  <c r="H209" i="1"/>
  <c r="G209" i="1"/>
  <c r="F209" i="1"/>
  <c r="D209" i="1"/>
  <c r="D208" i="1" s="1"/>
  <c r="AA206" i="1"/>
  <c r="Y206" i="1"/>
  <c r="W206" i="1"/>
  <c r="U206" i="1"/>
  <c r="M206" i="1"/>
  <c r="R206" i="1" s="1"/>
  <c r="H206" i="1"/>
  <c r="AA205" i="1"/>
  <c r="Y205" i="1"/>
  <c r="Z205" i="1" s="1"/>
  <c r="W205" i="1"/>
  <c r="U205" i="1"/>
  <c r="M205" i="1"/>
  <c r="R205" i="1" s="1"/>
  <c r="H205" i="1"/>
  <c r="AA204" i="1"/>
  <c r="Y204" i="1"/>
  <c r="Z204" i="1" s="1"/>
  <c r="W204" i="1"/>
  <c r="U204" i="1"/>
  <c r="M204" i="1"/>
  <c r="H204" i="1"/>
  <c r="AA203" i="1"/>
  <c r="Y203" i="1"/>
  <c r="W203" i="1"/>
  <c r="U203" i="1"/>
  <c r="M203" i="1"/>
  <c r="H203" i="1"/>
  <c r="AA202" i="1"/>
  <c r="Y202" i="1"/>
  <c r="Z202" i="1" s="1"/>
  <c r="W202" i="1"/>
  <c r="U202" i="1"/>
  <c r="M202" i="1"/>
  <c r="H202" i="1"/>
  <c r="AA201" i="1"/>
  <c r="Y201" i="1"/>
  <c r="Z201" i="1" s="1"/>
  <c r="W201" i="1"/>
  <c r="U201" i="1"/>
  <c r="M201" i="1"/>
  <c r="H201" i="1"/>
  <c r="AA200" i="1"/>
  <c r="Y200" i="1"/>
  <c r="Z200" i="1" s="1"/>
  <c r="W200" i="1"/>
  <c r="U200" i="1"/>
  <c r="M200" i="1"/>
  <c r="H200" i="1"/>
  <c r="AA199" i="1"/>
  <c r="Y199" i="1"/>
  <c r="Z199" i="1" s="1"/>
  <c r="W199" i="1"/>
  <c r="U199" i="1"/>
  <c r="M199" i="1"/>
  <c r="H199" i="1"/>
  <c r="AA198" i="1"/>
  <c r="Y198" i="1"/>
  <c r="Z198" i="1" s="1"/>
  <c r="W198" i="1"/>
  <c r="U198" i="1"/>
  <c r="M198" i="1"/>
  <c r="H198" i="1"/>
  <c r="AA197" i="1"/>
  <c r="Y197" i="1"/>
  <c r="Z197" i="1" s="1"/>
  <c r="W197" i="1"/>
  <c r="U197" i="1"/>
  <c r="M197" i="1"/>
  <c r="H197" i="1"/>
  <c r="AA196" i="1"/>
  <c r="Y196" i="1"/>
  <c r="Z196" i="1" s="1"/>
  <c r="W196" i="1"/>
  <c r="U196" i="1"/>
  <c r="M196" i="1"/>
  <c r="H196" i="1"/>
  <c r="AA195" i="1"/>
  <c r="Y195" i="1"/>
  <c r="Z195" i="1" s="1"/>
  <c r="W195" i="1"/>
  <c r="U195" i="1"/>
  <c r="M195" i="1"/>
  <c r="H195" i="1"/>
  <c r="AA194" i="1"/>
  <c r="Y194" i="1"/>
  <c r="Z194" i="1" s="1"/>
  <c r="W194" i="1"/>
  <c r="U194" i="1"/>
  <c r="M194" i="1"/>
  <c r="H194" i="1"/>
  <c r="AA193" i="1"/>
  <c r="Y193" i="1"/>
  <c r="Z193" i="1" s="1"/>
  <c r="W193" i="1"/>
  <c r="U193" i="1"/>
  <c r="M193" i="1"/>
  <c r="H193" i="1"/>
  <c r="AA192" i="1"/>
  <c r="Y192" i="1"/>
  <c r="Z192" i="1" s="1"/>
  <c r="W192" i="1"/>
  <c r="U192" i="1"/>
  <c r="M192" i="1"/>
  <c r="H192" i="1"/>
  <c r="AA191" i="1"/>
  <c r="Y191" i="1"/>
  <c r="Z191" i="1" s="1"/>
  <c r="W191" i="1"/>
  <c r="U191" i="1"/>
  <c r="M191" i="1"/>
  <c r="H191" i="1"/>
  <c r="AA190" i="1"/>
  <c r="Y190" i="1"/>
  <c r="Z190" i="1" s="1"/>
  <c r="W190" i="1"/>
  <c r="U190" i="1"/>
  <c r="M190" i="1"/>
  <c r="H190" i="1"/>
  <c r="AA189" i="1"/>
  <c r="Y189" i="1"/>
  <c r="Z189" i="1" s="1"/>
  <c r="W189" i="1"/>
  <c r="U189" i="1"/>
  <c r="M189" i="1"/>
  <c r="H189" i="1"/>
  <c r="AA188" i="1"/>
  <c r="Y188" i="1"/>
  <c r="Z188" i="1" s="1"/>
  <c r="W188" i="1"/>
  <c r="U188" i="1"/>
  <c r="M188" i="1"/>
  <c r="H188" i="1"/>
  <c r="AA187" i="1"/>
  <c r="Y187" i="1"/>
  <c r="Z187" i="1" s="1"/>
  <c r="W187" i="1"/>
  <c r="U187" i="1"/>
  <c r="M187" i="1"/>
  <c r="H187" i="1"/>
  <c r="AA186" i="1"/>
  <c r="Y186" i="1"/>
  <c r="Z186" i="1" s="1"/>
  <c r="W186" i="1"/>
  <c r="U186" i="1"/>
  <c r="M186" i="1"/>
  <c r="H186" i="1"/>
  <c r="AA185" i="1"/>
  <c r="Y185" i="1"/>
  <c r="Z185" i="1" s="1"/>
  <c r="W185" i="1"/>
  <c r="U185" i="1"/>
  <c r="M185" i="1"/>
  <c r="H185" i="1"/>
  <c r="AA184" i="1"/>
  <c r="Y184" i="1"/>
  <c r="Z184" i="1" s="1"/>
  <c r="W184" i="1"/>
  <c r="U184" i="1"/>
  <c r="M184" i="1"/>
  <c r="H184" i="1"/>
  <c r="AA183" i="1"/>
  <c r="Y183" i="1"/>
  <c r="Z183" i="1" s="1"/>
  <c r="W183" i="1"/>
  <c r="U183" i="1"/>
  <c r="M183" i="1"/>
  <c r="H183" i="1"/>
  <c r="AA182" i="1"/>
  <c r="Y182" i="1"/>
  <c r="Z182" i="1" s="1"/>
  <c r="W182" i="1"/>
  <c r="U182" i="1"/>
  <c r="M182" i="1"/>
  <c r="H182" i="1"/>
  <c r="AA181" i="1"/>
  <c r="Y181" i="1"/>
  <c r="Z181" i="1" s="1"/>
  <c r="W181" i="1"/>
  <c r="U181" i="1"/>
  <c r="M181" i="1"/>
  <c r="H181" i="1"/>
  <c r="M180" i="1"/>
  <c r="AA179" i="1"/>
  <c r="AB179" i="1" s="1"/>
  <c r="Y179" i="1"/>
  <c r="W179" i="1"/>
  <c r="U179" i="1"/>
  <c r="M179" i="1"/>
  <c r="R179" i="1" s="1"/>
  <c r="H179" i="1"/>
  <c r="AA178" i="1"/>
  <c r="AB178" i="1" s="1"/>
  <c r="Y178" i="1"/>
  <c r="W178" i="1"/>
  <c r="U178" i="1"/>
  <c r="M178" i="1"/>
  <c r="H178" i="1"/>
  <c r="AA177" i="1"/>
  <c r="AB177" i="1" s="1"/>
  <c r="Y177" i="1"/>
  <c r="W177" i="1"/>
  <c r="U177" i="1"/>
  <c r="M177" i="1"/>
  <c r="H177" i="1"/>
  <c r="AA176" i="1"/>
  <c r="AB176" i="1" s="1"/>
  <c r="Y176" i="1"/>
  <c r="W176" i="1"/>
  <c r="U176" i="1"/>
  <c r="M176" i="1"/>
  <c r="R176" i="1" s="1"/>
  <c r="H176" i="1"/>
  <c r="AA175" i="1"/>
  <c r="AB175" i="1" s="1"/>
  <c r="Y175" i="1"/>
  <c r="W175" i="1"/>
  <c r="U175" i="1"/>
  <c r="M175" i="1"/>
  <c r="R175" i="1" s="1"/>
  <c r="H175" i="1"/>
  <c r="AA174" i="1"/>
  <c r="AB174" i="1" s="1"/>
  <c r="Y174" i="1"/>
  <c r="W174" i="1"/>
  <c r="U174" i="1"/>
  <c r="M174" i="1"/>
  <c r="H174" i="1"/>
  <c r="AA173" i="1"/>
  <c r="AB173" i="1" s="1"/>
  <c r="Y173" i="1"/>
  <c r="W173" i="1"/>
  <c r="U173" i="1"/>
  <c r="M173" i="1"/>
  <c r="R173" i="1" s="1"/>
  <c r="H173" i="1"/>
  <c r="AA172" i="1"/>
  <c r="AB172" i="1" s="1"/>
  <c r="Y172" i="1"/>
  <c r="W172" i="1"/>
  <c r="U172" i="1"/>
  <c r="M172" i="1"/>
  <c r="H172" i="1"/>
  <c r="AA171" i="1"/>
  <c r="AB171" i="1" s="1"/>
  <c r="Y171" i="1"/>
  <c r="W171" i="1"/>
  <c r="U171" i="1"/>
  <c r="M171" i="1"/>
  <c r="R171" i="1" s="1"/>
  <c r="H171" i="1"/>
  <c r="AA170" i="1"/>
  <c r="AB170" i="1" s="1"/>
  <c r="Y170" i="1"/>
  <c r="W170" i="1"/>
  <c r="U170" i="1"/>
  <c r="M170" i="1"/>
  <c r="H170" i="1"/>
  <c r="AA169" i="1"/>
  <c r="AB169" i="1" s="1"/>
  <c r="Y169" i="1"/>
  <c r="W169" i="1"/>
  <c r="U169" i="1"/>
  <c r="M169" i="1"/>
  <c r="H169" i="1"/>
  <c r="AA168" i="1"/>
  <c r="AB168" i="1" s="1"/>
  <c r="Y168" i="1"/>
  <c r="W168" i="1"/>
  <c r="U168" i="1"/>
  <c r="M168" i="1"/>
  <c r="H168" i="1"/>
  <c r="AA167" i="1"/>
  <c r="AB167" i="1" s="1"/>
  <c r="Y167" i="1"/>
  <c r="W167" i="1"/>
  <c r="U167" i="1"/>
  <c r="M167" i="1"/>
  <c r="R167" i="1" s="1"/>
  <c r="H167" i="1"/>
  <c r="AA166" i="1"/>
  <c r="AB166" i="1" s="1"/>
  <c r="Y166" i="1"/>
  <c r="W166" i="1"/>
  <c r="U166" i="1"/>
  <c r="M166" i="1"/>
  <c r="H166" i="1"/>
  <c r="AA165" i="1"/>
  <c r="AB165" i="1" s="1"/>
  <c r="Y165" i="1"/>
  <c r="W165" i="1"/>
  <c r="U165" i="1"/>
  <c r="M165" i="1"/>
  <c r="R165" i="1" s="1"/>
  <c r="H165" i="1"/>
  <c r="AA164" i="1"/>
  <c r="AB164" i="1" s="1"/>
  <c r="Y164" i="1"/>
  <c r="W164" i="1"/>
  <c r="U164" i="1"/>
  <c r="M164" i="1"/>
  <c r="R164" i="1" s="1"/>
  <c r="H164" i="1"/>
  <c r="AA163" i="1"/>
  <c r="AB163" i="1" s="1"/>
  <c r="Y163" i="1"/>
  <c r="W163" i="1"/>
  <c r="U163" i="1"/>
  <c r="M163" i="1"/>
  <c r="R163" i="1" s="1"/>
  <c r="H163" i="1"/>
  <c r="AA162" i="1"/>
  <c r="AB162" i="1" s="1"/>
  <c r="Y162" i="1"/>
  <c r="W162" i="1"/>
  <c r="U162" i="1"/>
  <c r="M162" i="1"/>
  <c r="H162" i="1"/>
  <c r="M161" i="1"/>
  <c r="AA160" i="1"/>
  <c r="Y160" i="1"/>
  <c r="W160" i="1"/>
  <c r="U160" i="1"/>
  <c r="M160" i="1"/>
  <c r="H160" i="1"/>
  <c r="AA159" i="1"/>
  <c r="Y159" i="1"/>
  <c r="W159" i="1"/>
  <c r="U159" i="1"/>
  <c r="M159" i="1"/>
  <c r="R159" i="1" s="1"/>
  <c r="H159" i="1"/>
  <c r="Q158" i="1"/>
  <c r="Q28" i="1" s="1"/>
  <c r="P158" i="1"/>
  <c r="O158" i="1"/>
  <c r="N158" i="1"/>
  <c r="L158" i="1"/>
  <c r="L28" i="1" s="1"/>
  <c r="K158" i="1"/>
  <c r="J158" i="1"/>
  <c r="I158" i="1"/>
  <c r="I28" i="1" s="1"/>
  <c r="G158" i="1"/>
  <c r="F158" i="1"/>
  <c r="E158" i="1"/>
  <c r="D158" i="1"/>
  <c r="AA156" i="1"/>
  <c r="Y156" i="1"/>
  <c r="Z156" i="1" s="1"/>
  <c r="W156" i="1"/>
  <c r="U156" i="1"/>
  <c r="M156" i="1"/>
  <c r="H156" i="1"/>
  <c r="AA155" i="1"/>
  <c r="Y155" i="1"/>
  <c r="Z155" i="1" s="1"/>
  <c r="W155" i="1"/>
  <c r="U155" i="1"/>
  <c r="M155" i="1"/>
  <c r="H155" i="1"/>
  <c r="AA154" i="1"/>
  <c r="Y154" i="1"/>
  <c r="Z154" i="1" s="1"/>
  <c r="W154" i="1"/>
  <c r="U154" i="1"/>
  <c r="M154" i="1"/>
  <c r="H154" i="1"/>
  <c r="AA153" i="1"/>
  <c r="Y153" i="1"/>
  <c r="Z153" i="1" s="1"/>
  <c r="W153" i="1"/>
  <c r="U153" i="1"/>
  <c r="M153" i="1"/>
  <c r="H153" i="1"/>
  <c r="AA152" i="1"/>
  <c r="Y152" i="1"/>
  <c r="W152" i="1"/>
  <c r="U152" i="1"/>
  <c r="M152" i="1"/>
  <c r="R152" i="1" s="1"/>
  <c r="H152" i="1"/>
  <c r="AA151" i="1"/>
  <c r="Y151" i="1"/>
  <c r="Z151" i="1" s="1"/>
  <c r="W151" i="1"/>
  <c r="U151" i="1"/>
  <c r="M151" i="1"/>
  <c r="H151" i="1"/>
  <c r="Q150" i="1"/>
  <c r="P150" i="1"/>
  <c r="O150" i="1"/>
  <c r="N150" i="1"/>
  <c r="L150" i="1"/>
  <c r="K150" i="1"/>
  <c r="J150" i="1"/>
  <c r="I150" i="1"/>
  <c r="G150" i="1"/>
  <c r="F150" i="1"/>
  <c r="D150" i="1"/>
  <c r="AA149" i="1"/>
  <c r="AB149" i="1" s="1"/>
  <c r="Y149" i="1"/>
  <c r="W149" i="1"/>
  <c r="U149" i="1"/>
  <c r="M149" i="1"/>
  <c r="H149" i="1"/>
  <c r="AA148" i="1"/>
  <c r="Y148" i="1"/>
  <c r="W148" i="1"/>
  <c r="W147" i="1" s="1"/>
  <c r="U148" i="1"/>
  <c r="M148" i="1"/>
  <c r="R148" i="1" s="1"/>
  <c r="H148" i="1"/>
  <c r="Q147" i="1"/>
  <c r="P147" i="1"/>
  <c r="O147" i="1"/>
  <c r="N147" i="1"/>
  <c r="L147" i="1"/>
  <c r="K147" i="1"/>
  <c r="J147" i="1"/>
  <c r="I147" i="1"/>
  <c r="F147" i="1"/>
  <c r="D147" i="1"/>
  <c r="AA146" i="1"/>
  <c r="Y146" i="1"/>
  <c r="Y145" i="1" s="1"/>
  <c r="W146" i="1"/>
  <c r="W145" i="1" s="1"/>
  <c r="U146" i="1"/>
  <c r="U145" i="1" s="1"/>
  <c r="M146" i="1"/>
  <c r="M145" i="1" s="1"/>
  <c r="H146" i="1"/>
  <c r="H145" i="1" s="1"/>
  <c r="Q145" i="1"/>
  <c r="P145" i="1"/>
  <c r="O145" i="1"/>
  <c r="N145" i="1"/>
  <c r="N143" i="1" s="1"/>
  <c r="N26" i="1" s="1"/>
  <c r="L145" i="1"/>
  <c r="K145" i="1"/>
  <c r="J145" i="1"/>
  <c r="I145" i="1"/>
  <c r="G145" i="1"/>
  <c r="F145" i="1"/>
  <c r="D145" i="1"/>
  <c r="AA139" i="1"/>
  <c r="AA138" i="1" s="1"/>
  <c r="Y139" i="1"/>
  <c r="Y138" i="1" s="1"/>
  <c r="W139" i="1"/>
  <c r="U139" i="1"/>
  <c r="U138" i="1" s="1"/>
  <c r="M139" i="1"/>
  <c r="R139" i="1" s="1"/>
  <c r="R138" i="1" s="1"/>
  <c r="R136" i="1" s="1"/>
  <c r="R135" i="1" s="1"/>
  <c r="H139" i="1"/>
  <c r="Q138" i="1"/>
  <c r="Q136" i="1" s="1"/>
  <c r="Q135" i="1" s="1"/>
  <c r="P138" i="1"/>
  <c r="P136" i="1" s="1"/>
  <c r="P135" i="1" s="1"/>
  <c r="O138" i="1"/>
  <c r="O136" i="1" s="1"/>
  <c r="O135" i="1" s="1"/>
  <c r="N138" i="1"/>
  <c r="N136" i="1" s="1"/>
  <c r="N135" i="1" s="1"/>
  <c r="L138" i="1"/>
  <c r="L136" i="1" s="1"/>
  <c r="L135" i="1" s="1"/>
  <c r="K138" i="1"/>
  <c r="K136" i="1" s="1"/>
  <c r="K135" i="1" s="1"/>
  <c r="J138" i="1"/>
  <c r="J136" i="1" s="1"/>
  <c r="J135" i="1" s="1"/>
  <c r="J25" i="1" s="1"/>
  <c r="I138" i="1"/>
  <c r="I136" i="1" s="1"/>
  <c r="I135" i="1" s="1"/>
  <c r="G138" i="1"/>
  <c r="G136" i="1" s="1"/>
  <c r="G135" i="1" s="1"/>
  <c r="F138" i="1"/>
  <c r="F136" i="1" s="1"/>
  <c r="F135" i="1" s="1"/>
  <c r="D138" i="1"/>
  <c r="AA134" i="1"/>
  <c r="Y134" i="1"/>
  <c r="W134" i="1"/>
  <c r="U134" i="1"/>
  <c r="M134" i="1"/>
  <c r="H134" i="1"/>
  <c r="AA133" i="1"/>
  <c r="Y133" i="1"/>
  <c r="W133" i="1"/>
  <c r="U133" i="1"/>
  <c r="M133" i="1"/>
  <c r="H133" i="1"/>
  <c r="AA132" i="1"/>
  <c r="Y132" i="1"/>
  <c r="W132" i="1"/>
  <c r="U132" i="1"/>
  <c r="M132" i="1"/>
  <c r="H132" i="1"/>
  <c r="AA131" i="1"/>
  <c r="Y131" i="1"/>
  <c r="W131" i="1"/>
  <c r="U131" i="1"/>
  <c r="M131" i="1"/>
  <c r="H131" i="1"/>
  <c r="AA130" i="1"/>
  <c r="Y130" i="1"/>
  <c r="W130" i="1"/>
  <c r="U130" i="1"/>
  <c r="M130" i="1"/>
  <c r="H130" i="1"/>
  <c r="M129" i="1"/>
  <c r="AA128" i="1"/>
  <c r="AB128" i="1" s="1"/>
  <c r="Y128" i="1"/>
  <c r="W128" i="1"/>
  <c r="U128" i="1"/>
  <c r="M128" i="1"/>
  <c r="H128" i="1"/>
  <c r="AA127" i="1"/>
  <c r="AB127" i="1" s="1"/>
  <c r="Y127" i="1"/>
  <c r="W127" i="1"/>
  <c r="U127" i="1"/>
  <c r="M127" i="1"/>
  <c r="R127" i="1" s="1"/>
  <c r="H127" i="1"/>
  <c r="AA126" i="1"/>
  <c r="AB126" i="1" s="1"/>
  <c r="Y126" i="1"/>
  <c r="W126" i="1"/>
  <c r="U126" i="1"/>
  <c r="R126" i="1"/>
  <c r="M126" i="1"/>
  <c r="H126" i="1"/>
  <c r="AA125" i="1"/>
  <c r="AB125" i="1" s="1"/>
  <c r="Y125" i="1"/>
  <c r="W125" i="1"/>
  <c r="U125" i="1"/>
  <c r="M125" i="1"/>
  <c r="R125" i="1" s="1"/>
  <c r="H125" i="1"/>
  <c r="AA124" i="1"/>
  <c r="AB124" i="1" s="1"/>
  <c r="Y124" i="1"/>
  <c r="W124" i="1"/>
  <c r="U124" i="1"/>
  <c r="M124" i="1"/>
  <c r="H124" i="1"/>
  <c r="AA123" i="1"/>
  <c r="AB123" i="1" s="1"/>
  <c r="Y123" i="1"/>
  <c r="W123" i="1"/>
  <c r="U123" i="1"/>
  <c r="M123" i="1"/>
  <c r="H123" i="1"/>
  <c r="AA122" i="1"/>
  <c r="AB122" i="1" s="1"/>
  <c r="Y122" i="1"/>
  <c r="W122" i="1"/>
  <c r="U122" i="1"/>
  <c r="M122" i="1"/>
  <c r="H122" i="1"/>
  <c r="AA121" i="1"/>
  <c r="AB121" i="1" s="1"/>
  <c r="Y121" i="1"/>
  <c r="W121" i="1"/>
  <c r="U121" i="1"/>
  <c r="M121" i="1"/>
  <c r="R121" i="1" s="1"/>
  <c r="H121" i="1"/>
  <c r="AA120" i="1"/>
  <c r="AB120" i="1" s="1"/>
  <c r="Y120" i="1"/>
  <c r="W120" i="1"/>
  <c r="U120" i="1"/>
  <c r="M120" i="1"/>
  <c r="H120" i="1"/>
  <c r="AA119" i="1"/>
  <c r="AB119" i="1" s="1"/>
  <c r="Y119" i="1"/>
  <c r="W119" i="1"/>
  <c r="U119" i="1"/>
  <c r="M119" i="1"/>
  <c r="R119" i="1" s="1"/>
  <c r="H119" i="1"/>
  <c r="AA118" i="1"/>
  <c r="AB118" i="1" s="1"/>
  <c r="Y118" i="1"/>
  <c r="W118" i="1"/>
  <c r="U118" i="1"/>
  <c r="M118" i="1"/>
  <c r="H118" i="1"/>
  <c r="AA117" i="1"/>
  <c r="AB117" i="1" s="1"/>
  <c r="Y117" i="1"/>
  <c r="W117" i="1"/>
  <c r="U117" i="1"/>
  <c r="M117" i="1"/>
  <c r="R117" i="1" s="1"/>
  <c r="H117" i="1"/>
  <c r="AA116" i="1"/>
  <c r="AB116" i="1" s="1"/>
  <c r="Y116" i="1"/>
  <c r="W116" i="1"/>
  <c r="U116" i="1"/>
  <c r="M116" i="1"/>
  <c r="H116" i="1"/>
  <c r="AA115" i="1"/>
  <c r="AB115" i="1" s="1"/>
  <c r="Y115" i="1"/>
  <c r="W115" i="1"/>
  <c r="U115" i="1"/>
  <c r="M115" i="1"/>
  <c r="S115" i="1" s="1"/>
  <c r="H115" i="1"/>
  <c r="AA114" i="1"/>
  <c r="AB114" i="1" s="1"/>
  <c r="Y114" i="1"/>
  <c r="W114" i="1"/>
  <c r="U114" i="1"/>
  <c r="M114" i="1"/>
  <c r="R114" i="1" s="1"/>
  <c r="H114" i="1"/>
  <c r="S114" i="1" s="1"/>
  <c r="AA113" i="1"/>
  <c r="AB113" i="1" s="1"/>
  <c r="Y113" i="1"/>
  <c r="W113" i="1"/>
  <c r="U113" i="1"/>
  <c r="M113" i="1"/>
  <c r="R113" i="1" s="1"/>
  <c r="H113" i="1"/>
  <c r="AA112" i="1"/>
  <c r="AB112" i="1" s="1"/>
  <c r="Y112" i="1"/>
  <c r="W112" i="1"/>
  <c r="U112" i="1"/>
  <c r="M112" i="1"/>
  <c r="H112" i="1"/>
  <c r="AA111" i="1"/>
  <c r="AB111" i="1" s="1"/>
  <c r="Y111" i="1"/>
  <c r="W111" i="1"/>
  <c r="U111" i="1"/>
  <c r="R111" i="1"/>
  <c r="M111" i="1"/>
  <c r="H111" i="1"/>
  <c r="AA110" i="1"/>
  <c r="Y110" i="1"/>
  <c r="Z110" i="1" s="1"/>
  <c r="W110" i="1"/>
  <c r="U110" i="1"/>
  <c r="M110" i="1"/>
  <c r="H110" i="1"/>
  <c r="Q109" i="1"/>
  <c r="P109" i="1"/>
  <c r="O109" i="1"/>
  <c r="N109" i="1"/>
  <c r="L109" i="1"/>
  <c r="K109" i="1"/>
  <c r="J109" i="1"/>
  <c r="I109" i="1"/>
  <c r="G109" i="1"/>
  <c r="F109" i="1"/>
  <c r="D109" i="1"/>
  <c r="AA108" i="1"/>
  <c r="Y108" i="1"/>
  <c r="Z108" i="1" s="1"/>
  <c r="W108" i="1"/>
  <c r="U108" i="1"/>
  <c r="M108" i="1"/>
  <c r="H108" i="1"/>
  <c r="AA107" i="1"/>
  <c r="Y107" i="1"/>
  <c r="Z107" i="1" s="1"/>
  <c r="W107" i="1"/>
  <c r="U107" i="1"/>
  <c r="M107" i="1"/>
  <c r="H107" i="1"/>
  <c r="AA106" i="1"/>
  <c r="Y106" i="1"/>
  <c r="Z106" i="1" s="1"/>
  <c r="W106" i="1"/>
  <c r="U106" i="1"/>
  <c r="M106" i="1"/>
  <c r="H106" i="1"/>
  <c r="AA105" i="1"/>
  <c r="Y105" i="1"/>
  <c r="Z105" i="1" s="1"/>
  <c r="W105" i="1"/>
  <c r="U105" i="1"/>
  <c r="M105" i="1"/>
  <c r="H105" i="1"/>
  <c r="AA104" i="1"/>
  <c r="Y104" i="1"/>
  <c r="Z104" i="1" s="1"/>
  <c r="W104" i="1"/>
  <c r="U104" i="1"/>
  <c r="M104" i="1"/>
  <c r="H104" i="1"/>
  <c r="AA103" i="1"/>
  <c r="Y103" i="1"/>
  <c r="Z103" i="1" s="1"/>
  <c r="W103" i="1"/>
  <c r="U103" i="1"/>
  <c r="M103" i="1"/>
  <c r="H103" i="1"/>
  <c r="AA102" i="1"/>
  <c r="Y102" i="1"/>
  <c r="Z102" i="1" s="1"/>
  <c r="W102" i="1"/>
  <c r="U102" i="1"/>
  <c r="M102" i="1"/>
  <c r="H102" i="1"/>
  <c r="AA101" i="1"/>
  <c r="Y101" i="1"/>
  <c r="Z101" i="1" s="1"/>
  <c r="W101" i="1"/>
  <c r="U101" i="1"/>
  <c r="M101" i="1"/>
  <c r="H101" i="1"/>
  <c r="AA100" i="1"/>
  <c r="Y100" i="1"/>
  <c r="Z100" i="1" s="1"/>
  <c r="W100" i="1"/>
  <c r="U100" i="1"/>
  <c r="M100" i="1"/>
  <c r="H100" i="1"/>
  <c r="AA99" i="1"/>
  <c r="Y99" i="1"/>
  <c r="Z99" i="1" s="1"/>
  <c r="W99" i="1"/>
  <c r="U99" i="1"/>
  <c r="M99" i="1"/>
  <c r="H99" i="1"/>
  <c r="AA98" i="1"/>
  <c r="Y98" i="1"/>
  <c r="Z98" i="1" s="1"/>
  <c r="W98" i="1"/>
  <c r="U98" i="1"/>
  <c r="M98" i="1"/>
  <c r="H98" i="1"/>
  <c r="AA97" i="1"/>
  <c r="Y97" i="1"/>
  <c r="Z97" i="1" s="1"/>
  <c r="W97" i="1"/>
  <c r="U97" i="1"/>
  <c r="M97" i="1"/>
  <c r="H97" i="1"/>
  <c r="AA96" i="1"/>
  <c r="Y96" i="1"/>
  <c r="Z96" i="1" s="1"/>
  <c r="W96" i="1"/>
  <c r="U96" i="1"/>
  <c r="M96" i="1"/>
  <c r="H96" i="1"/>
  <c r="AA95" i="1"/>
  <c r="Y95" i="1"/>
  <c r="Z95" i="1" s="1"/>
  <c r="W95" i="1"/>
  <c r="U95" i="1"/>
  <c r="M95" i="1"/>
  <c r="H95" i="1"/>
  <c r="AA94" i="1"/>
  <c r="Y94" i="1"/>
  <c r="Z94" i="1" s="1"/>
  <c r="W94" i="1"/>
  <c r="U94" i="1"/>
  <c r="M94" i="1"/>
  <c r="H94" i="1"/>
  <c r="AA93" i="1"/>
  <c r="Y93" i="1"/>
  <c r="Z93" i="1" s="1"/>
  <c r="W93" i="1"/>
  <c r="U93" i="1"/>
  <c r="M93" i="1"/>
  <c r="H93" i="1"/>
  <c r="AA92" i="1"/>
  <c r="Y92" i="1"/>
  <c r="Z92" i="1" s="1"/>
  <c r="W92" i="1"/>
  <c r="U92" i="1"/>
  <c r="M92" i="1"/>
  <c r="H92" i="1"/>
  <c r="Q91" i="1"/>
  <c r="P91" i="1"/>
  <c r="O91" i="1"/>
  <c r="N91" i="1"/>
  <c r="L91" i="1"/>
  <c r="K91" i="1"/>
  <c r="J91" i="1"/>
  <c r="I91" i="1"/>
  <c r="G91" i="1"/>
  <c r="F91" i="1"/>
  <c r="D91" i="1"/>
  <c r="AA89" i="1"/>
  <c r="Y89" i="1"/>
  <c r="Z89" i="1" s="1"/>
  <c r="W89" i="1"/>
  <c r="U89" i="1"/>
  <c r="M89" i="1"/>
  <c r="H89" i="1"/>
  <c r="AA88" i="1"/>
  <c r="Y88" i="1"/>
  <c r="Z88" i="1" s="1"/>
  <c r="W88" i="1"/>
  <c r="U88" i="1"/>
  <c r="M88" i="1"/>
  <c r="H88" i="1"/>
  <c r="AA87" i="1"/>
  <c r="Y87" i="1"/>
  <c r="Z87" i="1" s="1"/>
  <c r="W87" i="1"/>
  <c r="U87" i="1"/>
  <c r="M87" i="1"/>
  <c r="H87" i="1"/>
  <c r="AA86" i="1"/>
  <c r="Y86" i="1"/>
  <c r="Z86" i="1" s="1"/>
  <c r="W86" i="1"/>
  <c r="U86" i="1"/>
  <c r="M86" i="1"/>
  <c r="H86" i="1"/>
  <c r="AA85" i="1"/>
  <c r="Y85" i="1"/>
  <c r="Z85" i="1" s="1"/>
  <c r="W85" i="1"/>
  <c r="U85" i="1"/>
  <c r="M85" i="1"/>
  <c r="H85" i="1"/>
  <c r="AA84" i="1"/>
  <c r="Y84" i="1"/>
  <c r="Z84" i="1" s="1"/>
  <c r="W84" i="1"/>
  <c r="U84" i="1"/>
  <c r="M84" i="1"/>
  <c r="H84" i="1"/>
  <c r="AA83" i="1"/>
  <c r="Y83" i="1"/>
  <c r="Z83" i="1" s="1"/>
  <c r="W83" i="1"/>
  <c r="U83" i="1"/>
  <c r="M83" i="1"/>
  <c r="H83" i="1"/>
  <c r="AA82" i="1"/>
  <c r="Y82" i="1"/>
  <c r="Z82" i="1" s="1"/>
  <c r="W82" i="1"/>
  <c r="U82" i="1"/>
  <c r="M82" i="1"/>
  <c r="H82" i="1"/>
  <c r="AA81" i="1"/>
  <c r="Y81" i="1"/>
  <c r="Z81" i="1" s="1"/>
  <c r="W81" i="1"/>
  <c r="U81" i="1"/>
  <c r="M81" i="1"/>
  <c r="H81" i="1"/>
  <c r="AA80" i="1"/>
  <c r="Y80" i="1"/>
  <c r="Z80" i="1" s="1"/>
  <c r="W80" i="1"/>
  <c r="U80" i="1"/>
  <c r="M80" i="1"/>
  <c r="H80" i="1"/>
  <c r="AA79" i="1"/>
  <c r="Y79" i="1"/>
  <c r="Z79" i="1" s="1"/>
  <c r="W79" i="1"/>
  <c r="U79" i="1"/>
  <c r="M79" i="1"/>
  <c r="H79" i="1"/>
  <c r="AA78" i="1"/>
  <c r="Y78" i="1"/>
  <c r="Z78" i="1" s="1"/>
  <c r="W78" i="1"/>
  <c r="U78" i="1"/>
  <c r="M78" i="1"/>
  <c r="H78" i="1"/>
  <c r="AA77" i="1"/>
  <c r="Y77" i="1"/>
  <c r="Z77" i="1" s="1"/>
  <c r="W77" i="1"/>
  <c r="U77" i="1"/>
  <c r="M77" i="1"/>
  <c r="H77" i="1"/>
  <c r="Q76" i="1"/>
  <c r="P76" i="1"/>
  <c r="O76" i="1"/>
  <c r="N76" i="1"/>
  <c r="L76" i="1"/>
  <c r="K76" i="1"/>
  <c r="J76" i="1"/>
  <c r="I76" i="1"/>
  <c r="G76" i="1"/>
  <c r="F76" i="1"/>
  <c r="D76" i="1"/>
  <c r="AA74" i="1"/>
  <c r="AB74" i="1" s="1"/>
  <c r="Y74" i="1"/>
  <c r="W74" i="1"/>
  <c r="U74" i="1"/>
  <c r="M74" i="1"/>
  <c r="R74" i="1" s="1"/>
  <c r="H74" i="1"/>
  <c r="AA73" i="1"/>
  <c r="AB73" i="1" s="1"/>
  <c r="Y73" i="1"/>
  <c r="W73" i="1"/>
  <c r="U73" i="1"/>
  <c r="M73" i="1"/>
  <c r="H73" i="1"/>
  <c r="AA72" i="1"/>
  <c r="AB72" i="1" s="1"/>
  <c r="Y72" i="1"/>
  <c r="W72" i="1"/>
  <c r="U72" i="1"/>
  <c r="M72" i="1"/>
  <c r="S72" i="1" s="1"/>
  <c r="T72" i="1" s="1"/>
  <c r="H72" i="1"/>
  <c r="AA71" i="1"/>
  <c r="AB71" i="1" s="1"/>
  <c r="Y71" i="1"/>
  <c r="W71" i="1"/>
  <c r="U71" i="1"/>
  <c r="M71" i="1"/>
  <c r="R71" i="1" s="1"/>
  <c r="H71" i="1"/>
  <c r="AA70" i="1"/>
  <c r="AB70" i="1" s="1"/>
  <c r="Y70" i="1"/>
  <c r="W70" i="1"/>
  <c r="U70" i="1"/>
  <c r="M70" i="1"/>
  <c r="R70" i="1" s="1"/>
  <c r="H70" i="1"/>
  <c r="AA69" i="1"/>
  <c r="AB69" i="1" s="1"/>
  <c r="Y69" i="1"/>
  <c r="W69" i="1"/>
  <c r="U69" i="1"/>
  <c r="M69" i="1"/>
  <c r="H69" i="1"/>
  <c r="AA68" i="1"/>
  <c r="AB68" i="1" s="1"/>
  <c r="Y68" i="1"/>
  <c r="W68" i="1"/>
  <c r="U68" i="1"/>
  <c r="M68" i="1"/>
  <c r="H68" i="1"/>
  <c r="AA67" i="1"/>
  <c r="AB67" i="1" s="1"/>
  <c r="Y67" i="1"/>
  <c r="W67" i="1"/>
  <c r="U67" i="1"/>
  <c r="M67" i="1"/>
  <c r="H67" i="1"/>
  <c r="AA66" i="1"/>
  <c r="Y66" i="1"/>
  <c r="W66" i="1"/>
  <c r="U66" i="1"/>
  <c r="M66" i="1"/>
  <c r="R66" i="1" s="1"/>
  <c r="H66" i="1"/>
  <c r="Q65" i="1"/>
  <c r="P65" i="1"/>
  <c r="O65" i="1"/>
  <c r="N65" i="1"/>
  <c r="L65" i="1"/>
  <c r="K65" i="1"/>
  <c r="J65" i="1"/>
  <c r="I65" i="1"/>
  <c r="G65" i="1"/>
  <c r="F65" i="1"/>
  <c r="D65" i="1"/>
  <c r="AA64" i="1"/>
  <c r="AA63" i="1" s="1"/>
  <c r="Y64" i="1"/>
  <c r="Z64" i="1" s="1"/>
  <c r="W64" i="1"/>
  <c r="U64" i="1"/>
  <c r="U63" i="1" s="1"/>
  <c r="M64" i="1"/>
  <c r="M63" i="1" s="1"/>
  <c r="H64" i="1"/>
  <c r="H63" i="1" s="1"/>
  <c r="W63" i="1"/>
  <c r="Q63" i="1"/>
  <c r="P63" i="1"/>
  <c r="O63" i="1"/>
  <c r="N63" i="1"/>
  <c r="L63" i="1"/>
  <c r="K63" i="1"/>
  <c r="J63" i="1"/>
  <c r="I63" i="1"/>
  <c r="G63" i="1"/>
  <c r="F63" i="1"/>
  <c r="D63" i="1"/>
  <c r="M62" i="1"/>
  <c r="AA61" i="1"/>
  <c r="AB61" i="1" s="1"/>
  <c r="Y61" i="1"/>
  <c r="W61" i="1"/>
  <c r="U61" i="1"/>
  <c r="M61" i="1"/>
  <c r="H61" i="1"/>
  <c r="AA60" i="1"/>
  <c r="Y60" i="1"/>
  <c r="W60" i="1"/>
  <c r="U60" i="1"/>
  <c r="M60" i="1"/>
  <c r="H60" i="1"/>
  <c r="H59" i="1" s="1"/>
  <c r="Q59" i="1"/>
  <c r="P59" i="1"/>
  <c r="O59" i="1"/>
  <c r="N59" i="1"/>
  <c r="L59" i="1"/>
  <c r="K59" i="1"/>
  <c r="J59" i="1"/>
  <c r="I59" i="1"/>
  <c r="G59" i="1"/>
  <c r="F59" i="1"/>
  <c r="D59" i="1"/>
  <c r="AA58" i="1"/>
  <c r="Y58" i="1"/>
  <c r="Z58" i="1" s="1"/>
  <c r="W58" i="1"/>
  <c r="U58" i="1"/>
  <c r="M58" i="1"/>
  <c r="H58" i="1"/>
  <c r="AA57" i="1"/>
  <c r="Y57" i="1"/>
  <c r="W57" i="1"/>
  <c r="U57" i="1"/>
  <c r="M57" i="1"/>
  <c r="H57" i="1"/>
  <c r="AA56" i="1"/>
  <c r="Y56" i="1"/>
  <c r="W56" i="1"/>
  <c r="U56" i="1"/>
  <c r="M56" i="1"/>
  <c r="H56" i="1"/>
  <c r="Q55" i="1"/>
  <c r="P55" i="1"/>
  <c r="O55" i="1"/>
  <c r="N55" i="1"/>
  <c r="L55" i="1"/>
  <c r="K55" i="1"/>
  <c r="J55" i="1"/>
  <c r="I55" i="1"/>
  <c r="G55" i="1"/>
  <c r="F55" i="1"/>
  <c r="D55" i="1"/>
  <c r="M52" i="1"/>
  <c r="AA51" i="1"/>
  <c r="AB51" i="1" s="1"/>
  <c r="Y51" i="1"/>
  <c r="W51" i="1"/>
  <c r="U51" i="1"/>
  <c r="M51" i="1"/>
  <c r="S51" i="1" s="1"/>
  <c r="H51" i="1"/>
  <c r="M50" i="1"/>
  <c r="AA49" i="1"/>
  <c r="AB49" i="1" s="1"/>
  <c r="Y49" i="1"/>
  <c r="W49" i="1"/>
  <c r="U49" i="1"/>
  <c r="M49" i="1"/>
  <c r="H49" i="1"/>
  <c r="AA48" i="1"/>
  <c r="AB48" i="1" s="1"/>
  <c r="Y48" i="1"/>
  <c r="W48" i="1"/>
  <c r="U48" i="1"/>
  <c r="M48" i="1"/>
  <c r="S48" i="1" s="1"/>
  <c r="H48" i="1"/>
  <c r="AA47" i="1"/>
  <c r="AB47" i="1" s="1"/>
  <c r="Y47" i="1"/>
  <c r="W47" i="1"/>
  <c r="U47" i="1"/>
  <c r="M47" i="1"/>
  <c r="R47" i="1" s="1"/>
  <c r="H47" i="1"/>
  <c r="AA46" i="1"/>
  <c r="Y46" i="1"/>
  <c r="W46" i="1"/>
  <c r="U46" i="1"/>
  <c r="M46" i="1"/>
  <c r="H46" i="1"/>
  <c r="Q45" i="1"/>
  <c r="P45" i="1"/>
  <c r="O45" i="1"/>
  <c r="N45" i="1"/>
  <c r="L45" i="1"/>
  <c r="K45" i="1"/>
  <c r="J45" i="1"/>
  <c r="I45" i="1"/>
  <c r="G45" i="1"/>
  <c r="F45" i="1"/>
  <c r="D45" i="1"/>
  <c r="AA44" i="1"/>
  <c r="Y44" i="1"/>
  <c r="Y43" i="1" s="1"/>
  <c r="W44" i="1"/>
  <c r="W43" i="1" s="1"/>
  <c r="U44" i="1"/>
  <c r="M44" i="1"/>
  <c r="H44" i="1"/>
  <c r="Q43" i="1"/>
  <c r="P43" i="1"/>
  <c r="O43" i="1"/>
  <c r="N43" i="1"/>
  <c r="L43" i="1"/>
  <c r="K43" i="1"/>
  <c r="J43" i="1"/>
  <c r="I43" i="1"/>
  <c r="G43" i="1"/>
  <c r="F43" i="1"/>
  <c r="D43" i="1"/>
  <c r="AA42" i="1"/>
  <c r="AB42" i="1" s="1"/>
  <c r="Y42" i="1"/>
  <c r="W42" i="1"/>
  <c r="U42" i="1"/>
  <c r="M42" i="1"/>
  <c r="H42" i="1"/>
  <c r="AA41" i="1"/>
  <c r="Y41" i="1"/>
  <c r="W41" i="1"/>
  <c r="U41" i="1"/>
  <c r="M41" i="1"/>
  <c r="H41" i="1"/>
  <c r="Q40" i="1"/>
  <c r="P40" i="1"/>
  <c r="O40" i="1"/>
  <c r="N40" i="1"/>
  <c r="L40" i="1"/>
  <c r="K40" i="1"/>
  <c r="J40" i="1"/>
  <c r="I40" i="1"/>
  <c r="G40" i="1"/>
  <c r="F40" i="1"/>
  <c r="D40" i="1"/>
  <c r="D37" i="1" s="1"/>
  <c r="AA31" i="1"/>
  <c r="Y31" i="1"/>
  <c r="W31" i="1"/>
  <c r="U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D31" i="1"/>
  <c r="O28" i="1"/>
  <c r="AA27" i="1"/>
  <c r="Y27" i="1"/>
  <c r="W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D27" i="1"/>
  <c r="B20" i="1"/>
  <c r="C20" i="1" s="1"/>
  <c r="D20" i="1" s="1"/>
  <c r="E20" i="1" s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Y20" i="1" s="1"/>
  <c r="Z20" i="1" s="1"/>
  <c r="AA20" i="1" s="1"/>
  <c r="AB20" i="1" s="1"/>
  <c r="AC20" i="1" s="1"/>
  <c r="O328" i="1" l="1"/>
  <c r="O529" i="1"/>
  <c r="Q584" i="1"/>
  <c r="Q583" i="1" s="1"/>
  <c r="AB597" i="1"/>
  <c r="S531" i="1"/>
  <c r="J599" i="1"/>
  <c r="W627" i="1"/>
  <c r="L37" i="1"/>
  <c r="L30" i="1" s="1"/>
  <c r="Q37" i="1"/>
  <c r="S60" i="1"/>
  <c r="T60" i="1" s="1"/>
  <c r="S67" i="1"/>
  <c r="T67" i="1" s="1"/>
  <c r="S123" i="1"/>
  <c r="T123" i="1" s="1"/>
  <c r="S177" i="1"/>
  <c r="T177" i="1" s="1"/>
  <c r="S287" i="1"/>
  <c r="I300" i="1"/>
  <c r="I293" i="1" s="1"/>
  <c r="N300" i="1"/>
  <c r="N293" i="1" s="1"/>
  <c r="S308" i="1"/>
  <c r="Y40" i="1"/>
  <c r="M55" i="1"/>
  <c r="W55" i="1"/>
  <c r="U59" i="1"/>
  <c r="R67" i="1"/>
  <c r="S166" i="1"/>
  <c r="T166" i="1" s="1"/>
  <c r="S170" i="1"/>
  <c r="T170" i="1" s="1"/>
  <c r="S176" i="1"/>
  <c r="T176" i="1" s="1"/>
  <c r="J300" i="1"/>
  <c r="J293" i="1" s="1"/>
  <c r="W342" i="1"/>
  <c r="S407" i="1"/>
  <c r="T407" i="1" s="1"/>
  <c r="U419" i="1"/>
  <c r="P512" i="1"/>
  <c r="I529" i="1"/>
  <c r="N529" i="1"/>
  <c r="L584" i="1"/>
  <c r="M601" i="1"/>
  <c r="U55" i="1"/>
  <c r="U54" i="1" s="1"/>
  <c r="H55" i="1"/>
  <c r="Y55" i="1"/>
  <c r="M59" i="1"/>
  <c r="W59" i="1"/>
  <c r="S139" i="1"/>
  <c r="T139" i="1" s="1"/>
  <c r="H147" i="1"/>
  <c r="S171" i="1"/>
  <c r="T171" i="1" s="1"/>
  <c r="D226" i="1"/>
  <c r="S41" i="1"/>
  <c r="T41" i="1" s="1"/>
  <c r="S49" i="1"/>
  <c r="S112" i="1"/>
  <c r="S118" i="1"/>
  <c r="T118" i="1" s="1"/>
  <c r="F25" i="1"/>
  <c r="O25" i="1"/>
  <c r="R25" i="1"/>
  <c r="S174" i="1"/>
  <c r="T174" i="1" s="1"/>
  <c r="S381" i="1"/>
  <c r="T381" i="1" s="1"/>
  <c r="G208" i="1"/>
  <c r="K341" i="1"/>
  <c r="G37" i="1"/>
  <c r="G30" i="1" s="1"/>
  <c r="J54" i="1"/>
  <c r="G75" i="1"/>
  <c r="L75" i="1"/>
  <c r="Q75" i="1"/>
  <c r="S122" i="1"/>
  <c r="T122" i="1" s="1"/>
  <c r="S124" i="1"/>
  <c r="T124" i="1" s="1"/>
  <c r="S126" i="1"/>
  <c r="D143" i="1"/>
  <c r="L241" i="1"/>
  <c r="Q241" i="1"/>
  <c r="H513" i="1"/>
  <c r="Z522" i="1"/>
  <c r="Y521" i="1"/>
  <c r="Z521" i="1" s="1"/>
  <c r="I37" i="1"/>
  <c r="I30" i="1" s="1"/>
  <c r="F54" i="1"/>
  <c r="U65" i="1"/>
  <c r="M138" i="1"/>
  <c r="M136" i="1" s="1"/>
  <c r="M135" i="1" s="1"/>
  <c r="M25" i="1" s="1"/>
  <c r="K28" i="1"/>
  <c r="P28" i="1"/>
  <c r="H158" i="1"/>
  <c r="S205" i="1"/>
  <c r="T205" i="1" s="1"/>
  <c r="Q208" i="1"/>
  <c r="R231" i="1"/>
  <c r="R230" i="1" s="1"/>
  <c r="S231" i="1"/>
  <c r="T231" i="1" s="1"/>
  <c r="AB303" i="1"/>
  <c r="AA302" i="1"/>
  <c r="AB302" i="1" s="1"/>
  <c r="D512" i="1"/>
  <c r="Z526" i="1"/>
  <c r="Y525" i="1"/>
  <c r="Z525" i="1" s="1"/>
  <c r="G529" i="1"/>
  <c r="L529" i="1"/>
  <c r="AA601" i="1"/>
  <c r="AB601" i="1" s="1"/>
  <c r="AB602" i="1"/>
  <c r="S221" i="1"/>
  <c r="T221" i="1" s="1"/>
  <c r="N28" i="1"/>
  <c r="S288" i="1"/>
  <c r="T288" i="1" s="1"/>
  <c r="S346" i="1"/>
  <c r="T346" i="1" s="1"/>
  <c r="S460" i="1"/>
  <c r="T460" i="1" s="1"/>
  <c r="U507" i="1"/>
  <c r="D529" i="1"/>
  <c r="J529" i="1"/>
  <c r="W530" i="1"/>
  <c r="S582" i="1"/>
  <c r="T582" i="1" s="1"/>
  <c r="S597" i="1"/>
  <c r="T597" i="1" s="1"/>
  <c r="F599" i="1"/>
  <c r="H599" i="1"/>
  <c r="AA610" i="1"/>
  <c r="AA606" i="1" s="1"/>
  <c r="Q226" i="1"/>
  <c r="S282" i="1"/>
  <c r="T282" i="1" s="1"/>
  <c r="W329" i="1"/>
  <c r="S331" i="1"/>
  <c r="G341" i="1"/>
  <c r="L341" i="1"/>
  <c r="Q341" i="1"/>
  <c r="S350" i="1"/>
  <c r="T350" i="1" s="1"/>
  <c r="W419" i="1"/>
  <c r="W415" i="1" s="1"/>
  <c r="J28" i="1"/>
  <c r="G599" i="1"/>
  <c r="K599" i="1"/>
  <c r="N54" i="1"/>
  <c r="AA65" i="1"/>
  <c r="S71" i="1"/>
  <c r="T71" i="1" s="1"/>
  <c r="AA91" i="1"/>
  <c r="S113" i="1"/>
  <c r="S121" i="1"/>
  <c r="T121" i="1" s="1"/>
  <c r="H138" i="1"/>
  <c r="H136" i="1" s="1"/>
  <c r="H135" i="1" s="1"/>
  <c r="L25" i="1"/>
  <c r="P25" i="1"/>
  <c r="Z146" i="1"/>
  <c r="L143" i="1"/>
  <c r="L26" i="1" s="1"/>
  <c r="Q143" i="1"/>
  <c r="Q26" i="1" s="1"/>
  <c r="W150" i="1"/>
  <c r="W143" i="1" s="1"/>
  <c r="D28" i="1"/>
  <c r="S175" i="1"/>
  <c r="T175" i="1" s="1"/>
  <c r="S236" i="1"/>
  <c r="Y242" i="1"/>
  <c r="Z242" i="1" s="1"/>
  <c r="U242" i="1"/>
  <c r="H242" i="1"/>
  <c r="S283" i="1"/>
  <c r="R287" i="1"/>
  <c r="R288" i="1"/>
  <c r="M329" i="1"/>
  <c r="R331" i="1"/>
  <c r="I341" i="1"/>
  <c r="N341" i="1"/>
  <c r="N292" i="1" s="1"/>
  <c r="S361" i="1"/>
  <c r="R460" i="1"/>
  <c r="R509" i="1"/>
  <c r="Y523" i="1"/>
  <c r="R582" i="1"/>
  <c r="P599" i="1"/>
  <c r="W610" i="1"/>
  <c r="W606" i="1" s="1"/>
  <c r="S613" i="1"/>
  <c r="T613" i="1" s="1"/>
  <c r="G25" i="1"/>
  <c r="K37" i="1"/>
  <c r="P37" i="1"/>
  <c r="P30" i="1" s="1"/>
  <c r="W40" i="1"/>
  <c r="AA59" i="1"/>
  <c r="D75" i="1"/>
  <c r="O75" i="1"/>
  <c r="H76" i="1"/>
  <c r="W91" i="1"/>
  <c r="M91" i="1"/>
  <c r="U91" i="1"/>
  <c r="S151" i="1"/>
  <c r="T151" i="1" s="1"/>
  <c r="S152" i="1"/>
  <c r="K226" i="1"/>
  <c r="D241" i="1"/>
  <c r="D207" i="1" s="1"/>
  <c r="O241" i="1"/>
  <c r="AA272" i="1"/>
  <c r="AA268" i="1" s="1"/>
  <c r="H334" i="1"/>
  <c r="AA357" i="1"/>
  <c r="AB357" i="1" s="1"/>
  <c r="W513" i="1"/>
  <c r="W512" i="1" s="1"/>
  <c r="L512" i="1"/>
  <c r="L599" i="1"/>
  <c r="H610" i="1"/>
  <c r="H606" i="1" s="1"/>
  <c r="U610" i="1"/>
  <c r="U606" i="1" s="1"/>
  <c r="U627" i="1"/>
  <c r="H65" i="1"/>
  <c r="I226" i="1"/>
  <c r="Q30" i="1"/>
  <c r="S46" i="1"/>
  <c r="T46" i="1" s="1"/>
  <c r="P54" i="1"/>
  <c r="Y59" i="1"/>
  <c r="Z59" i="1" s="1"/>
  <c r="S68" i="1"/>
  <c r="T68" i="1" s="1"/>
  <c r="R118" i="1"/>
  <c r="R151" i="1"/>
  <c r="S164" i="1"/>
  <c r="T164" i="1" s="1"/>
  <c r="S167" i="1"/>
  <c r="T167" i="1" s="1"/>
  <c r="W220" i="1"/>
  <c r="W215" i="1" s="1"/>
  <c r="U329" i="1"/>
  <c r="P328" i="1"/>
  <c r="S335" i="1"/>
  <c r="T335" i="1" s="1"/>
  <c r="S349" i="1"/>
  <c r="S370" i="1"/>
  <c r="T370" i="1" s="1"/>
  <c r="S395" i="1"/>
  <c r="T395" i="1" s="1"/>
  <c r="D495" i="1"/>
  <c r="M525" i="1"/>
  <c r="M530" i="1"/>
  <c r="R530" i="1"/>
  <c r="S571" i="1"/>
  <c r="T571" i="1" s="1"/>
  <c r="Y604" i="1"/>
  <c r="AB244" i="1"/>
  <c r="AA242" i="1"/>
  <c r="AB242" i="1" s="1"/>
  <c r="S365" i="1"/>
  <c r="T365" i="1" s="1"/>
  <c r="R365" i="1"/>
  <c r="S47" i="1"/>
  <c r="T47" i="1" s="1"/>
  <c r="S61" i="1"/>
  <c r="T61" i="1" s="1"/>
  <c r="S66" i="1"/>
  <c r="T66" i="1" s="1"/>
  <c r="W65" i="1"/>
  <c r="S69" i="1"/>
  <c r="T69" i="1" s="1"/>
  <c r="S70" i="1"/>
  <c r="T70" i="1" s="1"/>
  <c r="S73" i="1"/>
  <c r="T73" i="1" s="1"/>
  <c r="S74" i="1"/>
  <c r="T74" i="1" s="1"/>
  <c r="H91" i="1"/>
  <c r="W109" i="1"/>
  <c r="S111" i="1"/>
  <c r="T111" i="1" s="1"/>
  <c r="S116" i="1"/>
  <c r="T116" i="1" s="1"/>
  <c r="R122" i="1"/>
  <c r="R123" i="1"/>
  <c r="S125" i="1"/>
  <c r="S127" i="1"/>
  <c r="T127" i="1" s="1"/>
  <c r="S128" i="1"/>
  <c r="T128" i="1" s="1"/>
  <c r="Y147" i="1"/>
  <c r="I143" i="1"/>
  <c r="I26" i="1" s="1"/>
  <c r="S153" i="1"/>
  <c r="T153" i="1" s="1"/>
  <c r="Y232" i="1"/>
  <c r="Z232" i="1" s="1"/>
  <c r="W232" i="1"/>
  <c r="W226" i="1" s="1"/>
  <c r="S234" i="1"/>
  <c r="T234" i="1" s="1"/>
  <c r="H232" i="1"/>
  <c r="H226" i="1" s="1"/>
  <c r="M242" i="1"/>
  <c r="R243" i="1"/>
  <c r="R242" i="1" s="1"/>
  <c r="S280" i="1"/>
  <c r="T280" i="1" s="1"/>
  <c r="R280" i="1"/>
  <c r="R329" i="1"/>
  <c r="S463" i="1"/>
  <c r="T463" i="1" s="1"/>
  <c r="R463" i="1"/>
  <c r="R465" i="1"/>
  <c r="S465" i="1"/>
  <c r="T465" i="1" s="1"/>
  <c r="G512" i="1"/>
  <c r="K512" i="1"/>
  <c r="O512" i="1"/>
  <c r="S566" i="1"/>
  <c r="T566" i="1" s="1"/>
  <c r="R566" i="1"/>
  <c r="R605" i="1"/>
  <c r="R604" i="1" s="1"/>
  <c r="R599" i="1" s="1"/>
  <c r="M604" i="1"/>
  <c r="M599" i="1" s="1"/>
  <c r="AA604" i="1"/>
  <c r="AA599" i="1" s="1"/>
  <c r="AB599" i="1" s="1"/>
  <c r="AB605" i="1"/>
  <c r="U45" i="1"/>
  <c r="F75" i="1"/>
  <c r="S304" i="1"/>
  <c r="R304" i="1"/>
  <c r="R389" i="1"/>
  <c r="S389" i="1"/>
  <c r="T389" i="1" s="1"/>
  <c r="R46" i="1"/>
  <c r="W45" i="1"/>
  <c r="L54" i="1"/>
  <c r="R60" i="1"/>
  <c r="R61" i="1"/>
  <c r="Y63" i="1"/>
  <c r="Z63" i="1" s="1"/>
  <c r="K75" i="1"/>
  <c r="S120" i="1"/>
  <c r="T120" i="1" s="1"/>
  <c r="K25" i="1"/>
  <c r="S168" i="1"/>
  <c r="T168" i="1" s="1"/>
  <c r="R168" i="1"/>
  <c r="I208" i="1"/>
  <c r="G28" i="1"/>
  <c r="Y65" i="1"/>
  <c r="Z65" i="1" s="1"/>
  <c r="S169" i="1"/>
  <c r="T169" i="1" s="1"/>
  <c r="R169" i="1"/>
  <c r="Y627" i="1"/>
  <c r="Z627" i="1" s="1"/>
  <c r="Z629" i="1"/>
  <c r="AA45" i="1"/>
  <c r="AB45" i="1" s="1"/>
  <c r="AA55" i="1"/>
  <c r="AB55" i="1" s="1"/>
  <c r="AB59" i="1"/>
  <c r="I75" i="1"/>
  <c r="S110" i="1"/>
  <c r="T110" i="1" s="1"/>
  <c r="R115" i="1"/>
  <c r="S117" i="1"/>
  <c r="S119" i="1"/>
  <c r="Z145" i="1"/>
  <c r="F143" i="1"/>
  <c r="F26" i="1" s="1"/>
  <c r="P143" i="1"/>
  <c r="P26" i="1" s="1"/>
  <c r="S159" i="1"/>
  <c r="T159" i="1" s="1"/>
  <c r="S172" i="1"/>
  <c r="T172" i="1" s="1"/>
  <c r="S279" i="1"/>
  <c r="T279" i="1" s="1"/>
  <c r="R279" i="1"/>
  <c r="S464" i="1"/>
  <c r="T464" i="1" s="1"/>
  <c r="R464" i="1"/>
  <c r="W525" i="1"/>
  <c r="M627" i="1"/>
  <c r="R630" i="1"/>
  <c r="R627" i="1" s="1"/>
  <c r="S162" i="1"/>
  <c r="T162" i="1" s="1"/>
  <c r="S173" i="1"/>
  <c r="T173" i="1" s="1"/>
  <c r="S178" i="1"/>
  <c r="T178" i="1" s="1"/>
  <c r="W208" i="1"/>
  <c r="S223" i="1"/>
  <c r="T223" i="1" s="1"/>
  <c r="N226" i="1"/>
  <c r="H249" i="1"/>
  <c r="S284" i="1"/>
  <c r="T284" i="1" s="1"/>
  <c r="U307" i="1"/>
  <c r="G328" i="1"/>
  <c r="Y329" i="1"/>
  <c r="Z329" i="1" s="1"/>
  <c r="L328" i="1"/>
  <c r="Q328" i="1"/>
  <c r="S388" i="1"/>
  <c r="T388" i="1" s="1"/>
  <c r="S396" i="1"/>
  <c r="T396" i="1" s="1"/>
  <c r="S403" i="1"/>
  <c r="T403" i="1" s="1"/>
  <c r="S424" i="1"/>
  <c r="T424" i="1" s="1"/>
  <c r="J495" i="1"/>
  <c r="G495" i="1"/>
  <c r="S508" i="1"/>
  <c r="T508" i="1" s="1"/>
  <c r="P584" i="1"/>
  <c r="U599" i="1"/>
  <c r="R172" i="1"/>
  <c r="K208" i="1"/>
  <c r="AA232" i="1"/>
  <c r="AB232" i="1" s="1"/>
  <c r="P241" i="1"/>
  <c r="M249" i="1"/>
  <c r="W275" i="1"/>
  <c r="R284" i="1"/>
  <c r="S286" i="1"/>
  <c r="T286" i="1" s="1"/>
  <c r="O300" i="1"/>
  <c r="O293" i="1" s="1"/>
  <c r="S377" i="1"/>
  <c r="T377" i="1" s="1"/>
  <c r="R388" i="1"/>
  <c r="R403" i="1"/>
  <c r="S405" i="1"/>
  <c r="T405" i="1" s="1"/>
  <c r="R424" i="1"/>
  <c r="S466" i="1"/>
  <c r="T466" i="1" s="1"/>
  <c r="H507" i="1"/>
  <c r="H502" i="1" s="1"/>
  <c r="Q512" i="1"/>
  <c r="S532" i="1"/>
  <c r="S530" i="1" s="1"/>
  <c r="W535" i="1"/>
  <c r="S549" i="1"/>
  <c r="Z604" i="1"/>
  <c r="W599" i="1"/>
  <c r="S163" i="1"/>
  <c r="T163" i="1" s="1"/>
  <c r="S165" i="1"/>
  <c r="T165" i="1" s="1"/>
  <c r="R177" i="1"/>
  <c r="S179" i="1"/>
  <c r="T179" i="1" s="1"/>
  <c r="S222" i="1"/>
  <c r="T222" i="1" s="1"/>
  <c r="G226" i="1"/>
  <c r="U232" i="1"/>
  <c r="W242" i="1"/>
  <c r="S276" i="1"/>
  <c r="T276" i="1" s="1"/>
  <c r="L300" i="1"/>
  <c r="L293" i="1" s="1"/>
  <c r="H302" i="1"/>
  <c r="S314" i="1"/>
  <c r="T314" i="1" s="1"/>
  <c r="H419" i="1"/>
  <c r="H415" i="1" s="1"/>
  <c r="S459" i="1"/>
  <c r="T459" i="1" s="1"/>
  <c r="R549" i="1"/>
  <c r="S570" i="1"/>
  <c r="T570" i="1" s="1"/>
  <c r="S574" i="1"/>
  <c r="T574" i="1" s="1"/>
  <c r="G584" i="1"/>
  <c r="G583" i="1" s="1"/>
  <c r="K584" i="1"/>
  <c r="K583" i="1" s="1"/>
  <c r="O584" i="1"/>
  <c r="O583" i="1" s="1"/>
  <c r="AA136" i="1"/>
  <c r="AA135" i="1" s="1"/>
  <c r="AB135" i="1" s="1"/>
  <c r="AB138" i="1"/>
  <c r="F37" i="1"/>
  <c r="R401" i="1"/>
  <c r="S401" i="1"/>
  <c r="T401" i="1" s="1"/>
  <c r="AB46" i="1"/>
  <c r="R48" i="1"/>
  <c r="M45" i="1"/>
  <c r="I54" i="1"/>
  <c r="Q54" i="1"/>
  <c r="AB60" i="1"/>
  <c r="M65" i="1"/>
  <c r="M54" i="1" s="1"/>
  <c r="AB66" i="1"/>
  <c r="R68" i="1"/>
  <c r="R72" i="1"/>
  <c r="I24" i="1"/>
  <c r="Y76" i="1"/>
  <c r="Z76" i="1" s="1"/>
  <c r="S80" i="1"/>
  <c r="Y91" i="1"/>
  <c r="Z91" i="1" s="1"/>
  <c r="R110" i="1"/>
  <c r="R112" i="1"/>
  <c r="R116" i="1"/>
  <c r="R120" i="1"/>
  <c r="R124" i="1"/>
  <c r="R128" i="1"/>
  <c r="I25" i="1"/>
  <c r="Q25" i="1"/>
  <c r="M147" i="1"/>
  <c r="J143" i="1"/>
  <c r="J26" i="1" s="1"/>
  <c r="O143" i="1"/>
  <c r="O26" i="1" s="1"/>
  <c r="R162" i="1"/>
  <c r="R166" i="1"/>
  <c r="R170" i="1"/>
  <c r="R174" i="1"/>
  <c r="R178" i="1"/>
  <c r="L208" i="1"/>
  <c r="P208" i="1"/>
  <c r="Y220" i="1"/>
  <c r="Z220" i="1" s="1"/>
  <c r="M230" i="1"/>
  <c r="M232" i="1"/>
  <c r="F241" i="1"/>
  <c r="J241" i="1"/>
  <c r="N241" i="1"/>
  <c r="Y249" i="1"/>
  <c r="Z249" i="1" s="1"/>
  <c r="Z252" i="1"/>
  <c r="S273" i="1"/>
  <c r="T273" i="1" s="1"/>
  <c r="R273" i="1"/>
  <c r="R272" i="1" s="1"/>
  <c r="R268" i="1" s="1"/>
  <c r="M272" i="1"/>
  <c r="M268" i="1" s="1"/>
  <c r="Y275" i="1"/>
  <c r="Z275" i="1" s="1"/>
  <c r="U275" i="1"/>
  <c r="S281" i="1"/>
  <c r="T281" i="1" s="1"/>
  <c r="R281" i="1"/>
  <c r="F292" i="1"/>
  <c r="S330" i="1"/>
  <c r="S329" i="1" s="1"/>
  <c r="H329" i="1"/>
  <c r="H328" i="1" s="1"/>
  <c r="F341" i="1"/>
  <c r="S368" i="1"/>
  <c r="T368" i="1" s="1"/>
  <c r="S277" i="1"/>
  <c r="T277" i="1" s="1"/>
  <c r="R277" i="1"/>
  <c r="S345" i="1"/>
  <c r="T345" i="1" s="1"/>
  <c r="R345" i="1"/>
  <c r="S392" i="1"/>
  <c r="T392" i="1" s="1"/>
  <c r="R392" i="1"/>
  <c r="S577" i="1"/>
  <c r="T577" i="1" s="1"/>
  <c r="R577" i="1"/>
  <c r="S42" i="1"/>
  <c r="S44" i="1"/>
  <c r="S43" i="1" s="1"/>
  <c r="N37" i="1"/>
  <c r="N30" i="1" s="1"/>
  <c r="R49" i="1"/>
  <c r="R69" i="1"/>
  <c r="R73" i="1"/>
  <c r="W76" i="1"/>
  <c r="N75" i="1"/>
  <c r="H109" i="1"/>
  <c r="M109" i="1"/>
  <c r="AA109" i="1"/>
  <c r="N25" i="1"/>
  <c r="K143" i="1"/>
  <c r="K26" i="1" s="1"/>
  <c r="Y158" i="1"/>
  <c r="M158" i="1"/>
  <c r="S206" i="1"/>
  <c r="S238" i="1"/>
  <c r="T238" i="1" s="1"/>
  <c r="S239" i="1"/>
  <c r="T239" i="1" s="1"/>
  <c r="S240" i="1"/>
  <c r="G241" i="1"/>
  <c r="K241" i="1"/>
  <c r="U249" i="1"/>
  <c r="AA249" i="1"/>
  <c r="W249" i="1"/>
  <c r="M275" i="1"/>
  <c r="S278" i="1"/>
  <c r="H275" i="1"/>
  <c r="S285" i="1"/>
  <c r="R285" i="1"/>
  <c r="I292" i="1"/>
  <c r="S360" i="1"/>
  <c r="T360" i="1" s="1"/>
  <c r="R374" i="1"/>
  <c r="S374" i="1"/>
  <c r="T374" i="1" s="1"/>
  <c r="S393" i="1"/>
  <c r="T393" i="1" s="1"/>
  <c r="R393" i="1"/>
  <c r="S397" i="1"/>
  <c r="T397" i="1" s="1"/>
  <c r="S400" i="1"/>
  <c r="T400" i="1" s="1"/>
  <c r="R400" i="1"/>
  <c r="R537" i="1"/>
  <c r="S537" i="1"/>
  <c r="S544" i="1"/>
  <c r="T544" i="1" s="1"/>
  <c r="R544" i="1"/>
  <c r="S547" i="1"/>
  <c r="T547" i="1" s="1"/>
  <c r="R547" i="1"/>
  <c r="D599" i="1"/>
  <c r="I599" i="1"/>
  <c r="Q599" i="1"/>
  <c r="O208" i="1"/>
  <c r="H220" i="1"/>
  <c r="H215" i="1" s="1"/>
  <c r="R291" i="1"/>
  <c r="S291" i="1"/>
  <c r="R406" i="1"/>
  <c r="S406" i="1"/>
  <c r="T406" i="1" s="1"/>
  <c r="Y561" i="1"/>
  <c r="Z562" i="1"/>
  <c r="D30" i="1"/>
  <c r="O37" i="1"/>
  <c r="O30" i="1" s="1"/>
  <c r="J37" i="1"/>
  <c r="J30" i="1" s="1"/>
  <c r="H45" i="1"/>
  <c r="G54" i="1"/>
  <c r="K54" i="1"/>
  <c r="K23" i="1" s="1"/>
  <c r="O54" i="1"/>
  <c r="P75" i="1"/>
  <c r="J75" i="1"/>
  <c r="F208" i="1"/>
  <c r="S233" i="1"/>
  <c r="T233" i="1" s="1"/>
  <c r="AB272" i="1"/>
  <c r="AA275" i="1"/>
  <c r="AB275" i="1" s="1"/>
  <c r="S289" i="1"/>
  <c r="T289" i="1" s="1"/>
  <c r="R289" i="1"/>
  <c r="D300" i="1"/>
  <c r="D293" i="1" s="1"/>
  <c r="Z514" i="1"/>
  <c r="Y513" i="1"/>
  <c r="Z513" i="1" s="1"/>
  <c r="K300" i="1"/>
  <c r="K293" i="1" s="1"/>
  <c r="K292" i="1" s="1"/>
  <c r="S315" i="1"/>
  <c r="O341" i="1"/>
  <c r="O292" i="1" s="1"/>
  <c r="W359" i="1"/>
  <c r="S391" i="1"/>
  <c r="T391" i="1" s="1"/>
  <c r="R514" i="1"/>
  <c r="R513" i="1" s="1"/>
  <c r="M513" i="1"/>
  <c r="S569" i="1"/>
  <c r="T569" i="1" s="1"/>
  <c r="H564" i="1"/>
  <c r="R611" i="1"/>
  <c r="M610" i="1"/>
  <c r="M606" i="1" s="1"/>
  <c r="S611" i="1"/>
  <c r="S290" i="1"/>
  <c r="T290" i="1" s="1"/>
  <c r="Y302" i="1"/>
  <c r="G300" i="1"/>
  <c r="G293" i="1" s="1"/>
  <c r="P341" i="1"/>
  <c r="Y342" i="1"/>
  <c r="Z342" i="1" s="1"/>
  <c r="R360" i="1"/>
  <c r="R368" i="1"/>
  <c r="S373" i="1"/>
  <c r="T373" i="1" s="1"/>
  <c r="R384" i="1"/>
  <c r="S385" i="1"/>
  <c r="T385" i="1" s="1"/>
  <c r="R396" i="1"/>
  <c r="R397" i="1"/>
  <c r="S421" i="1"/>
  <c r="T421" i="1" s="1"/>
  <c r="S458" i="1"/>
  <c r="T458" i="1" s="1"/>
  <c r="S461" i="1"/>
  <c r="T461" i="1" s="1"/>
  <c r="AB531" i="1"/>
  <c r="AA530" i="1"/>
  <c r="AB530" i="1" s="1"/>
  <c r="S536" i="1"/>
  <c r="T536" i="1" s="1"/>
  <c r="R536" i="1"/>
  <c r="S546" i="1"/>
  <c r="T546" i="1" s="1"/>
  <c r="R546" i="1"/>
  <c r="S578" i="1"/>
  <c r="T578" i="1" s="1"/>
  <c r="R578" i="1"/>
  <c r="AB629" i="1"/>
  <c r="AA627" i="1"/>
  <c r="AB627" i="1" s="1"/>
  <c r="S358" i="1"/>
  <c r="D584" i="1"/>
  <c r="Y601" i="1"/>
  <c r="N495" i="1"/>
  <c r="L495" i="1"/>
  <c r="L494" i="1" s="1"/>
  <c r="P495" i="1"/>
  <c r="M507" i="1"/>
  <c r="M502" i="1" s="1"/>
  <c r="M495" i="1" s="1"/>
  <c r="I512" i="1"/>
  <c r="P529" i="1"/>
  <c r="S540" i="1"/>
  <c r="T540" i="1" s="1"/>
  <c r="H535" i="1"/>
  <c r="I584" i="1"/>
  <c r="I583" i="1" s="1"/>
  <c r="S605" i="1"/>
  <c r="T605" i="1" s="1"/>
  <c r="O495" i="1"/>
  <c r="W507" i="1"/>
  <c r="W502" i="1" s="1"/>
  <c r="W495" i="1" s="1"/>
  <c r="S510" i="1"/>
  <c r="T510" i="1" s="1"/>
  <c r="Q529" i="1"/>
  <c r="S545" i="1"/>
  <c r="S581" i="1"/>
  <c r="T581" i="1" s="1"/>
  <c r="I495" i="1"/>
  <c r="Q495" i="1"/>
  <c r="K495" i="1"/>
  <c r="F529" i="1"/>
  <c r="K529" i="1"/>
  <c r="S539" i="1"/>
  <c r="T539" i="1" s="1"/>
  <c r="S541" i="1"/>
  <c r="T541" i="1" s="1"/>
  <c r="T44" i="1"/>
  <c r="T80" i="1"/>
  <c r="AB109" i="1"/>
  <c r="Z230" i="1"/>
  <c r="Y136" i="1"/>
  <c r="F30" i="1"/>
  <c r="K30" i="1"/>
  <c r="T51" i="1"/>
  <c r="Z158" i="1"/>
  <c r="Z162" i="1"/>
  <c r="T206" i="1"/>
  <c r="S323" i="1"/>
  <c r="R323" i="1"/>
  <c r="L583" i="1"/>
  <c r="H40" i="1"/>
  <c r="AA40" i="1"/>
  <c r="AB41" i="1"/>
  <c r="R42" i="1"/>
  <c r="H43" i="1"/>
  <c r="AA43" i="1"/>
  <c r="AB44" i="1"/>
  <c r="Y45" i="1"/>
  <c r="T48" i="1"/>
  <c r="Z48" i="1"/>
  <c r="T49" i="1"/>
  <c r="Z49" i="1"/>
  <c r="R51" i="1"/>
  <c r="D54" i="1"/>
  <c r="R56" i="1"/>
  <c r="AB56" i="1"/>
  <c r="R57" i="1"/>
  <c r="AB57" i="1"/>
  <c r="R58" i="1"/>
  <c r="AB58" i="1"/>
  <c r="AB63" i="1"/>
  <c r="R64" i="1"/>
  <c r="R63" i="1" s="1"/>
  <c r="AB64" i="1"/>
  <c r="M76" i="1"/>
  <c r="M75" i="1" s="1"/>
  <c r="U76" i="1"/>
  <c r="AA76" i="1"/>
  <c r="R81" i="1"/>
  <c r="AB81" i="1"/>
  <c r="R82" i="1"/>
  <c r="AB82" i="1"/>
  <c r="R83" i="1"/>
  <c r="AB83" i="1"/>
  <c r="R84" i="1"/>
  <c r="AB84" i="1"/>
  <c r="R85" i="1"/>
  <c r="AB85" i="1"/>
  <c r="R86" i="1"/>
  <c r="AB86" i="1"/>
  <c r="R87" i="1"/>
  <c r="AB87" i="1"/>
  <c r="R88" i="1"/>
  <c r="AB88" i="1"/>
  <c r="R89" i="1"/>
  <c r="AB89" i="1"/>
  <c r="AB91" i="1"/>
  <c r="R92" i="1"/>
  <c r="AB92" i="1"/>
  <c r="R93" i="1"/>
  <c r="AB93" i="1"/>
  <c r="R94" i="1"/>
  <c r="AB94" i="1"/>
  <c r="R95" i="1"/>
  <c r="AB95" i="1"/>
  <c r="R96" i="1"/>
  <c r="AB96" i="1"/>
  <c r="R97" i="1"/>
  <c r="AB97" i="1"/>
  <c r="R98" i="1"/>
  <c r="AB98" i="1"/>
  <c r="R99" i="1"/>
  <c r="AB99" i="1"/>
  <c r="R100" i="1"/>
  <c r="AB100" i="1"/>
  <c r="R101" i="1"/>
  <c r="AB101" i="1"/>
  <c r="R102" i="1"/>
  <c r="AB102" i="1"/>
  <c r="R103" i="1"/>
  <c r="AB103" i="1"/>
  <c r="R104" i="1"/>
  <c r="AB104" i="1"/>
  <c r="R105" i="1"/>
  <c r="AB105" i="1"/>
  <c r="R106" i="1"/>
  <c r="AB106" i="1"/>
  <c r="R107" i="1"/>
  <c r="AB107" i="1"/>
  <c r="R108" i="1"/>
  <c r="AB108" i="1"/>
  <c r="Y109" i="1"/>
  <c r="Z111" i="1"/>
  <c r="T112" i="1"/>
  <c r="Z112" i="1"/>
  <c r="T113" i="1"/>
  <c r="Z113" i="1"/>
  <c r="T114" i="1"/>
  <c r="Z114" i="1"/>
  <c r="T115" i="1"/>
  <c r="Z115" i="1"/>
  <c r="Z116" i="1"/>
  <c r="T117" i="1"/>
  <c r="Z117" i="1"/>
  <c r="Z118" i="1"/>
  <c r="T119" i="1"/>
  <c r="Z119" i="1"/>
  <c r="Z120" i="1"/>
  <c r="Z121" i="1"/>
  <c r="Z122" i="1"/>
  <c r="Z123" i="1"/>
  <c r="Z124" i="1"/>
  <c r="T125" i="1"/>
  <c r="Z125" i="1"/>
  <c r="T126" i="1"/>
  <c r="Z126" i="1"/>
  <c r="Z127" i="1"/>
  <c r="Z128" i="1"/>
  <c r="R130" i="1"/>
  <c r="AB130" i="1"/>
  <c r="R131" i="1"/>
  <c r="AB131" i="1"/>
  <c r="R132" i="1"/>
  <c r="AB132" i="1"/>
  <c r="R133" i="1"/>
  <c r="AB133" i="1"/>
  <c r="R134" i="1"/>
  <c r="AB134" i="1"/>
  <c r="D136" i="1"/>
  <c r="U136" i="1"/>
  <c r="W138" i="1"/>
  <c r="S146" i="1"/>
  <c r="AB146" i="1"/>
  <c r="AA147" i="1"/>
  <c r="AB148" i="1"/>
  <c r="T152" i="1"/>
  <c r="Z152" i="1"/>
  <c r="AB154" i="1"/>
  <c r="S156" i="1"/>
  <c r="R156" i="1"/>
  <c r="Z159" i="1"/>
  <c r="Z165" i="1"/>
  <c r="S203" i="1"/>
  <c r="S204" i="1"/>
  <c r="R204" i="1"/>
  <c r="S228" i="1"/>
  <c r="R228" i="1"/>
  <c r="R227" i="1" s="1"/>
  <c r="AB228" i="1"/>
  <c r="S230" i="1"/>
  <c r="S235" i="1"/>
  <c r="S237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Z290" i="1"/>
  <c r="S318" i="1"/>
  <c r="R318" i="1"/>
  <c r="AB318" i="1"/>
  <c r="Z387" i="1"/>
  <c r="Y380" i="1"/>
  <c r="AB389" i="1"/>
  <c r="Z231" i="1"/>
  <c r="S320" i="1"/>
  <c r="R320" i="1"/>
  <c r="S324" i="1"/>
  <c r="R324" i="1"/>
  <c r="S325" i="1"/>
  <c r="R325" i="1"/>
  <c r="M40" i="1"/>
  <c r="U40" i="1"/>
  <c r="R41" i="1"/>
  <c r="R40" i="1" s="1"/>
  <c r="M43" i="1"/>
  <c r="U43" i="1"/>
  <c r="R44" i="1"/>
  <c r="R43" i="1" s="1"/>
  <c r="Z46" i="1"/>
  <c r="S56" i="1"/>
  <c r="S57" i="1"/>
  <c r="S58" i="1"/>
  <c r="Z60" i="1"/>
  <c r="Z61" i="1"/>
  <c r="S64" i="1"/>
  <c r="Z66" i="1"/>
  <c r="Z67" i="1"/>
  <c r="Z68" i="1"/>
  <c r="Z69" i="1"/>
  <c r="Z70" i="1"/>
  <c r="Z71" i="1"/>
  <c r="Z72" i="1"/>
  <c r="Z73" i="1"/>
  <c r="Z74" i="1"/>
  <c r="R77" i="1"/>
  <c r="AB77" i="1"/>
  <c r="R78" i="1"/>
  <c r="AB78" i="1"/>
  <c r="R79" i="1"/>
  <c r="AB79" i="1"/>
  <c r="R80" i="1"/>
  <c r="S81" i="1"/>
  <c r="S82" i="1"/>
  <c r="S83" i="1"/>
  <c r="S84" i="1"/>
  <c r="S85" i="1"/>
  <c r="S86" i="1"/>
  <c r="S87" i="1"/>
  <c r="S88" i="1"/>
  <c r="S89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30" i="1"/>
  <c r="S131" i="1"/>
  <c r="S132" i="1"/>
  <c r="S133" i="1"/>
  <c r="S134" i="1"/>
  <c r="S138" i="1"/>
  <c r="R146" i="1"/>
  <c r="R145" i="1" s="1"/>
  <c r="G147" i="1"/>
  <c r="G143" i="1" s="1"/>
  <c r="G26" i="1" s="1"/>
  <c r="U147" i="1"/>
  <c r="S149" i="1"/>
  <c r="Y150" i="1"/>
  <c r="H150" i="1"/>
  <c r="U150" i="1"/>
  <c r="S155" i="1"/>
  <c r="R155" i="1"/>
  <c r="S160" i="1"/>
  <c r="Z164" i="1"/>
  <c r="AB203" i="1"/>
  <c r="U158" i="1"/>
  <c r="U220" i="1"/>
  <c r="T278" i="1"/>
  <c r="T283" i="1"/>
  <c r="Z285" i="1"/>
  <c r="Y307" i="1"/>
  <c r="S316" i="1"/>
  <c r="R316" i="1"/>
  <c r="AB316" i="1"/>
  <c r="S343" i="1"/>
  <c r="H342" i="1"/>
  <c r="S347" i="1"/>
  <c r="AB155" i="1"/>
  <c r="AB223" i="1"/>
  <c r="AB320" i="1"/>
  <c r="S326" i="1"/>
  <c r="R326" i="1"/>
  <c r="H627" i="1"/>
  <c r="Z55" i="1"/>
  <c r="Z56" i="1"/>
  <c r="Z57" i="1"/>
  <c r="S77" i="1"/>
  <c r="S78" i="1"/>
  <c r="S79" i="1"/>
  <c r="U109" i="1"/>
  <c r="Z130" i="1"/>
  <c r="Z131" i="1"/>
  <c r="Z132" i="1"/>
  <c r="Z133" i="1"/>
  <c r="Z134" i="1"/>
  <c r="AB139" i="1"/>
  <c r="AA145" i="1"/>
  <c r="S148" i="1"/>
  <c r="R149" i="1"/>
  <c r="R147" i="1" s="1"/>
  <c r="S154" i="1"/>
  <c r="R154" i="1"/>
  <c r="AB156" i="1"/>
  <c r="AB160" i="1"/>
  <c r="AA158" i="1"/>
  <c r="W158" i="1"/>
  <c r="Z163" i="1"/>
  <c r="Z206" i="1"/>
  <c r="J208" i="1"/>
  <c r="N208" i="1"/>
  <c r="S224" i="1"/>
  <c r="R224" i="1"/>
  <c r="AB224" i="1"/>
  <c r="U226" i="1"/>
  <c r="M227" i="1"/>
  <c r="AA227" i="1"/>
  <c r="L226" i="1"/>
  <c r="L207" i="1" s="1"/>
  <c r="P226" i="1"/>
  <c r="S303" i="1"/>
  <c r="S302" i="1" s="1"/>
  <c r="R303" i="1"/>
  <c r="M302" i="1"/>
  <c r="T315" i="1"/>
  <c r="AB268" i="1"/>
  <c r="Z273" i="1"/>
  <c r="T285" i="1"/>
  <c r="Z286" i="1"/>
  <c r="Z287" i="1"/>
  <c r="Z288" i="1"/>
  <c r="Z289" i="1"/>
  <c r="U302" i="1"/>
  <c r="T308" i="1"/>
  <c r="S312" i="1"/>
  <c r="S313" i="1"/>
  <c r="R313" i="1"/>
  <c r="AB315" i="1"/>
  <c r="S322" i="1"/>
  <c r="R322" i="1"/>
  <c r="AB323" i="1"/>
  <c r="AB324" i="1"/>
  <c r="AB325" i="1"/>
  <c r="AB326" i="1"/>
  <c r="AB337" i="1"/>
  <c r="Z373" i="1"/>
  <c r="S386" i="1"/>
  <c r="R386" i="1"/>
  <c r="Z166" i="1"/>
  <c r="Z167" i="1"/>
  <c r="Z168" i="1"/>
  <c r="Z169" i="1"/>
  <c r="Z170" i="1"/>
  <c r="Z171" i="1"/>
  <c r="Z172" i="1"/>
  <c r="Z173" i="1"/>
  <c r="Z174" i="1"/>
  <c r="Z175" i="1"/>
  <c r="Z176" i="1"/>
  <c r="Z177" i="1"/>
  <c r="Z178" i="1"/>
  <c r="Z179" i="1"/>
  <c r="R181" i="1"/>
  <c r="AB181" i="1"/>
  <c r="R182" i="1"/>
  <c r="AB182" i="1"/>
  <c r="R183" i="1"/>
  <c r="AB183" i="1"/>
  <c r="R184" i="1"/>
  <c r="AB184" i="1"/>
  <c r="R185" i="1"/>
  <c r="AB185" i="1"/>
  <c r="R186" i="1"/>
  <c r="AB186" i="1"/>
  <c r="R187" i="1"/>
  <c r="AB187" i="1"/>
  <c r="R188" i="1"/>
  <c r="AB188" i="1"/>
  <c r="R189" i="1"/>
  <c r="AB189" i="1"/>
  <c r="R190" i="1"/>
  <c r="AB190" i="1"/>
  <c r="R191" i="1"/>
  <c r="AB191" i="1"/>
  <c r="R192" i="1"/>
  <c r="AB192" i="1"/>
  <c r="R193" i="1"/>
  <c r="AB193" i="1"/>
  <c r="R194" i="1"/>
  <c r="AB194" i="1"/>
  <c r="R195" i="1"/>
  <c r="AB195" i="1"/>
  <c r="R196" i="1"/>
  <c r="AB196" i="1"/>
  <c r="R197" i="1"/>
  <c r="AB197" i="1"/>
  <c r="R198" i="1"/>
  <c r="AB198" i="1"/>
  <c r="R199" i="1"/>
  <c r="AB199" i="1"/>
  <c r="R200" i="1"/>
  <c r="AB200" i="1"/>
  <c r="R201" i="1"/>
  <c r="AB201" i="1"/>
  <c r="R202" i="1"/>
  <c r="AB202" i="1"/>
  <c r="R203" i="1"/>
  <c r="AB222" i="1"/>
  <c r="R223" i="1"/>
  <c r="Y272" i="1"/>
  <c r="T287" i="1"/>
  <c r="Z291" i="1"/>
  <c r="H307" i="1"/>
  <c r="AB312" i="1"/>
  <c r="S317" i="1"/>
  <c r="R317" i="1"/>
  <c r="AB317" i="1"/>
  <c r="S319" i="1"/>
  <c r="R319" i="1"/>
  <c r="AB319" i="1"/>
  <c r="S321" i="1"/>
  <c r="R321" i="1"/>
  <c r="AB322" i="1"/>
  <c r="Y334" i="1"/>
  <c r="Z335" i="1"/>
  <c r="S362" i="1"/>
  <c r="S366" i="1"/>
  <c r="S462" i="1"/>
  <c r="Z147" i="1"/>
  <c r="Z148" i="1"/>
  <c r="Z149" i="1"/>
  <c r="M150" i="1"/>
  <c r="M143" i="1" s="1"/>
  <c r="AA150" i="1"/>
  <c r="AB152" i="1"/>
  <c r="R153" i="1"/>
  <c r="AB159" i="1"/>
  <c r="R16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AB206" i="1"/>
  <c r="M220" i="1"/>
  <c r="M215" i="1" s="1"/>
  <c r="M208" i="1" s="1"/>
  <c r="AA220" i="1"/>
  <c r="AB221" i="1"/>
  <c r="R222" i="1"/>
  <c r="Z224" i="1"/>
  <c r="Z227" i="1"/>
  <c r="Z228" i="1"/>
  <c r="AB230" i="1"/>
  <c r="AB231" i="1"/>
  <c r="T236" i="1"/>
  <c r="T240" i="1"/>
  <c r="S250" i="1"/>
  <c r="R250" i="1"/>
  <c r="S251" i="1"/>
  <c r="R251" i="1"/>
  <c r="S252" i="1"/>
  <c r="R252" i="1"/>
  <c r="S253" i="1"/>
  <c r="R253" i="1"/>
  <c r="S254" i="1"/>
  <c r="R254" i="1"/>
  <c r="S255" i="1"/>
  <c r="R255" i="1"/>
  <c r="S256" i="1"/>
  <c r="R256" i="1"/>
  <c r="S257" i="1"/>
  <c r="R257" i="1"/>
  <c r="S258" i="1"/>
  <c r="R258" i="1"/>
  <c r="S259" i="1"/>
  <c r="R259" i="1"/>
  <c r="S260" i="1"/>
  <c r="R260" i="1"/>
  <c r="Y261" i="1"/>
  <c r="Z276" i="1"/>
  <c r="Z277" i="1"/>
  <c r="Z278" i="1"/>
  <c r="Z279" i="1"/>
  <c r="Z280" i="1"/>
  <c r="Z281" i="1"/>
  <c r="Z282" i="1"/>
  <c r="Z283" i="1"/>
  <c r="Z284" i="1"/>
  <c r="T291" i="1"/>
  <c r="W302" i="1"/>
  <c r="W307" i="1"/>
  <c r="AB321" i="1"/>
  <c r="S336" i="1"/>
  <c r="R336" i="1"/>
  <c r="M334" i="1"/>
  <c r="AB353" i="1"/>
  <c r="H359" i="1"/>
  <c r="AB371" i="1"/>
  <c r="T384" i="1"/>
  <c r="AB384" i="1"/>
  <c r="S243" i="1"/>
  <c r="S244" i="1"/>
  <c r="S245" i="1"/>
  <c r="S246" i="1"/>
  <c r="W268" i="1"/>
  <c r="U334" i="1"/>
  <c r="AA334" i="1"/>
  <c r="S339" i="1"/>
  <c r="R339" i="1"/>
  <c r="R348" i="1"/>
  <c r="M342" i="1"/>
  <c r="S348" i="1"/>
  <c r="AB350" i="1"/>
  <c r="AB354" i="1"/>
  <c r="S356" i="1"/>
  <c r="R356" i="1"/>
  <c r="Z357" i="1"/>
  <c r="M380" i="1"/>
  <c r="S382" i="1"/>
  <c r="R382" i="1"/>
  <c r="Z383" i="1"/>
  <c r="AB407" i="1"/>
  <c r="S428" i="1"/>
  <c r="R428" i="1"/>
  <c r="AB431" i="1"/>
  <c r="AB437" i="1"/>
  <c r="AB445" i="1"/>
  <c r="Z460" i="1"/>
  <c r="AB236" i="1"/>
  <c r="AB237" i="1"/>
  <c r="AB238" i="1"/>
  <c r="AB239" i="1"/>
  <c r="R240" i="1"/>
  <c r="R232" i="1" s="1"/>
  <c r="AB240" i="1"/>
  <c r="Y241" i="1"/>
  <c r="Z243" i="1"/>
  <c r="Z244" i="1"/>
  <c r="Z245" i="1"/>
  <c r="Z246" i="1"/>
  <c r="T304" i="1"/>
  <c r="M307" i="1"/>
  <c r="AA307" i="1"/>
  <c r="AB308" i="1"/>
  <c r="R309" i="1"/>
  <c r="AB309" i="1"/>
  <c r="R310" i="1"/>
  <c r="AB310" i="1"/>
  <c r="R311" i="1"/>
  <c r="AB311" i="1"/>
  <c r="R312" i="1"/>
  <c r="R315" i="1"/>
  <c r="T331" i="1"/>
  <c r="AB331" i="1"/>
  <c r="AA329" i="1"/>
  <c r="W334" i="1"/>
  <c r="AB336" i="1"/>
  <c r="S338" i="1"/>
  <c r="R338" i="1"/>
  <c r="Z346" i="1"/>
  <c r="Z349" i="1"/>
  <c r="AB351" i="1"/>
  <c r="J341" i="1"/>
  <c r="U357" i="1"/>
  <c r="Y359" i="1"/>
  <c r="Z361" i="1"/>
  <c r="Z365" i="1"/>
  <c r="R376" i="1"/>
  <c r="S376" i="1"/>
  <c r="AB378" i="1"/>
  <c r="D341" i="1"/>
  <c r="U380" i="1"/>
  <c r="S476" i="1"/>
  <c r="R476" i="1"/>
  <c r="Y507" i="1"/>
  <c r="AB290" i="1"/>
  <c r="AB291" i="1"/>
  <c r="R308" i="1"/>
  <c r="S309" i="1"/>
  <c r="S310" i="1"/>
  <c r="S311" i="1"/>
  <c r="Z316" i="1"/>
  <c r="Z317" i="1"/>
  <c r="Z318" i="1"/>
  <c r="Z319" i="1"/>
  <c r="Z320" i="1"/>
  <c r="S337" i="1"/>
  <c r="R337" i="1"/>
  <c r="AB339" i="1"/>
  <c r="S340" i="1"/>
  <c r="R340" i="1"/>
  <c r="AB347" i="1"/>
  <c r="AA342" i="1"/>
  <c r="T349" i="1"/>
  <c r="AB352" i="1"/>
  <c r="T361" i="1"/>
  <c r="R372" i="1"/>
  <c r="S372" i="1"/>
  <c r="AB375" i="1"/>
  <c r="Z377" i="1"/>
  <c r="AB379" i="1"/>
  <c r="W380" i="1"/>
  <c r="S404" i="1"/>
  <c r="W408" i="1"/>
  <c r="Y419" i="1"/>
  <c r="Z421" i="1"/>
  <c r="AB467" i="1"/>
  <c r="S351" i="1"/>
  <c r="S352" i="1"/>
  <c r="S353" i="1"/>
  <c r="S354" i="1"/>
  <c r="S355" i="1"/>
  <c r="Z356" i="1"/>
  <c r="U359" i="1"/>
  <c r="AB369" i="1"/>
  <c r="AA359" i="1"/>
  <c r="AB370" i="1"/>
  <c r="AB374" i="1"/>
  <c r="S379" i="1"/>
  <c r="AA380" i="1"/>
  <c r="Z382" i="1"/>
  <c r="S383" i="1"/>
  <c r="Z386" i="1"/>
  <c r="S387" i="1"/>
  <c r="S390" i="1"/>
  <c r="R390" i="1"/>
  <c r="Z395" i="1"/>
  <c r="AB396" i="1"/>
  <c r="AB400" i="1"/>
  <c r="S402" i="1"/>
  <c r="R402" i="1"/>
  <c r="Z406" i="1"/>
  <c r="U423" i="1"/>
  <c r="S429" i="1"/>
  <c r="R429" i="1"/>
  <c r="AB439" i="1"/>
  <c r="AB447" i="1"/>
  <c r="S472" i="1"/>
  <c r="R472" i="1"/>
  <c r="Z531" i="1"/>
  <c r="Y530" i="1"/>
  <c r="AB335" i="1"/>
  <c r="S344" i="1"/>
  <c r="Z345" i="1"/>
  <c r="AB349" i="1"/>
  <c r="R350" i="1"/>
  <c r="R351" i="1"/>
  <c r="R352" i="1"/>
  <c r="R353" i="1"/>
  <c r="R354" i="1"/>
  <c r="R355" i="1"/>
  <c r="Z358" i="1"/>
  <c r="Z360" i="1"/>
  <c r="S363" i="1"/>
  <c r="Z364" i="1"/>
  <c r="S367" i="1"/>
  <c r="Z368" i="1"/>
  <c r="R370" i="1"/>
  <c r="M359" i="1"/>
  <c r="S371" i="1"/>
  <c r="AB373" i="1"/>
  <c r="S375" i="1"/>
  <c r="AB377" i="1"/>
  <c r="R378" i="1"/>
  <c r="R379" i="1"/>
  <c r="Z381" i="1"/>
  <c r="Z385" i="1"/>
  <c r="AB387" i="1"/>
  <c r="Z388" i="1"/>
  <c r="Z392" i="1"/>
  <c r="AB393" i="1"/>
  <c r="R395" i="1"/>
  <c r="S398" i="1"/>
  <c r="R398" i="1"/>
  <c r="Z399" i="1"/>
  <c r="Z403" i="1"/>
  <c r="R420" i="1"/>
  <c r="R419" i="1" s="1"/>
  <c r="R415" i="1" s="1"/>
  <c r="S420" i="1"/>
  <c r="M419" i="1"/>
  <c r="M415" i="1" s="1"/>
  <c r="Y423" i="1"/>
  <c r="S426" i="1"/>
  <c r="R426" i="1"/>
  <c r="AB433" i="1"/>
  <c r="AB441" i="1"/>
  <c r="AB449" i="1"/>
  <c r="AB451" i="1"/>
  <c r="AB453" i="1"/>
  <c r="S468" i="1"/>
  <c r="R468" i="1"/>
  <c r="AB475" i="1"/>
  <c r="AB541" i="1"/>
  <c r="U342" i="1"/>
  <c r="AB348" i="1"/>
  <c r="AB372" i="1"/>
  <c r="AB376" i="1"/>
  <c r="Z384" i="1"/>
  <c r="AB388" i="1"/>
  <c r="Z391" i="1"/>
  <c r="AB392" i="1"/>
  <c r="S394" i="1"/>
  <c r="R394" i="1"/>
  <c r="U415" i="1"/>
  <c r="AB419" i="1"/>
  <c r="AA415" i="1"/>
  <c r="S425" i="1"/>
  <c r="H423" i="1"/>
  <c r="S427" i="1"/>
  <c r="R427" i="1"/>
  <c r="AB435" i="1"/>
  <c r="AB443" i="1"/>
  <c r="AB455" i="1"/>
  <c r="Z459" i="1"/>
  <c r="AB471" i="1"/>
  <c r="U525" i="1"/>
  <c r="AB526" i="1"/>
  <c r="AA525" i="1"/>
  <c r="Z390" i="1"/>
  <c r="Z394" i="1"/>
  <c r="Z398" i="1"/>
  <c r="S399" i="1"/>
  <c r="H380" i="1"/>
  <c r="W423" i="1"/>
  <c r="AB424" i="1"/>
  <c r="AA423" i="1"/>
  <c r="R425" i="1"/>
  <c r="M423" i="1"/>
  <c r="AB478" i="1"/>
  <c r="S480" i="1"/>
  <c r="R480" i="1"/>
  <c r="AB486" i="1"/>
  <c r="S488" i="1"/>
  <c r="R488" i="1"/>
  <c r="H495" i="1"/>
  <c r="AB510" i="1"/>
  <c r="H525" i="1"/>
  <c r="Z532" i="1"/>
  <c r="Z389" i="1"/>
  <c r="Z393" i="1"/>
  <c r="Z397" i="1"/>
  <c r="Z401" i="1"/>
  <c r="AB406" i="1"/>
  <c r="R407" i="1"/>
  <c r="AB421" i="1"/>
  <c r="Z464" i="1"/>
  <c r="S469" i="1"/>
  <c r="R469" i="1"/>
  <c r="S473" i="1"/>
  <c r="R473" i="1"/>
  <c r="S477" i="1"/>
  <c r="R477" i="1"/>
  <c r="AB508" i="1"/>
  <c r="AA507" i="1"/>
  <c r="Z547" i="1"/>
  <c r="U564" i="1"/>
  <c r="AB570" i="1"/>
  <c r="Z396" i="1"/>
  <c r="Z400" i="1"/>
  <c r="AB405" i="1"/>
  <c r="AB420" i="1"/>
  <c r="Z463" i="1"/>
  <c r="AB482" i="1"/>
  <c r="S484" i="1"/>
  <c r="R484" i="1"/>
  <c r="AB490" i="1"/>
  <c r="S492" i="1"/>
  <c r="R492" i="1"/>
  <c r="U502" i="1"/>
  <c r="U495" i="1" s="1"/>
  <c r="T537" i="1"/>
  <c r="AB537" i="1"/>
  <c r="Z543" i="1"/>
  <c r="Z546" i="1"/>
  <c r="U561" i="1"/>
  <c r="AB562" i="1"/>
  <c r="AA561" i="1"/>
  <c r="S481" i="1"/>
  <c r="R481" i="1"/>
  <c r="S485" i="1"/>
  <c r="R485" i="1"/>
  <c r="S489" i="1"/>
  <c r="R489" i="1"/>
  <c r="S493" i="1"/>
  <c r="R493" i="1"/>
  <c r="F495" i="1"/>
  <c r="T531" i="1"/>
  <c r="S538" i="1"/>
  <c r="R538" i="1"/>
  <c r="S542" i="1"/>
  <c r="R542" i="1"/>
  <c r="AB547" i="1"/>
  <c r="T549" i="1"/>
  <c r="AB549" i="1"/>
  <c r="Z580" i="1"/>
  <c r="S470" i="1"/>
  <c r="R470" i="1"/>
  <c r="S474" i="1"/>
  <c r="R474" i="1"/>
  <c r="S478" i="1"/>
  <c r="R478" i="1"/>
  <c r="AB479" i="1"/>
  <c r="S482" i="1"/>
  <c r="R482" i="1"/>
  <c r="AB483" i="1"/>
  <c r="S486" i="1"/>
  <c r="R486" i="1"/>
  <c r="AB487" i="1"/>
  <c r="S490" i="1"/>
  <c r="R490" i="1"/>
  <c r="AB491" i="1"/>
  <c r="R525" i="1"/>
  <c r="R512" i="1" s="1"/>
  <c r="H530" i="1"/>
  <c r="M535" i="1"/>
  <c r="M529" i="1" s="1"/>
  <c r="Z536" i="1"/>
  <c r="Y535" i="1"/>
  <c r="Z540" i="1"/>
  <c r="Z544" i="1"/>
  <c r="S548" i="1"/>
  <c r="R548" i="1"/>
  <c r="AB569" i="1"/>
  <c r="AA564" i="1"/>
  <c r="Z573" i="1"/>
  <c r="S580" i="1"/>
  <c r="R580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67" i="1"/>
  <c r="R467" i="1"/>
  <c r="AB468" i="1"/>
  <c r="S471" i="1"/>
  <c r="R471" i="1"/>
  <c r="AB472" i="1"/>
  <c r="S475" i="1"/>
  <c r="R475" i="1"/>
  <c r="AB476" i="1"/>
  <c r="S479" i="1"/>
  <c r="R479" i="1"/>
  <c r="AB480" i="1"/>
  <c r="S483" i="1"/>
  <c r="R483" i="1"/>
  <c r="AB484" i="1"/>
  <c r="S487" i="1"/>
  <c r="R487" i="1"/>
  <c r="AB488" i="1"/>
  <c r="S491" i="1"/>
  <c r="R491" i="1"/>
  <c r="AB492" i="1"/>
  <c r="R508" i="1"/>
  <c r="R507" i="1" s="1"/>
  <c r="R502" i="1" s="1"/>
  <c r="R495" i="1" s="1"/>
  <c r="U513" i="1"/>
  <c r="AA513" i="1"/>
  <c r="AB521" i="1"/>
  <c r="S522" i="1"/>
  <c r="M521" i="1"/>
  <c r="S524" i="1"/>
  <c r="U535" i="1"/>
  <c r="AA535" i="1"/>
  <c r="AB536" i="1"/>
  <c r="Z539" i="1"/>
  <c r="AB540" i="1"/>
  <c r="S568" i="1"/>
  <c r="R568" i="1"/>
  <c r="S573" i="1"/>
  <c r="R573" i="1"/>
  <c r="Z566" i="1"/>
  <c r="Y564" i="1"/>
  <c r="R575" i="1"/>
  <c r="S575" i="1"/>
  <c r="Z576" i="1"/>
  <c r="Z577" i="1"/>
  <c r="Z578" i="1"/>
  <c r="R579" i="1"/>
  <c r="Z582" i="1"/>
  <c r="Y596" i="1"/>
  <c r="Z538" i="1"/>
  <c r="Z542" i="1"/>
  <c r="T545" i="1"/>
  <c r="Z545" i="1"/>
  <c r="W550" i="1"/>
  <c r="M564" i="1"/>
  <c r="S572" i="1"/>
  <c r="Z572" i="1"/>
  <c r="S576" i="1"/>
  <c r="R576" i="1"/>
  <c r="S579" i="1"/>
  <c r="Z581" i="1"/>
  <c r="F512" i="1"/>
  <c r="J512" i="1"/>
  <c r="N512" i="1"/>
  <c r="N23" i="1" s="1"/>
  <c r="S514" i="1"/>
  <c r="S515" i="1"/>
  <c r="S516" i="1"/>
  <c r="S517" i="1"/>
  <c r="S518" i="1"/>
  <c r="S519" i="1"/>
  <c r="S520" i="1"/>
  <c r="AB524" i="1"/>
  <c r="AA523" i="1"/>
  <c r="S526" i="1"/>
  <c r="S527" i="1"/>
  <c r="S528" i="1"/>
  <c r="Z537" i="1"/>
  <c r="Z541" i="1"/>
  <c r="R545" i="1"/>
  <c r="Z548" i="1"/>
  <c r="Z549" i="1"/>
  <c r="W557" i="1"/>
  <c r="S562" i="1"/>
  <c r="R562" i="1"/>
  <c r="R561" i="1" s="1"/>
  <c r="R557" i="1" s="1"/>
  <c r="M561" i="1"/>
  <c r="M557" i="1" s="1"/>
  <c r="R567" i="1"/>
  <c r="S567" i="1"/>
  <c r="Z568" i="1"/>
  <c r="Z569" i="1"/>
  <c r="Z570" i="1"/>
  <c r="R571" i="1"/>
  <c r="R572" i="1"/>
  <c r="Z574" i="1"/>
  <c r="AB578" i="1"/>
  <c r="R581" i="1"/>
  <c r="P583" i="1"/>
  <c r="F584" i="1"/>
  <c r="J584" i="1"/>
  <c r="J583" i="1" s="1"/>
  <c r="N584" i="1"/>
  <c r="N583" i="1" s="1"/>
  <c r="Y614" i="1"/>
  <c r="W591" i="1"/>
  <c r="W584" i="1" s="1"/>
  <c r="S596" i="1"/>
  <c r="Z612" i="1"/>
  <c r="Y610" i="1"/>
  <c r="D557" i="1"/>
  <c r="AA584" i="1"/>
  <c r="W564" i="1"/>
  <c r="Z567" i="1"/>
  <c r="Z571" i="1"/>
  <c r="Z575" i="1"/>
  <c r="Z579" i="1"/>
  <c r="H584" i="1"/>
  <c r="S604" i="1"/>
  <c r="AB591" i="1"/>
  <c r="T612" i="1"/>
  <c r="Z613" i="1"/>
  <c r="U591" i="1"/>
  <c r="AB606" i="1"/>
  <c r="R610" i="1"/>
  <c r="R606" i="1" s="1"/>
  <c r="Z611" i="1"/>
  <c r="M596" i="1"/>
  <c r="M591" i="1" s="1"/>
  <c r="M584" i="1" s="1"/>
  <c r="AB596" i="1"/>
  <c r="R597" i="1"/>
  <c r="R596" i="1" s="1"/>
  <c r="R591" i="1" s="1"/>
  <c r="R584" i="1" s="1"/>
  <c r="S602" i="1"/>
  <c r="AB610" i="1"/>
  <c r="AB611" i="1"/>
  <c r="AB612" i="1"/>
  <c r="AB613" i="1"/>
  <c r="H614" i="1"/>
  <c r="U614" i="1"/>
  <c r="S628" i="1"/>
  <c r="S629" i="1"/>
  <c r="S630" i="1"/>
  <c r="U241" i="1" l="1"/>
  <c r="AA54" i="1"/>
  <c r="J494" i="1"/>
  <c r="S40" i="1"/>
  <c r="S37" i="1" s="1"/>
  <c r="W54" i="1"/>
  <c r="I207" i="1"/>
  <c r="M226" i="1"/>
  <c r="G292" i="1"/>
  <c r="O207" i="1"/>
  <c r="W241" i="1"/>
  <c r="L292" i="1"/>
  <c r="AB65" i="1"/>
  <c r="H54" i="1"/>
  <c r="L24" i="1"/>
  <c r="F23" i="1"/>
  <c r="F583" i="1"/>
  <c r="N207" i="1"/>
  <c r="Y226" i="1"/>
  <c r="AB604" i="1"/>
  <c r="Q207" i="1"/>
  <c r="I29" i="1"/>
  <c r="G24" i="1"/>
  <c r="S507" i="1"/>
  <c r="T507" i="1" s="1"/>
  <c r="T532" i="1"/>
  <c r="AB136" i="1"/>
  <c r="G23" i="1"/>
  <c r="G494" i="1"/>
  <c r="S220" i="1"/>
  <c r="T220" i="1" s="1"/>
  <c r="AA25" i="1"/>
  <c r="Q494" i="1"/>
  <c r="Q24" i="1"/>
  <c r="AA241" i="1"/>
  <c r="AB241" i="1" s="1"/>
  <c r="W75" i="1"/>
  <c r="I494" i="1"/>
  <c r="Y512" i="1"/>
  <c r="Z512" i="1" s="1"/>
  <c r="P292" i="1"/>
  <c r="S610" i="1"/>
  <c r="W529" i="1"/>
  <c r="Q292" i="1"/>
  <c r="L29" i="1"/>
  <c r="Q29" i="1"/>
  <c r="H75" i="1"/>
  <c r="S275" i="1"/>
  <c r="T275" i="1" s="1"/>
  <c r="M37" i="1"/>
  <c r="M30" i="1" s="1"/>
  <c r="M29" i="1" s="1"/>
  <c r="S45" i="1"/>
  <c r="T45" i="1" s="1"/>
  <c r="I22" i="1"/>
  <c r="S65" i="1"/>
  <c r="T65" i="1" s="1"/>
  <c r="P22" i="1"/>
  <c r="W37" i="1"/>
  <c r="W30" i="1" s="1"/>
  <c r="J24" i="1"/>
  <c r="T330" i="1"/>
  <c r="M328" i="1"/>
  <c r="N29" i="1"/>
  <c r="H241" i="1"/>
  <c r="R275" i="1"/>
  <c r="R59" i="1"/>
  <c r="T611" i="1"/>
  <c r="S272" i="1"/>
  <c r="T42" i="1"/>
  <c r="O494" i="1"/>
  <c r="O29" i="1"/>
  <c r="O22" i="1"/>
  <c r="M583" i="1"/>
  <c r="R535" i="1"/>
  <c r="R529" i="1" s="1"/>
  <c r="N494" i="1"/>
  <c r="F207" i="1"/>
  <c r="S59" i="1"/>
  <c r="T59" i="1" s="1"/>
  <c r="L22" i="1"/>
  <c r="R65" i="1"/>
  <c r="G207" i="1"/>
  <c r="R158" i="1"/>
  <c r="S150" i="1"/>
  <c r="T150" i="1" s="1"/>
  <c r="S232" i="1"/>
  <c r="T232" i="1" s="1"/>
  <c r="F24" i="1"/>
  <c r="O23" i="1"/>
  <c r="O24" i="1"/>
  <c r="K24" i="1"/>
  <c r="I23" i="1"/>
  <c r="S307" i="1"/>
  <c r="T307" i="1" s="1"/>
  <c r="R220" i="1"/>
  <c r="R215" i="1" s="1"/>
  <c r="R208" i="1" s="1"/>
  <c r="Y328" i="1"/>
  <c r="Z328" i="1" s="1"/>
  <c r="R302" i="1"/>
  <c r="P207" i="1"/>
  <c r="R45" i="1"/>
  <c r="R37" i="1" s="1"/>
  <c r="R30" i="1" s="1"/>
  <c r="R359" i="1"/>
  <c r="D22" i="1"/>
  <c r="P24" i="1"/>
  <c r="J29" i="1"/>
  <c r="N24" i="1"/>
  <c r="T329" i="1"/>
  <c r="M241" i="1"/>
  <c r="M207" i="1" s="1"/>
  <c r="Y54" i="1"/>
  <c r="Z54" i="1" s="1"/>
  <c r="Z601" i="1"/>
  <c r="Y599" i="1"/>
  <c r="Z599" i="1" s="1"/>
  <c r="Z561" i="1"/>
  <c r="Y557" i="1"/>
  <c r="Z557" i="1" s="1"/>
  <c r="R564" i="1"/>
  <c r="R307" i="1"/>
  <c r="S380" i="1"/>
  <c r="T380" i="1" s="1"/>
  <c r="Y215" i="1"/>
  <c r="Y208" i="1" s="1"/>
  <c r="Z208" i="1" s="1"/>
  <c r="I21" i="1"/>
  <c r="P494" i="1"/>
  <c r="D583" i="1"/>
  <c r="R583" i="1"/>
  <c r="Y28" i="1"/>
  <c r="Z28" i="1" s="1"/>
  <c r="G29" i="1"/>
  <c r="Q22" i="1"/>
  <c r="K207" i="1"/>
  <c r="Q23" i="1"/>
  <c r="R423" i="1"/>
  <c r="R380" i="1"/>
  <c r="M512" i="1"/>
  <c r="M23" i="1" s="1"/>
  <c r="M28" i="1"/>
  <c r="R342" i="1"/>
  <c r="R334" i="1"/>
  <c r="R328" i="1" s="1"/>
  <c r="J207" i="1"/>
  <c r="G22" i="1"/>
  <c r="G21" i="1" s="1"/>
  <c r="P29" i="1"/>
  <c r="K494" i="1"/>
  <c r="T358" i="1"/>
  <c r="S357" i="1"/>
  <c r="T357" i="1" s="1"/>
  <c r="S215" i="1"/>
  <c r="T527" i="1"/>
  <c r="S523" i="1"/>
  <c r="T524" i="1"/>
  <c r="T538" i="1"/>
  <c r="T489" i="1"/>
  <c r="AA557" i="1"/>
  <c r="AB561" i="1"/>
  <c r="T387" i="1"/>
  <c r="T352" i="1"/>
  <c r="W341" i="1"/>
  <c r="W24" i="1" s="1"/>
  <c r="T372" i="1"/>
  <c r="AB329" i="1"/>
  <c r="AA328" i="1"/>
  <c r="AB307" i="1"/>
  <c r="T339" i="1"/>
  <c r="T193" i="1"/>
  <c r="T185" i="1"/>
  <c r="T319" i="1"/>
  <c r="U300" i="1"/>
  <c r="T326" i="1"/>
  <c r="Z307" i="1"/>
  <c r="U215" i="1"/>
  <c r="T133" i="1"/>
  <c r="T130" i="1"/>
  <c r="T97" i="1"/>
  <c r="T83" i="1"/>
  <c r="T56" i="1"/>
  <c r="S55" i="1"/>
  <c r="T324" i="1"/>
  <c r="U75" i="1"/>
  <c r="D23" i="1"/>
  <c r="U143" i="1"/>
  <c r="T630" i="1"/>
  <c r="T604" i="1"/>
  <c r="AA583" i="1"/>
  <c r="AB584" i="1"/>
  <c r="D26" i="1"/>
  <c r="T519" i="1"/>
  <c r="T517" i="1"/>
  <c r="T515" i="1"/>
  <c r="T576" i="1"/>
  <c r="T572" i="1"/>
  <c r="T575" i="1"/>
  <c r="T573" i="1"/>
  <c r="S535" i="1"/>
  <c r="S529" i="1" s="1"/>
  <c r="AA512" i="1"/>
  <c r="AB513" i="1"/>
  <c r="T456" i="1"/>
  <c r="T454" i="1"/>
  <c r="T452" i="1"/>
  <c r="T450" i="1"/>
  <c r="T448" i="1"/>
  <c r="T446" i="1"/>
  <c r="T444" i="1"/>
  <c r="T442" i="1"/>
  <c r="T440" i="1"/>
  <c r="T438" i="1"/>
  <c r="T436" i="1"/>
  <c r="T434" i="1"/>
  <c r="T432" i="1"/>
  <c r="T430" i="1"/>
  <c r="T580" i="1"/>
  <c r="AB564" i="1"/>
  <c r="T470" i="1"/>
  <c r="T493" i="1"/>
  <c r="AA502" i="1"/>
  <c r="AB507" i="1"/>
  <c r="T473" i="1"/>
  <c r="T480" i="1"/>
  <c r="T425" i="1"/>
  <c r="AB415" i="1"/>
  <c r="T426" i="1"/>
  <c r="T344" i="1"/>
  <c r="T404" i="1"/>
  <c r="T340" i="1"/>
  <c r="T337" i="1"/>
  <c r="T311" i="1"/>
  <c r="Z241" i="1"/>
  <c r="T428" i="1"/>
  <c r="M341" i="1"/>
  <c r="U328" i="1"/>
  <c r="T244" i="1"/>
  <c r="W300" i="1"/>
  <c r="S268" i="1"/>
  <c r="T272" i="1"/>
  <c r="T257" i="1"/>
  <c r="T253" i="1"/>
  <c r="R249" i="1"/>
  <c r="R241" i="1" s="1"/>
  <c r="H208" i="1"/>
  <c r="T200" i="1"/>
  <c r="T196" i="1"/>
  <c r="T192" i="1"/>
  <c r="T188" i="1"/>
  <c r="T184" i="1"/>
  <c r="AB150" i="1"/>
  <c r="T366" i="1"/>
  <c r="T317" i="1"/>
  <c r="T322" i="1"/>
  <c r="T303" i="1"/>
  <c r="AB158" i="1"/>
  <c r="AA28" i="1"/>
  <c r="AA143" i="1"/>
  <c r="AB145" i="1"/>
  <c r="T79" i="1"/>
  <c r="T160" i="1"/>
  <c r="T155" i="1"/>
  <c r="Z150" i="1"/>
  <c r="Y143" i="1"/>
  <c r="T138" i="1"/>
  <c r="S136" i="1"/>
  <c r="T132" i="1"/>
  <c r="T108" i="1"/>
  <c r="T104" i="1"/>
  <c r="T100" i="1"/>
  <c r="T96" i="1"/>
  <c r="T92" i="1"/>
  <c r="S91" i="1"/>
  <c r="T86" i="1"/>
  <c r="T82" i="1"/>
  <c r="T64" i="1"/>
  <c r="S63" i="1"/>
  <c r="T325" i="1"/>
  <c r="T318" i="1"/>
  <c r="T237" i="1"/>
  <c r="W207" i="1"/>
  <c r="T204" i="1"/>
  <c r="S158" i="1"/>
  <c r="U135" i="1"/>
  <c r="R109" i="1"/>
  <c r="H37" i="1"/>
  <c r="N22" i="1"/>
  <c r="J23" i="1"/>
  <c r="D24" i="1"/>
  <c r="J22" i="1"/>
  <c r="S591" i="1"/>
  <c r="T596" i="1"/>
  <c r="T568" i="1"/>
  <c r="T548" i="1"/>
  <c r="W494" i="1"/>
  <c r="T469" i="1"/>
  <c r="T488" i="1"/>
  <c r="T394" i="1"/>
  <c r="U341" i="1"/>
  <c r="T468" i="1"/>
  <c r="T367" i="1"/>
  <c r="T402" i="1"/>
  <c r="T383" i="1"/>
  <c r="T354" i="1"/>
  <c r="Z359" i="1"/>
  <c r="T260" i="1"/>
  <c r="T256" i="1"/>
  <c r="T252" i="1"/>
  <c r="T197" i="1"/>
  <c r="T181" i="1"/>
  <c r="T154" i="1"/>
  <c r="H341" i="1"/>
  <c r="T101" i="1"/>
  <c r="T87" i="1"/>
  <c r="Z109" i="1"/>
  <c r="Y75" i="1"/>
  <c r="Z45" i="1"/>
  <c r="T629" i="1"/>
  <c r="S601" i="1"/>
  <c r="T602" i="1"/>
  <c r="H583" i="1"/>
  <c r="Y606" i="1"/>
  <c r="Z610" i="1"/>
  <c r="T567" i="1"/>
  <c r="S564" i="1"/>
  <c r="S561" i="1"/>
  <c r="T562" i="1"/>
  <c r="T528" i="1"/>
  <c r="S525" i="1"/>
  <c r="T526" i="1"/>
  <c r="W583" i="1"/>
  <c r="Y591" i="1"/>
  <c r="S521" i="1"/>
  <c r="T522" i="1"/>
  <c r="U512" i="1"/>
  <c r="Z535" i="1"/>
  <c r="T474" i="1"/>
  <c r="T542" i="1"/>
  <c r="T530" i="1"/>
  <c r="T481" i="1"/>
  <c r="T492" i="1"/>
  <c r="M494" i="1"/>
  <c r="T477" i="1"/>
  <c r="AB423" i="1"/>
  <c r="T399" i="1"/>
  <c r="AB525" i="1"/>
  <c r="T398" i="1"/>
  <c r="T363" i="1"/>
  <c r="T472" i="1"/>
  <c r="U422" i="1"/>
  <c r="T390" i="1"/>
  <c r="T379" i="1"/>
  <c r="AB359" i="1"/>
  <c r="T353" i="1"/>
  <c r="T351" i="1"/>
  <c r="T310" i="1"/>
  <c r="T476" i="1"/>
  <c r="T376" i="1"/>
  <c r="T243" i="1"/>
  <c r="S242" i="1"/>
  <c r="T336" i="1"/>
  <c r="T258" i="1"/>
  <c r="T254" i="1"/>
  <c r="T250" i="1"/>
  <c r="S249" i="1"/>
  <c r="T199" i="1"/>
  <c r="T195" i="1"/>
  <c r="T191" i="1"/>
  <c r="T187" i="1"/>
  <c r="T183" i="1"/>
  <c r="M26" i="1"/>
  <c r="H300" i="1"/>
  <c r="J292" i="1"/>
  <c r="T386" i="1"/>
  <c r="M300" i="1"/>
  <c r="M293" i="1" s="1"/>
  <c r="T224" i="1"/>
  <c r="T78" i="1"/>
  <c r="S342" i="1"/>
  <c r="T343" i="1"/>
  <c r="T316" i="1"/>
  <c r="U28" i="1"/>
  <c r="T149" i="1"/>
  <c r="H25" i="1"/>
  <c r="T131" i="1"/>
  <c r="T107" i="1"/>
  <c r="T103" i="1"/>
  <c r="T99" i="1"/>
  <c r="T95" i="1"/>
  <c r="T89" i="1"/>
  <c r="T85" i="1"/>
  <c r="T81" i="1"/>
  <c r="R76" i="1"/>
  <c r="T58" i="1"/>
  <c r="T230" i="1"/>
  <c r="R226" i="1"/>
  <c r="T203" i="1"/>
  <c r="S145" i="1"/>
  <c r="T146" i="1"/>
  <c r="W136" i="1"/>
  <c r="D135" i="1"/>
  <c r="D29" i="1" s="1"/>
  <c r="R91" i="1"/>
  <c r="AB54" i="1"/>
  <c r="T323" i="1"/>
  <c r="AB25" i="1"/>
  <c r="P23" i="1"/>
  <c r="Y135" i="1"/>
  <c r="T43" i="1"/>
  <c r="U584" i="1"/>
  <c r="T427" i="1"/>
  <c r="Z423" i="1"/>
  <c r="T429" i="1"/>
  <c r="AB380" i="1"/>
  <c r="T382" i="1"/>
  <c r="T348" i="1"/>
  <c r="T245" i="1"/>
  <c r="S334" i="1"/>
  <c r="T201" i="1"/>
  <c r="T189" i="1"/>
  <c r="T312" i="1"/>
  <c r="AB227" i="1"/>
  <c r="AA226" i="1"/>
  <c r="W28" i="1"/>
  <c r="T105" i="1"/>
  <c r="T93" i="1"/>
  <c r="W26" i="1"/>
  <c r="AB40" i="1"/>
  <c r="AA37" i="1"/>
  <c r="Z226" i="1"/>
  <c r="S627" i="1"/>
  <c r="T628" i="1"/>
  <c r="T520" i="1"/>
  <c r="T518" i="1"/>
  <c r="T516" i="1"/>
  <c r="S513" i="1"/>
  <c r="T514" i="1"/>
  <c r="T579" i="1"/>
  <c r="Z564" i="1"/>
  <c r="AB535" i="1"/>
  <c r="AA529" i="1"/>
  <c r="U529" i="1"/>
  <c r="T491" i="1"/>
  <c r="T487" i="1"/>
  <c r="T483" i="1"/>
  <c r="T479" i="1"/>
  <c r="T475" i="1"/>
  <c r="T471" i="1"/>
  <c r="T467" i="1"/>
  <c r="T455" i="1"/>
  <c r="T453" i="1"/>
  <c r="T451" i="1"/>
  <c r="T449" i="1"/>
  <c r="T447" i="1"/>
  <c r="T445" i="1"/>
  <c r="T443" i="1"/>
  <c r="T441" i="1"/>
  <c r="T439" i="1"/>
  <c r="T437" i="1"/>
  <c r="T435" i="1"/>
  <c r="T433" i="1"/>
  <c r="T431" i="1"/>
  <c r="H529" i="1"/>
  <c r="T490" i="1"/>
  <c r="T486" i="1"/>
  <c r="T482" i="1"/>
  <c r="T478" i="1"/>
  <c r="F494" i="1"/>
  <c r="T485" i="1"/>
  <c r="U557" i="1"/>
  <c r="T484" i="1"/>
  <c r="H512" i="1"/>
  <c r="D494" i="1"/>
  <c r="S423" i="1"/>
  <c r="T420" i="1"/>
  <c r="S419" i="1"/>
  <c r="T375" i="1"/>
  <c r="T371" i="1"/>
  <c r="Z530" i="1"/>
  <c r="Y529" i="1"/>
  <c r="T355" i="1"/>
  <c r="Z419" i="1"/>
  <c r="Y415" i="1"/>
  <c r="AB342" i="1"/>
  <c r="AA341" i="1"/>
  <c r="T309" i="1"/>
  <c r="Y502" i="1"/>
  <c r="Y341" i="1"/>
  <c r="T338" i="1"/>
  <c r="T356" i="1"/>
  <c r="AB334" i="1"/>
  <c r="T246" i="1"/>
  <c r="W328" i="1"/>
  <c r="D292" i="1"/>
  <c r="T259" i="1"/>
  <c r="T255" i="1"/>
  <c r="T251" i="1"/>
  <c r="AA215" i="1"/>
  <c r="AB220" i="1"/>
  <c r="T202" i="1"/>
  <c r="T198" i="1"/>
  <c r="T194" i="1"/>
  <c r="T190" i="1"/>
  <c r="T186" i="1"/>
  <c r="T182" i="1"/>
  <c r="R150" i="1"/>
  <c r="R143" i="1" s="1"/>
  <c r="R26" i="1" s="1"/>
  <c r="T462" i="1"/>
  <c r="T362" i="1"/>
  <c r="S359" i="1"/>
  <c r="Z334" i="1"/>
  <c r="T321" i="1"/>
  <c r="AA300" i="1"/>
  <c r="Y268" i="1"/>
  <c r="Z272" i="1"/>
  <c r="T313" i="1"/>
  <c r="T302" i="1"/>
  <c r="Y300" i="1"/>
  <c r="T148" i="1"/>
  <c r="S147" i="1"/>
  <c r="S76" i="1"/>
  <c r="T77" i="1"/>
  <c r="T347" i="1"/>
  <c r="T134" i="1"/>
  <c r="T106" i="1"/>
  <c r="T102" i="1"/>
  <c r="T98" i="1"/>
  <c r="T94" i="1"/>
  <c r="T88" i="1"/>
  <c r="T84" i="1"/>
  <c r="T57" i="1"/>
  <c r="U37" i="1"/>
  <c r="H28" i="1"/>
  <c r="T320" i="1"/>
  <c r="Z380" i="1"/>
  <c r="T235" i="1"/>
  <c r="T228" i="1"/>
  <c r="S227" i="1"/>
  <c r="T156" i="1"/>
  <c r="AB147" i="1"/>
  <c r="AB76" i="1"/>
  <c r="AA75" i="1"/>
  <c r="R55" i="1"/>
  <c r="AB43" i="1"/>
  <c r="K22" i="1"/>
  <c r="K29" i="1"/>
  <c r="L23" i="1"/>
  <c r="F29" i="1"/>
  <c r="F22" i="1"/>
  <c r="H143" i="1"/>
  <c r="S109" i="1"/>
  <c r="Y37" i="1"/>
  <c r="S502" i="1" l="1"/>
  <c r="T40" i="1"/>
  <c r="R300" i="1"/>
  <c r="R293" i="1" s="1"/>
  <c r="R22" i="1" s="1"/>
  <c r="R21" i="1" s="1"/>
  <c r="L21" i="1"/>
  <c r="P21" i="1"/>
  <c r="F21" i="1"/>
  <c r="M292" i="1"/>
  <c r="R28" i="1"/>
  <c r="T610" i="1"/>
  <c r="S606" i="1"/>
  <c r="T606" i="1" s="1"/>
  <c r="S300" i="1"/>
  <c r="T300" i="1" s="1"/>
  <c r="M24" i="1"/>
  <c r="K21" i="1"/>
  <c r="N21" i="1"/>
  <c r="Y23" i="1"/>
  <c r="Z23" i="1" s="1"/>
  <c r="R494" i="1"/>
  <c r="Q21" i="1"/>
  <c r="R54" i="1"/>
  <c r="R23" i="1" s="1"/>
  <c r="M22" i="1"/>
  <c r="J21" i="1"/>
  <c r="O21" i="1"/>
  <c r="R207" i="1"/>
  <c r="R341" i="1"/>
  <c r="R292" i="1" s="1"/>
  <c r="Y207" i="1"/>
  <c r="Z207" i="1" s="1"/>
  <c r="Z215" i="1"/>
  <c r="Z415" i="1"/>
  <c r="T242" i="1"/>
  <c r="S241" i="1"/>
  <c r="H30" i="1"/>
  <c r="Z143" i="1"/>
  <c r="Y26" i="1"/>
  <c r="AB28" i="1"/>
  <c r="U26" i="1"/>
  <c r="AB557" i="1"/>
  <c r="S293" i="1"/>
  <c r="Y495" i="1"/>
  <c r="AB529" i="1"/>
  <c r="AB226" i="1"/>
  <c r="U583" i="1"/>
  <c r="H293" i="1"/>
  <c r="T564" i="1"/>
  <c r="S599" i="1"/>
  <c r="T601" i="1"/>
  <c r="T502" i="1"/>
  <c r="S495" i="1"/>
  <c r="U25" i="1"/>
  <c r="T91" i="1"/>
  <c r="AB512" i="1"/>
  <c r="U293" i="1"/>
  <c r="D25" i="1"/>
  <c r="Z606" i="1"/>
  <c r="H207" i="1"/>
  <c r="T55" i="1"/>
  <c r="S54" i="1"/>
  <c r="AB75" i="1"/>
  <c r="AA24" i="1"/>
  <c r="T227" i="1"/>
  <c r="S226" i="1"/>
  <c r="U30" i="1"/>
  <c r="T76" i="1"/>
  <c r="S75" i="1"/>
  <c r="Y293" i="1"/>
  <c r="Z300" i="1"/>
  <c r="Z268" i="1"/>
  <c r="W23" i="1"/>
  <c r="T423" i="1"/>
  <c r="T513" i="1"/>
  <c r="S512" i="1"/>
  <c r="AB37" i="1"/>
  <c r="AA30" i="1"/>
  <c r="T334" i="1"/>
  <c r="S328" i="1"/>
  <c r="AA23" i="1"/>
  <c r="H24" i="1"/>
  <c r="W135" i="1"/>
  <c r="T145" i="1"/>
  <c r="S143" i="1"/>
  <c r="R75" i="1"/>
  <c r="R24" i="1" s="1"/>
  <c r="Y584" i="1"/>
  <c r="T63" i="1"/>
  <c r="T136" i="1"/>
  <c r="S135" i="1"/>
  <c r="AA26" i="1"/>
  <c r="AB143" i="1"/>
  <c r="W293" i="1"/>
  <c r="AB502" i="1"/>
  <c r="AA495" i="1"/>
  <c r="T535" i="1"/>
  <c r="Z37" i="1"/>
  <c r="Y30" i="1"/>
  <c r="T147" i="1"/>
  <c r="T359" i="1"/>
  <c r="AB215" i="1"/>
  <c r="AA208" i="1"/>
  <c r="AB341" i="1"/>
  <c r="Z529" i="1"/>
  <c r="H23" i="1"/>
  <c r="T342" i="1"/>
  <c r="S341" i="1"/>
  <c r="U27" i="1"/>
  <c r="T521" i="1"/>
  <c r="T561" i="1"/>
  <c r="S557" i="1"/>
  <c r="Z75" i="1"/>
  <c r="Y24" i="1"/>
  <c r="T37" i="1"/>
  <c r="S30" i="1"/>
  <c r="T109" i="1"/>
  <c r="H26" i="1"/>
  <c r="U23" i="1"/>
  <c r="AB300" i="1"/>
  <c r="AA293" i="1"/>
  <c r="Z341" i="1"/>
  <c r="T419" i="1"/>
  <c r="S415" i="1"/>
  <c r="T627" i="1"/>
  <c r="Y25" i="1"/>
  <c r="R29" i="1"/>
  <c r="T249" i="1"/>
  <c r="H494" i="1"/>
  <c r="T529" i="1"/>
  <c r="T525" i="1"/>
  <c r="T591" i="1"/>
  <c r="S584" i="1"/>
  <c r="T158" i="1"/>
  <c r="S28" i="1"/>
  <c r="T268" i="1"/>
  <c r="U494" i="1"/>
  <c r="AB583" i="1"/>
  <c r="U24" i="1"/>
  <c r="U208" i="1"/>
  <c r="AB328" i="1"/>
  <c r="T215" i="1"/>
  <c r="S208" i="1"/>
  <c r="M21" i="1" l="1"/>
  <c r="Z293" i="1"/>
  <c r="Y292" i="1"/>
  <c r="D21" i="1"/>
  <c r="Z26" i="1"/>
  <c r="U207" i="1"/>
  <c r="T557" i="1"/>
  <c r="Y583" i="1"/>
  <c r="T143" i="1"/>
  <c r="S26" i="1"/>
  <c r="U22" i="1"/>
  <c r="U29" i="1"/>
  <c r="AB24" i="1"/>
  <c r="S23" i="1"/>
  <c r="T54" i="1"/>
  <c r="T495" i="1"/>
  <c r="S494" i="1"/>
  <c r="Y494" i="1"/>
  <c r="AB495" i="1"/>
  <c r="AA494" i="1"/>
  <c r="T135" i="1"/>
  <c r="S25" i="1"/>
  <c r="T415" i="1"/>
  <c r="Z24" i="1"/>
  <c r="T28" i="1"/>
  <c r="AB293" i="1"/>
  <c r="AA292" i="1"/>
  <c r="S22" i="1"/>
  <c r="T30" i="1"/>
  <c r="S29" i="1"/>
  <c r="AB23" i="1"/>
  <c r="AB30" i="1"/>
  <c r="AA29" i="1"/>
  <c r="AA22" i="1"/>
  <c r="T512" i="1"/>
  <c r="S24" i="1"/>
  <c r="T75" i="1"/>
  <c r="U292" i="1"/>
  <c r="T599" i="1"/>
  <c r="H292" i="1"/>
  <c r="T241" i="1"/>
  <c r="T208" i="1"/>
  <c r="S207" i="1"/>
  <c r="AB208" i="1"/>
  <c r="AA207" i="1"/>
  <c r="W25" i="1"/>
  <c r="W29" i="1"/>
  <c r="T293" i="1"/>
  <c r="S292" i="1"/>
  <c r="S583" i="1"/>
  <c r="T584" i="1"/>
  <c r="T341" i="1"/>
  <c r="Y22" i="1"/>
  <c r="Z30" i="1"/>
  <c r="Y29" i="1"/>
  <c r="W292" i="1"/>
  <c r="W22" i="1"/>
  <c r="AB26" i="1"/>
  <c r="T328" i="1"/>
  <c r="T226" i="1"/>
  <c r="H29" i="1"/>
  <c r="H22" i="1"/>
  <c r="H21" i="1" l="1"/>
  <c r="T583" i="1"/>
  <c r="T29" i="1"/>
  <c r="Z494" i="1"/>
  <c r="W21" i="1"/>
  <c r="T25" i="1"/>
  <c r="T494" i="1"/>
  <c r="T23" i="1"/>
  <c r="T26" i="1"/>
  <c r="Z292" i="1"/>
  <c r="Z29" i="1"/>
  <c r="AB494" i="1"/>
  <c r="T292" i="1"/>
  <c r="T24" i="1"/>
  <c r="AB22" i="1"/>
  <c r="AA21" i="1"/>
  <c r="AB292" i="1"/>
  <c r="Z22" i="1"/>
  <c r="Y21" i="1"/>
  <c r="AB207" i="1"/>
  <c r="T207" i="1"/>
  <c r="AB29" i="1"/>
  <c r="S21" i="1"/>
  <c r="T22" i="1"/>
  <c r="U21" i="1"/>
  <c r="Z583" i="1"/>
  <c r="Z21" i="1" l="1"/>
  <c r="AB21" i="1"/>
  <c r="T21" i="1"/>
</calcChain>
</file>

<file path=xl/sharedStrings.xml><?xml version="1.0" encoding="utf-8"?>
<sst xmlns="http://schemas.openxmlformats.org/spreadsheetml/2006/main" count="3240" uniqueCount="1216">
  <si>
    <t>Приложение  № 1</t>
  </si>
  <si>
    <t>к приказу Минэнерго России</t>
  </si>
  <si>
    <t>от «___» ___ 2017 г. №______</t>
  </si>
  <si>
    <t>Форма 1. Отчет об исполнении плана финансирования капитальных вложений по инвестиционным проектам</t>
  </si>
  <si>
    <t>за 2020 год</t>
  </si>
  <si>
    <t>Отчет  о реализации инвестиционной программы  акционерного общества "Дальневосточная генерирующая компания"</t>
  </si>
  <si>
    <t xml:space="preserve">                          полное наименование субъекта электроэнергетики</t>
  </si>
  <si>
    <t>Год формирования информации: 2021 год</t>
  </si>
  <si>
    <t>Утвержденные плановые значения показателей приведены в соответствии с  приказом Минэнерго России от 25.12.2020 № 22@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</si>
  <si>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</si>
  <si>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</si>
  <si>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</si>
  <si>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в прогнозных ценах соответствующих лет, млн рублей 
(с НДС) 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</si>
  <si>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электроэнергетики, млн рублей (с НДС)</t>
  </si>
  <si>
    <t xml:space="preserve">Фактический объем финансирования на 01.01.2020 года, млн рублей 
(с НДС) </t>
  </si>
  <si>
    <t xml:space="preserve">Остаток финансирования капитальных вложений 
на 01.01.2020 года в прогнозных ценах соответствующих лет,  млн рублей (с НДС) </t>
  </si>
  <si>
    <t>Финансирование капитальных вложений 2020 года, млн рублей (с НДС)</t>
  </si>
  <si>
    <t xml:space="preserve">Остаток финансирования капитальных вложений 
на 01.01.2021 года в прогнозных ценах соответствующих лет,  млн рублей 
(с НДС) </t>
  </si>
  <si>
    <t>Отклонение от плана финансирования 2020 года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</si>
  <si>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</si>
  <si>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</si>
  <si>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</si>
  <si>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</si>
  <si>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</si>
  <si>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</si>
  <si>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</si>
  <si>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</si>
  <si>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</si>
  <si>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 рублей (с НДС)</t>
  </si>
  <si>
    <t>%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</si>
  <si>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</si>
  <si>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</si>
  <si>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</si>
  <si>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</si>
  <si>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</si>
  <si>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</si>
  <si>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</si>
  <si>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</si>
  <si>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</si>
  <si>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</si>
  <si>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</si>
  <si>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обуславливается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</si>
  <si>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</si>
  <si>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</si>
  <si>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</si>
  <si>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</si>
  <si>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</si>
  <si>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</si>
  <si>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1</t>
  </si>
  <si>
    <t>Хабаровский край</t>
  </si>
  <si>
    <t>1.1</t>
  </si>
  <si>
    <t>Технологическое присоединение (подключение), всего, в том числе:</t>
  </si>
  <si>
    <t>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</si>
  <si>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</si>
  <si>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1.1.1.1</t>
  </si>
  <si>
    <t>Хабаровская ТЭЦ-1, всего, в том числе:</t>
  </si>
  <si>
    <t>1.1.1.2</t>
  </si>
  <si>
    <t>Наименование объекта по производству электрической энергии, всего, в том числе:</t>
  </si>
  <si>
    <t>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</si>
  <si>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</si>
  <si>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1.1.2.1</t>
  </si>
  <si>
    <t>1.1.2.2</t>
  </si>
  <si>
    <t>1.1.3</t>
  </si>
  <si>
    <t>Подключение теплопотребляющих установок потребителей тепловой энергии к системе теплоснабжения, всего, в том числе:</t>
  </si>
  <si>
    <t>1.1.3.1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</si>
  <si>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</si>
  <si>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</si>
  <si>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</si>
  <si>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</si>
  <si>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</si>
  <si>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840м. (СП ХТС)</t>
  </si>
  <si>
    <t>I_505-ХТСКх-61</t>
  </si>
  <si>
    <t>Строительство тепловой сети для подключения объекта: «Комплекс жилых домов социального назначения для инвалидов, детей-сирот и семей, имеющих детей-инвалидов в г. Хабаровске», с тепловой нагрузкой 1, 8473 Гкал/ч</t>
  </si>
  <si>
    <t>J_505-ХТСКх-70тп</t>
  </si>
  <si>
    <t>1.1.3.4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</si>
  <si>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</si>
  <si>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 котельной в Волочаевском городке г. Хабаровска (мощность - 26,31 Гкал/ч)</t>
  </si>
  <si>
    <t>F_505-ХТСКх-31тп</t>
  </si>
  <si>
    <t>1.1.3.5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</si>
  <si>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</si>
  <si>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Тех. присоединение Реконструкция ТМ-25 от ХТЭЦ-2 и ПНС № 813 "Прибрежная"  ХТС</t>
  </si>
  <si>
    <t>F_505-ХТСКх-17тп</t>
  </si>
  <si>
    <t>Финансирование было запланировано с учетом использования материалов со склада, приобретенные с начала 2010г.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</si>
  <si>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</si>
  <si>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</si>
  <si>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</si>
  <si>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</si>
  <si>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Финансирвоание поставленных материалов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</si>
  <si>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</si>
  <si>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</si>
  <si>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Реконструкция ТМ-31 от ТК 319.11  в направлении  ТК 319.13,  Ду 1000 мм L=514 м, в г. Хабаровске</t>
  </si>
  <si>
    <t>I_505-ХТСКх-68тп</t>
  </si>
  <si>
    <t>Оплата задолженности материалов прошлых лет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</si>
  <si>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</si>
  <si>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I_505-ХТСКх-66тп</t>
  </si>
  <si>
    <t>Возникновение обязательств для финансирования по ПИР</t>
  </si>
  <si>
    <t>Строительство ПНС-324 (450 Гкал/час) ХТС</t>
  </si>
  <si>
    <t>F_505-ХТСКх-20тп</t>
  </si>
  <si>
    <t>Проект исключен из ИП</t>
  </si>
  <si>
    <t>1.1.4</t>
  </si>
  <si>
    <t>Подключение объектов теплоснабжения к системам теплоснабжения, всего, в том числе:</t>
  </si>
  <si>
    <t>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</si>
  <si>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</si>
  <si>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1.2.1</t>
  </si>
  <si>
    <t>Реконструкция объектов по производству электрической энергии всего, в том числе:</t>
  </si>
  <si>
    <t>Реконструкция градирни ст. № 2 Хабаровской ТЭЦ-3</t>
  </si>
  <si>
    <t>H_505-ХГ-104</t>
  </si>
  <si>
    <t>Реконструкция градирни ст. №3 Хабаровской ТЭЦ-3</t>
  </si>
  <si>
    <t>I_505-ХГ-136</t>
  </si>
  <si>
    <t>Реконструкция градирни № 5 Хабаровской ТЭЦ-1</t>
  </si>
  <si>
    <t>H_505-ХГ-122</t>
  </si>
  <si>
    <t>1.2.2</t>
  </si>
  <si>
    <t>Реконструкция котельных всего, в том числе:</t>
  </si>
  <si>
    <t>Реконструкция котла ПТВМ-100 ст№6 КЦ №1 Хабаровской ТЭЦ-2</t>
  </si>
  <si>
    <t>H_505-ХТСКх-41</t>
  </si>
  <si>
    <t>Перевод котла № 4 Хабаровской ТЭЦ-2 на газовое топливо</t>
  </si>
  <si>
    <t>F_505-ХТСКх-1</t>
  </si>
  <si>
    <t>Расширение автоматической котельной в п. Некрасовка с приростом мощности на 5,59 Гкал/ч</t>
  </si>
  <si>
    <t>H_505-ХТСКх-30-1</t>
  </si>
  <si>
    <t xml:space="preserve">Внеплановый проект. Авансирование подрядных работ согласно условиям заключенного договора.Фактически принятые затраты по договору  с РусГидроСнабжение - услуги по закупкам </t>
  </si>
  <si>
    <t>1.2.3</t>
  </si>
  <si>
    <t>Реконструкция тепловых сетей всего, в том числе: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</si>
  <si>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</si>
  <si>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</si>
  <si>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>1.2.4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</si>
  <si>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</si>
  <si>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</si>
  <si>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</si>
  <si>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</si>
  <si>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</si>
  <si>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Реконструкция системы сброса сточных вод золоотвала Комсомольской ТЭЦ-2</t>
  </si>
  <si>
    <t>I_505-ХГ-90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</si>
  <si>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</si>
  <si>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</si>
  <si>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</si>
  <si>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</si>
  <si>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</si>
  <si>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</si>
  <si>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Реконструкция баков  аккумуляторов на ПНС-922 и ПНС-315 (СП ХТС)</t>
  </si>
  <si>
    <t>F_505-ХТСКх-15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</si>
  <si>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</si>
  <si>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</si>
  <si>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</si>
  <si>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</si>
  <si>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Увеличение стоимости по результатам закупочных процедур (удорожание стоимости оборудования).</t>
  </si>
  <si>
    <t>1.3</t>
  </si>
  <si>
    <t>Модернизация, техническое перевооружение, всего, в том числе:</t>
  </si>
  <si>
    <t>1.3.1</t>
  </si>
  <si>
    <t>Модернизация, техническое перевооружение объектов по производству электрической энергии всего, в том числе:</t>
  </si>
  <si>
    <t>Модернизация турбоагрегата ст. № 8 Т-100/130 Хабаровской ТЭЦ-1</t>
  </si>
  <si>
    <t>I_505-ХГ-119</t>
  </si>
  <si>
    <t>Модернизация э/б ст. №1 Хабаровской ТЭЦ-3</t>
  </si>
  <si>
    <t>H_505-ХГ-60</t>
  </si>
  <si>
    <t>Модернизация газового оборудования котлоагрегата БКЗ-210-140 ст. № 8 КТЭЦ-2</t>
  </si>
  <si>
    <t>I_505-ХГ-123</t>
  </si>
  <si>
    <t>Модернизация газового оборудования котлоагрегата БКЗ-210-140 ст. № 9 КТЭЦ-2</t>
  </si>
  <si>
    <t>I_505-ХГ-124</t>
  </si>
  <si>
    <t>Модернизация газового оборудования котлоагрегата БВ-120 ст. № 1-а КТЭЦ-2</t>
  </si>
  <si>
    <t>I_505-ХГ-125</t>
  </si>
  <si>
    <t>Модернизация газового оборудования котлоагрегата ТП-150 ст. № 4-а КТЭЦ-2</t>
  </si>
  <si>
    <t>I_505-ХГ-126</t>
  </si>
  <si>
    <t>Модернизация котлоагрегата к/а ст. № 8 БКЗ-220-100 Хабаровской ТЭЦ-1</t>
  </si>
  <si>
    <t>H_505-ХГ-91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</si>
  <si>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</si>
  <si>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</si>
  <si>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</si>
  <si>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</si>
  <si>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</si>
  <si>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</si>
  <si>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 xml:space="preserve">Техперевооружение Николаевской ТЭЦ с переводом котлоагрегата ст. № 1, ст. № 4  на сжигание природного газа </t>
  </si>
  <si>
    <t>J_505-ХГ-143</t>
  </si>
  <si>
    <t>Замена трансформатора ТДЦ-125000/110 на трансформатор ТДЦ-160000/110 ХТЭЦ-1, 1 шт.</t>
  </si>
  <si>
    <t>K_505-ХГ-147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</si>
  <si>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</si>
  <si>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</si>
  <si>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1.3.2</t>
  </si>
  <si>
    <t>Модернизация, техническое перевооружение котельных всего, в том числе:</t>
  </si>
  <si>
    <t>1.3.3</t>
  </si>
  <si>
    <t>Модернизация, техническое перевооружение тепловых сетей всего, в том числе:</t>
  </si>
  <si>
    <t>Техперевооружение теплотрассы №3 г. Комсомольск-на-Амуре.(СП КТС)</t>
  </si>
  <si>
    <t>H_505-ХТСКх-9-36</t>
  </si>
  <si>
    <t>Техперевооружение теплотрассы №4 г. Комсомольск-на-Амуре.(СП КТС)</t>
  </si>
  <si>
    <t>H_505-ХТСКх-9-37</t>
  </si>
  <si>
    <t>Техперевооружение теплотрассы №9 г. Комсомольск-на-Амуре.(СП КТС)</t>
  </si>
  <si>
    <t>H_505-ХТСКх-9-39</t>
  </si>
  <si>
    <t>Техперевооружение теплотрассы №15 г. Амурск.(СП КТС)</t>
  </si>
  <si>
    <t>H_505-ХТСКх-9-41</t>
  </si>
  <si>
    <t>Техперевооружение теплотрассы №16 г. Амурск.(СП КТС)</t>
  </si>
  <si>
    <t>H_505-ХТСКх-9-42</t>
  </si>
  <si>
    <t>Техперевооружение теплотрассы №19 г. Комсомольск-на-Амуре.(СП КТС)</t>
  </si>
  <si>
    <t>H_505-ХТСКх-9-43</t>
  </si>
  <si>
    <t>Техперевооружение теплофикационного вывода Комсомольской ТЭЦ-2.(СП КТС)</t>
  </si>
  <si>
    <t>H_505-ХТСКх-9-44</t>
  </si>
  <si>
    <t>Техперевооружение теплотрассы №8 г. Комсомольск-на-Амуре.(СП КТС)</t>
  </si>
  <si>
    <t>H_505-ХТСКх-9-45</t>
  </si>
  <si>
    <t>Техперевооружение теплотрассы №11 г. Комсомольск-на-Амуре.(СП КТС)</t>
  </si>
  <si>
    <t>H_505-ХТСКх-9-46</t>
  </si>
  <si>
    <t>Техперевооружение теплотрассы №2 г. Комсомольск-на-Амуре</t>
  </si>
  <si>
    <t>H_505-ХТСКх-9-47</t>
  </si>
  <si>
    <t>Техперевооружение тепломагистрали "Горьковская" г. Хабаровск. СП ХТС</t>
  </si>
  <si>
    <t>H_505-ХТСКх-10-17</t>
  </si>
  <si>
    <t>Техперевооружение тепломагистрали №11 г. Хабаровск. СП ХТС</t>
  </si>
  <si>
    <t>H_505-ХТСКх-10-18</t>
  </si>
  <si>
    <t>Техперевооружение тепломагистрали №18 г. Хабаровск. СП ХТС</t>
  </si>
  <si>
    <t>H_505-ХТСКх-10-20</t>
  </si>
  <si>
    <t>Техперевооружение тепломагистрали№19 г. Хабаровск. СП ХТС</t>
  </si>
  <si>
    <t>H_505-ХТСКх-10-21</t>
  </si>
  <si>
    <t>Техперевооружение тепломагистрали №32 г. Хабаровск. СП ХТС</t>
  </si>
  <si>
    <t>H_505-ХТСКх-10-23</t>
  </si>
  <si>
    <t>Техперевооружение тепломагистрали №17 г. Хабаровск. СП ХТС</t>
  </si>
  <si>
    <t>H_505-ХТСКх-10-25</t>
  </si>
  <si>
    <t>Техперевооружение тепломагистрали ТМ-31 г.Хабаровск</t>
  </si>
  <si>
    <t>H_505-ХТСКх-10-26</t>
  </si>
  <si>
    <t>1.3.4</t>
  </si>
  <si>
    <t>Модернизация, техническое перевооружение прочих объектов основных средств всего, в том числе: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</si>
  <si>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</si>
  <si>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</si>
  <si>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</si>
  <si>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</si>
  <si>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</si>
  <si>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</si>
  <si>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Влияние фактически сложившейся КЗ на 01.01.2020</t>
  </si>
  <si>
    <t>Замена измерительных трансформаторов тока на ХТЭЦ-3, КТЭЦ-1, КТЭЦ-2, КТЭЦ-3, МГРЭС</t>
  </si>
  <si>
    <t>F_505-ХГ-34</t>
  </si>
  <si>
    <t>Замена измерительных трансформаторов тока на КТЭЦ-1</t>
  </si>
  <si>
    <t>K_505-ХГ-34-1</t>
  </si>
  <si>
    <t>Замена измерительных трансформаторов тока на КТЭЦ-2</t>
  </si>
  <si>
    <t>K_505-ХГ-34-2</t>
  </si>
  <si>
    <t>Замена измерительных трансформаторов тока на КТЭЦ-3</t>
  </si>
  <si>
    <t>K_505-ХГ-34-3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</si>
  <si>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</si>
  <si>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</si>
  <si>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</si>
  <si>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</si>
  <si>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</si>
  <si>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</si>
  <si>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</si>
  <si>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</si>
  <si>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</si>
  <si>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</si>
  <si>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</si>
  <si>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</si>
  <si>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</si>
  <si>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</si>
  <si>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</si>
  <si>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</si>
  <si>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Закупочные процедуры не состоялись из-за отсутствия заявок (Протокол от 10.08.2020 №818)</t>
  </si>
  <si>
    <t>Установка автоматизированной системы учета выбросов звгрязняющих веществ в атмосферу на дымовой трубе СП Хабаровская ТЭЦ-3</t>
  </si>
  <si>
    <t>J_505-ХГ-144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</si>
  <si>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</si>
  <si>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</si>
  <si>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</si>
  <si>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</si>
  <si>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</si>
  <si>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</si>
  <si>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</si>
  <si>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</si>
  <si>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Вводится с объектом F_505-ХТСКх-5</t>
  </si>
  <si>
    <t>Техперевооружение дымовой трубы СП Хабаровская ТЭЦ-2</t>
  </si>
  <si>
    <t>F_505-ХТСКх-32</t>
  </si>
  <si>
    <t>Замена 2 лифтов в здании Исполнительного аппарата АО "ДГК"</t>
  </si>
  <si>
    <t>J_505-ИА-6</t>
  </si>
  <si>
    <t>Неисполнение обязательств подрядчика. Из-за несвоевременной поставки основного оборудования..</t>
  </si>
  <si>
    <t>Замена систем кондиционирования в здании Исполнительного аппарата АО "ДГК", 12 ШТ.</t>
  </si>
  <si>
    <t>J_505-ИА-7</t>
  </si>
  <si>
    <t>Экономический эффект от закупочной деятельности</t>
  </si>
  <si>
    <t>Монтаж частотного привода на подпиточные насосы теплосети Хабаровской ТЭЦ-2</t>
  </si>
  <si>
    <t>H_505-ХТСКх-37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</si>
  <si>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 (80 шт.)</t>
  </si>
  <si>
    <t>F_505-ХТСКх-27</t>
  </si>
  <si>
    <t>1.4</t>
  </si>
  <si>
    <t>Инвестиционные проекты, реализация которых обуславливается схемами теплоснабжения, всего, в том числе:</t>
  </si>
  <si>
    <t>1.4.1</t>
  </si>
  <si>
    <t>г. Хабаровск</t>
  </si>
  <si>
    <t>1.4.1.1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</si>
  <si>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</si>
  <si>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1.4.1.2</t>
  </si>
  <si>
    <t>Строительство, реконструкция, модернизация и техническое перевооружение тепловых сетей, всего, в том числе: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</si>
  <si>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</si>
  <si>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</si>
  <si>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1.4.2</t>
  </si>
  <si>
    <t>Наименование поселения (городского округа)</t>
  </si>
  <si>
    <t>1.4.2.1</t>
  </si>
  <si>
    <t>1.4.2.2</t>
  </si>
  <si>
    <t>1.5</t>
  </si>
  <si>
    <t>Новое строительство, всего, в том числе:</t>
  </si>
  <si>
    <t>1.5.1</t>
  </si>
  <si>
    <t>Новое строительство объектов по производству электрической энергии, всего, в том числе:</t>
  </si>
  <si>
    <t>1.5.2</t>
  </si>
  <si>
    <t>Новое строительство котельных, всего, в том числе: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</si>
  <si>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</si>
  <si>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</si>
  <si>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1.5.3</t>
  </si>
  <si>
    <t>Новое строительство тепловых сетей, всего, в том числе: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</si>
  <si>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</si>
  <si>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H_505-ХТСКх-54</t>
  </si>
  <si>
    <t>Отклонение связано с отставанием подрядчика от графика производства СМР</t>
  </si>
  <si>
    <t>Строительство подкачивающей насосной станции "Таежная" в г.Комсомольске-на-Амуре (производительность - 580 т/час) (СП КТС)</t>
  </si>
  <si>
    <t>H_505-ХТСКх-48</t>
  </si>
  <si>
    <t>1.5.4</t>
  </si>
  <si>
    <t>Прочее новое строительство, всего, в том числе: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</si>
  <si>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</si>
  <si>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</si>
  <si>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золоотвала Амурской ТЭЦ (ёмкость 3189 тыс. м3, производительность 1200 т/час)</t>
  </si>
  <si>
    <t>F_505-ХГ-42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</si>
  <si>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</si>
  <si>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</si>
  <si>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</si>
  <si>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</si>
  <si>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жилого комплекса для работников Совгаванской ТЭЦ (S=9121,15 м2)</t>
  </si>
  <si>
    <t>I_505-ХГ-130</t>
  </si>
  <si>
    <t>Строительство нового золоотвала Хабаровской ТЭЦ-1 (ёмкость - 3200 тыс. м3)</t>
  </si>
  <si>
    <t>H_505-ХГ-86</t>
  </si>
  <si>
    <t>1.6</t>
  </si>
  <si>
    <t>Покупка земельных участков для целей реализации инвестиционных проектов, всего, в том числе:</t>
  </si>
  <si>
    <t>1.7</t>
  </si>
  <si>
    <t>Прочие инвестиционные проекты всего, в том числе:</t>
  </si>
  <si>
    <t xml:space="preserve">Разработка проектно-изыскательских работ для реконструкции турбоагрегатов  ст.№№ 7,8 Комсомольской ТЭЦ-2 </t>
  </si>
  <si>
    <t>J_505-ХГ-142</t>
  </si>
  <si>
    <t>Разработка проектно-изыскательских работ для строительства Хабаровской ТЭЦ-4 с внеплощадочной инфраструктурой</t>
  </si>
  <si>
    <t>J_505-ХГ-146</t>
  </si>
  <si>
    <t>Покупка Бульдозер тяговый класс 35, СП Хабаровская ТЭЦ-3-2 шт/</t>
  </si>
  <si>
    <t>K_505-ХГ-45-252-2</t>
  </si>
  <si>
    <t>Фактически принятые затраты по договору  с РусГидроСнабжение - услуги по закупкам</t>
  </si>
  <si>
    <t>Покупка Весы электронные HR-250AZG, СП Комсомольская ТЭЦ-2 2 шт.</t>
  </si>
  <si>
    <t>H_505-ХГ-45-152</t>
  </si>
  <si>
    <t>Покупка  спектрофотометра Юника, СП Хабаровская ТЭЦ-1, кол-во 4 шт.</t>
  </si>
  <si>
    <t>F_505-ХГ-45-65</t>
  </si>
  <si>
    <t>Покупка  вытяжного шкафа 1800 НШВ,  Хабаровская ТЭЦ-1, кол-во 4шт.</t>
  </si>
  <si>
    <t>F_505-ХГ-45-68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</si>
  <si>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</si>
  <si>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</si>
  <si>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</si>
  <si>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</si>
  <si>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</si>
  <si>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</si>
  <si>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</si>
  <si>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</si>
  <si>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</si>
  <si>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</si>
  <si>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Микроомметр MMR-630, СП Николаевская ТЭЦ, 1 шт.</t>
  </si>
  <si>
    <t>H_505-ХГ-45-169</t>
  </si>
  <si>
    <t>Покупка весы аналитические, СП Хабаровская ТЭЦ-1, 1 шт.</t>
  </si>
  <si>
    <t>H_505-ХГ-45-172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</si>
  <si>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</si>
  <si>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</si>
  <si>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</si>
  <si>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</si>
  <si>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</si>
  <si>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</si>
  <si>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</si>
  <si>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</si>
  <si>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</si>
  <si>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</si>
  <si>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</si>
  <si>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</si>
  <si>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</si>
  <si>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</si>
  <si>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</si>
  <si>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</si>
  <si>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Виброручка BALTECH VP-3407-3, СП Комсомольская ТЭЦ-3, 1 шт.</t>
  </si>
  <si>
    <t>К_505-ХГ-45-329</t>
  </si>
  <si>
    <t>Стоимость оборудования свыше 40 тыс. руб.</t>
  </si>
  <si>
    <t xml:space="preserve">Покупка аппарата ТВЗ-ЛАБ 01 для определения температуры вспышки трансформаторного масла, СП Хабаровская ТЭЦ-1, 1 шт. </t>
  </si>
  <si>
    <t>J_505-ХГ-45-302</t>
  </si>
  <si>
    <t>Покупка шкаф сушильный CNOL 67/350 СП Хабаровская ТЭЦ-3, 1 шт.</t>
  </si>
  <si>
    <t>J_505-ХГ-45-303</t>
  </si>
  <si>
    <t>Покупка газоанализатора Анкат 7664-1 М-09, СП Хабаровская ТЭЦ-1, 1 шт.</t>
  </si>
  <si>
    <t>J_505-ХГ-45-304</t>
  </si>
  <si>
    <t>Покупка стенда для испытания отрезных кругов СП Хабаровская ТЭЦ-3-1 шт.</t>
  </si>
  <si>
    <t>J_505-ХГ-45-305</t>
  </si>
  <si>
    <t>Покупка геодезического спутникового приемника с программным обеспечением и сопутствующими инструментами СП Хабаровская ТЭЦ-1, 1 шт.</t>
  </si>
  <si>
    <t>J_505-ХГ-45-306</t>
  </si>
  <si>
    <t>Покупка Покупка МФУ, 1 шт (СП КТС)</t>
  </si>
  <si>
    <t>K_505-ХТСКх-34-23-3</t>
  </si>
  <si>
    <t>Покупка мобильной установки регенерации турбинных и трансформаторных масел  (КСОР-1) КТЭЦ-2, 1 шт.</t>
  </si>
  <si>
    <t>I_505-ХГ-45-269</t>
  </si>
  <si>
    <t>Покупка установки леспожарной ранцевой  "Ангара" СП Николаевская ТЭЦ, кол-во 1 шт.</t>
  </si>
  <si>
    <t>K_505-ХГ-45-309</t>
  </si>
  <si>
    <t>Покупка  автомобиля УАЗ-39094 КТС, 3 шт.</t>
  </si>
  <si>
    <t>K_505-ХТСКх-34-11-3</t>
  </si>
  <si>
    <t>Покупка автомобиля Тягач с полуприцепом, г.п. 32 т., СП ХТС кол-во   3 шт.</t>
  </si>
  <si>
    <t>F_505-ХТСКх-34-13</t>
  </si>
  <si>
    <t>Покупка КФК-3-1 шт, СП ХТЭЦ-2</t>
  </si>
  <si>
    <t>H_505-ХТСКх-34-27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</si>
  <si>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</si>
  <si>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</si>
  <si>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</si>
  <si>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</si>
  <si>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</si>
  <si>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</si>
  <si>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</si>
  <si>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</si>
  <si>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серверного шкафа (1 шт.), Исполнительный аппарат АО "ДГК"</t>
  </si>
  <si>
    <t>H_505-ИА-1-40</t>
  </si>
  <si>
    <t>Покупка оргтехники (многофункциональные устройства) (2020 г. - 1 шт., 2021 г. - 1 шт., 2022 г. - 1 шт.), Исполнительный аппарат АО "ДГК"</t>
  </si>
  <si>
    <t>H_505-ИА-1-41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</si>
  <si>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</si>
  <si>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</si>
  <si>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</si>
  <si>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</si>
  <si>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</si>
  <si>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</si>
  <si>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</si>
  <si>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</si>
  <si>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программно-аппаратного комплекса защиты сетей (1 компл.), Исполнительный аппарат АО "ДГК"</t>
  </si>
  <si>
    <t>K_505-ИА-1-63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</si>
  <si>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</si>
  <si>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</si>
  <si>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 (КТЭЦ-2)</t>
  </si>
  <si>
    <t>F_505-ХГ-50на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</si>
  <si>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</si>
  <si>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H_505-ХГ-53на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</si>
  <si>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</si>
  <si>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</si>
  <si>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 xml:space="preserve">Финансирование выполненных работ </t>
  </si>
  <si>
    <t>2</t>
  </si>
  <si>
    <t>Амурская область</t>
  </si>
  <si>
    <t>2.1</t>
  </si>
  <si>
    <t>2.1.1</t>
  </si>
  <si>
    <t>2.1.1.1</t>
  </si>
  <si>
    <t>2.1.1.2</t>
  </si>
  <si>
    <t>2.1.2</t>
  </si>
  <si>
    <t>2.1.2.1</t>
  </si>
  <si>
    <t>2.1.2.2</t>
  </si>
  <si>
    <t>2.1.3</t>
  </si>
  <si>
    <t>2.1.3.1</t>
  </si>
  <si>
    <t>2.1.3.2</t>
  </si>
  <si>
    <t>2.1.3.3</t>
  </si>
  <si>
    <t>2.1.3.4</t>
  </si>
  <si>
    <t>2.1.3.5</t>
  </si>
  <si>
    <t>Реконструкция  ТМ  № 4ТПК  по ул. Промышленной г.Благовещенска с применением инновационной технологии ППУ и ОДК (Реконструкция ТМ №4ТПК по ул. Промышленной от ТП1 до СО-150 с увеличением диаметра с 600 до 800 мм).</t>
  </si>
  <si>
    <t>F_505-АГ-21тп</t>
  </si>
  <si>
    <t>Реконструкция  ТМ  № 4ТПК  по ул. Промышленной г.Благовещенска участок (от ТП1 ТПК до СО13.3). (Реконструкция ТМ №4ТПК по ул. Промышленной от ТП1 до СО-150 с увеличением диаметра с 600 до 800 мм).</t>
  </si>
  <si>
    <t>J_505-АГ-81тп</t>
  </si>
  <si>
    <t>Реконструкция т/м на ЦЭС  с увеличением   Ду 300 мм на Ду 400 мм БТЭЦ от ТП-2Б до УТ-4А L-899 м. (Реконструкция т/м на ЦЭС (2С) с увеличением Ду 300 мм на Ду 400 ммБТЭЦ от ТП-2Б до УТ-4А).</t>
  </si>
  <si>
    <t>H_505-АГ-47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</si>
  <si>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- 5100т/час). (Строительство ТК-3 на тепломагистрали №3 (ул. Загородая – ул. Железно-дорожная).</t>
  </si>
  <si>
    <t>F_505-АГ-24</t>
  </si>
  <si>
    <t>Наращивание темпов выполнения работ, по которым было отставание в 2019 году</t>
  </si>
  <si>
    <t>2.1.4</t>
  </si>
  <si>
    <t>2.2</t>
  </si>
  <si>
    <t>2.2.1</t>
  </si>
  <si>
    <t xml:space="preserve">Реконструкция  главного паропровода ТА ст. № 6 типа К50-90 СП РГРЭС </t>
  </si>
  <si>
    <t>H_505-АГ-33</t>
  </si>
  <si>
    <t>2.2.2</t>
  </si>
  <si>
    <t>2.2.3</t>
  </si>
  <si>
    <t>Реконструкция магистрального трубопровода № 6 тепловой сети СП РГРЭС</t>
  </si>
  <si>
    <t>J_505-АГ-78</t>
  </si>
  <si>
    <t>2.2.4</t>
  </si>
  <si>
    <t>Реконструкция схемы мазутопроводов котельного цеха II очереди СП РГРЭС</t>
  </si>
  <si>
    <t>H_505-АГ-35</t>
  </si>
  <si>
    <t>Удорожание проекта по итогам закупочных процедур материалы</t>
  </si>
  <si>
    <t>Реконструкция оборудования ОРУ-110 кВ с заменой МВ на элегазовые СП БТЭЦ</t>
  </si>
  <si>
    <t>I_505-АГ-53</t>
  </si>
  <si>
    <t>Реконструкция главного корпуса с усилением несущих конструкций СП РГРЭС</t>
  </si>
  <si>
    <t>I_505-АГ-54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</si>
  <si>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</si>
  <si>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</si>
  <si>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>Реконструкция паропроводов к ПБ-1,2 с изменением трассировки БТЭЦ</t>
  </si>
  <si>
    <t>I_505-АГ-56</t>
  </si>
  <si>
    <t>Реконструкция электродвигателей 6 кВ   собственных нужд станции  СП БТЭЦ</t>
  </si>
  <si>
    <t>I_505-АГ-57</t>
  </si>
  <si>
    <t>Реконструкция фильтров Н1 ,Н2 ХВО БТЭЦ</t>
  </si>
  <si>
    <t>I_505-АГ-58</t>
  </si>
  <si>
    <t xml:space="preserve">Наращивание дамбы золоотвала № 2 СП РГРЭС </t>
  </si>
  <si>
    <t>H_505-АГ-41</t>
  </si>
  <si>
    <t>2.3</t>
  </si>
  <si>
    <t>2.3.1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</si>
  <si>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</si>
  <si>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</si>
  <si>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</si>
  <si>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</si>
  <si>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Установка частотнорегулируемого привода на КЭН ТА ст. № 6, № 7 СП РГРЭС</t>
  </si>
  <si>
    <t>H_505-АГ-43</t>
  </si>
  <si>
    <t>Модернизация котлоагрегата ст. №4 .БТЭЦ</t>
  </si>
  <si>
    <t>I_505-АГ-59</t>
  </si>
  <si>
    <t>2.3.2</t>
  </si>
  <si>
    <t>2.3.3</t>
  </si>
  <si>
    <t>2.3.4</t>
  </si>
  <si>
    <t>Техперевооружение комплекса инженерно-технических средств  физической защиты объектов РГРЭС</t>
  </si>
  <si>
    <t>F_505-АГ-10</t>
  </si>
  <si>
    <t>Техперевооружение комплекса инженерно-технических средств  физической защиты объектов БТЭЦ</t>
  </si>
  <si>
    <t>H_505-АГ-48</t>
  </si>
  <si>
    <t>Установка резервного трансформатора собственных нужд РГРЭС, 1 шт.</t>
  </si>
  <si>
    <t>F_505-АГ-12</t>
  </si>
  <si>
    <t>Прокладка ВОЛС к объектам ЦТС СП РГРЭС</t>
  </si>
  <si>
    <t>H_505-АГ-49</t>
  </si>
  <si>
    <t>Установка частотно-регулируемого привода на питательный электронасос №5 РГРЭС</t>
  </si>
  <si>
    <t>I_505-АГ-64</t>
  </si>
  <si>
    <t>Монтаж вагоноопрокидователя ВРС 125 с зубчатым приводом СП БТЭЦ, 1 шт.</t>
  </si>
  <si>
    <t>H_505-АГ-50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</si>
  <si>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</si>
  <si>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</si>
  <si>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Установка автоматизированной системы учета выброса загрязняющих веществ в атмостферу СП БТЭЦ</t>
  </si>
  <si>
    <t>J_505-АГ-79</t>
  </si>
  <si>
    <t>Монтаж  весов  конвейерных АКВС-1 РГРЭС (1 шт)</t>
  </si>
  <si>
    <t>I_505-АГ-60</t>
  </si>
  <si>
    <t xml:space="preserve">Установка 2-х комплектов кондиционеров в помещения центральных тепловых  щитов управления №1,2 СП БТЭЦ 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</si>
  <si>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</si>
  <si>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</si>
  <si>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</si>
  <si>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2.4</t>
  </si>
  <si>
    <t>2.4.1</t>
  </si>
  <si>
    <t>г. Благовещенск</t>
  </si>
  <si>
    <t>2.4.1.1</t>
  </si>
  <si>
    <t>2.4.1.2</t>
  </si>
  <si>
    <t>2.4.2</t>
  </si>
  <si>
    <t>2.4.2.1</t>
  </si>
  <si>
    <t>2.4.2.2</t>
  </si>
  <si>
    <t>2.5</t>
  </si>
  <si>
    <t>2.5.1</t>
  </si>
  <si>
    <t>2.5.2</t>
  </si>
  <si>
    <t>2.5.3</t>
  </si>
  <si>
    <t>2.5.4</t>
  </si>
  <si>
    <t>Строительство Новый золоотвал БТЭЦ, емкость - 7,5 млн. м3 (аренда земли)</t>
  </si>
  <si>
    <t>F_505-АГ-26</t>
  </si>
  <si>
    <t>2.6</t>
  </si>
  <si>
    <t>2.7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</si>
  <si>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</si>
  <si>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</si>
  <si>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</si>
  <si>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</si>
  <si>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</si>
  <si>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</si>
  <si>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</si>
  <si>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</si>
  <si>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</si>
  <si>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</si>
  <si>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миллиомметра МИКО-7 РГРЭС, кол-во  2 шт.</t>
  </si>
  <si>
    <t>F_505-АГ-27-14</t>
  </si>
  <si>
    <t>Увеличение стоимости по результатам закупочных процедур.</t>
  </si>
  <si>
    <t>Покупка видеоскопа  PCEVE 340 РГРЭС, кол-во  2 шт.</t>
  </si>
  <si>
    <t>F_505-АГ-27-17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</si>
  <si>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</si>
  <si>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</si>
  <si>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</si>
  <si>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</si>
  <si>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</si>
  <si>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</si>
  <si>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</si>
  <si>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</si>
  <si>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Дефектоскоп ультразвуковой УДЗ-307ВД РГРЭС (1 шт)</t>
  </si>
  <si>
    <t>I_505-АГ-27-125</t>
  </si>
  <si>
    <t>Покупка сварочного агрегата АДД 2*25002П  СП  БТЭЦ (1 шт)</t>
  </si>
  <si>
    <t>I_505-АГ-27-126</t>
  </si>
  <si>
    <t>Покупка Переносной калибратор давления СП РГРЭС (1 шт)</t>
  </si>
  <si>
    <t>J_505-АГ-27-173</t>
  </si>
  <si>
    <t>Покупка Аппарат высокого давления Karcher HD 5/17C СП БТЭЦ  (1 щт)</t>
  </si>
  <si>
    <t>J_505-АГ-27-177</t>
  </si>
  <si>
    <t>Приобретение железнодорожной лебедки электрической маневровой двухбарабанной ТЛ-8М СП БТЭЦ  (1 щт)</t>
  </si>
  <si>
    <t>J_505-АГ-27-188</t>
  </si>
  <si>
    <t>3</t>
  </si>
  <si>
    <t>Приморский край</t>
  </si>
  <si>
    <t>3.1</t>
  </si>
  <si>
    <t>3.1.1</t>
  </si>
  <si>
    <t>3.1.1.1</t>
  </si>
  <si>
    <t>3.1.1.2</t>
  </si>
  <si>
    <t>3.1.2</t>
  </si>
  <si>
    <t>3.1.2.1</t>
  </si>
  <si>
    <t>3.1.2.2</t>
  </si>
  <si>
    <t>3.1.3</t>
  </si>
  <si>
    <t>3.1.3.1</t>
  </si>
  <si>
    <t>3.1.3.2</t>
  </si>
  <si>
    <t>Прокладка тепловой сети до границы с инженерно-техническими сетями дома в г. Владивостоке по ул. Тигровая, 23б Дн 108х4 L=2х27,5п.м. Приморские тепловые сети</t>
  </si>
  <si>
    <t>J_505-ПГт-122тп</t>
  </si>
  <si>
    <t>Прокладка  тепловой сети от УТ01114/9 до границы земельного участка поликлиники по ул. Партизанская,13 Дн 133 L=2х250м.п. в г. Артеме</t>
  </si>
  <si>
    <t>K_505-ПГт-134тп</t>
  </si>
  <si>
    <t>3.1.3.3</t>
  </si>
  <si>
    <t>3.1.3.4</t>
  </si>
  <si>
    <t>3.1.3.5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</si>
  <si>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</si>
  <si>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</si>
  <si>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</si>
  <si>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</si>
  <si>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</si>
  <si>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</si>
  <si>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</si>
  <si>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</si>
  <si>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№ 03 от УТ 0310 -  УТ 0312  пр. Красного Знамени Дн 530х9 L=2х150м.п. Приморские тепловые сети</t>
  </si>
  <si>
    <t>I_505-ПГт-119тп</t>
  </si>
  <si>
    <t>Техперевооружение теплотрассы   УТ2416А - УТ2416 (т.А) ул.Набережная (Аквамарин) Дн 820х8 L=2х120п.м.  Приморские тепловые сети</t>
  </si>
  <si>
    <t>J_505-ПГт-121тп</t>
  </si>
  <si>
    <t>Техперевооружение тепломагистрали № 11 участок от УТ-1140 в сторону УТ-1143 ул. Станюковича</t>
  </si>
  <si>
    <t>J_505-ПГт-126тп</t>
  </si>
  <si>
    <t>Техперевооружение тепловой сети   УТ 1071 -  Узел "Б" ул.Новоивановская Дн 1020х11-60 ППМИ L=2х63,2п.м. Приморские тепловые сети</t>
  </si>
  <si>
    <t>I_505-ПГт-120тп</t>
  </si>
  <si>
    <t>Техперевооружение теплотрассы УТ0105 - УТ0107  ул.Багратиона Дн 820х9 L=370 пм</t>
  </si>
  <si>
    <t>I_505-ПГт-117тп</t>
  </si>
  <si>
    <t>Техперевооружение тепловой сети  от УТ0213 - УТ0214 стадион "Строитель" Дн 720х9 L=360 пм</t>
  </si>
  <si>
    <t>I_505-ПГт-118тп</t>
  </si>
  <si>
    <t>финансирование обязательств согласно заключенного договора</t>
  </si>
  <si>
    <t>Техперевооружение тепловой сети от УТ-1113/02 до УТ-1113/03   ул. Адм.Фокина с 2Ду 500 мм на 2Ду 600 мм</t>
  </si>
  <si>
    <t>K_505-ПГт-127тп</t>
  </si>
  <si>
    <t>Техперевооружение тепловой сети от т. "Б" (в районе УТ-2415А) в сторону УТ2416 ул.Набережная с 2Ду 700 мм на 2Ду 800 мм</t>
  </si>
  <si>
    <t>K_505-ПГт-128тп</t>
  </si>
  <si>
    <t>Техперевооружение тепловой сети от УТ-1214 в сторону УТ-1216  ул.Борисенко c 2Ду 700 мм на 2Ду 1000 мм</t>
  </si>
  <si>
    <t>K_505-ПГт-129тп</t>
  </si>
  <si>
    <t xml:space="preserve">Техперевооружение тепловой сети от УТ-1055 до УТ-1056 ул. Экипажная c 2Ду 700 мм на 2Ду 800 мм </t>
  </si>
  <si>
    <t>K_505-ПГт-130тп</t>
  </si>
  <si>
    <t>Техперевооружение тепловой сети от УТ-0118 - УТ-0121 пр. 100 лет Владивостоку с 2Ду 500 мм до 2Ду 700 мм</t>
  </si>
  <si>
    <t>K_505-ПГт-131тп</t>
  </si>
  <si>
    <t>Техперевооружение тепловой сети от УТ-1721 - УТ-1722 ул.К.Жигура с 2Ду 700 На 2Ду 800</t>
  </si>
  <si>
    <t>K_505-ПГт-132тп</t>
  </si>
  <si>
    <t>Техперевооружение тепловой сети от  УТ-0108 т. А в сторону УТ-0110 ул.Русская с 2Ду 700 на 2Ду 800 L=2х178м.п</t>
  </si>
  <si>
    <t>K_505-ПГт-135тп</t>
  </si>
  <si>
    <t xml:space="preserve">Техперевооружение теплотрассы УТ0301 - УТ0303 Лесной переулок - ул.Пограничная Дн 630х8 L=232 п.м.(СП ПТС) </t>
  </si>
  <si>
    <t>I_505-ПГт-112тп</t>
  </si>
  <si>
    <t>Увеличение стоимости проекта после закупочных процедур.</t>
  </si>
  <si>
    <t>Техперевооружение теплотрассы УТ1229 до УТ1230 ул.Вилкова - ул.Калинина Дн 720х9 L=524 пм</t>
  </si>
  <si>
    <t>I_505-ПГт-116тп</t>
  </si>
  <si>
    <t>3.1.4</t>
  </si>
  <si>
    <t>3.2</t>
  </si>
  <si>
    <t>3.2.1</t>
  </si>
  <si>
    <t>Реконструкция системы общего первичного регулирования частоты бл. 200 (ПримГРЭС)</t>
  </si>
  <si>
    <t>F_505-ЛуТЭК-24</t>
  </si>
  <si>
    <t>Реконструкция системы возбуждения бл.100,200  (ПримГРЭС)</t>
  </si>
  <si>
    <t>H_505-ЛуТЭК-73</t>
  </si>
  <si>
    <t>3.2.2</t>
  </si>
  <si>
    <t>3.2.3</t>
  </si>
  <si>
    <t>3.2.4</t>
  </si>
  <si>
    <t>Наращивание дамб  золоотвала №1 Артемовской ТЭЦ  на 1778 тыс. м3</t>
  </si>
  <si>
    <t>F_505-ПГг-24</t>
  </si>
  <si>
    <t>Рекультивация золоотвала Партизанской ГРЭС, S=72 га</t>
  </si>
  <si>
    <t>F_505-ПГг-29</t>
  </si>
  <si>
    <t>Реконструкция охранно-пожарной  и тревожной сигнализации СП Владивостокская-2</t>
  </si>
  <si>
    <t>J_505-ПГг-114</t>
  </si>
  <si>
    <t>Реконструкция охранно-пожарной  и тревожной сигнализации СП Артемовская ТЭЦ</t>
  </si>
  <si>
    <t>J_505-ПГг-115</t>
  </si>
  <si>
    <t>Реконструкция охранно-пожарной  и тревожной сигнализации СП Партизанская</t>
  </si>
  <si>
    <t>J_505-ПГг-116</t>
  </si>
  <si>
    <t>Реконструкция охранно-пожарной  и тревожной сигнализации СП ПТС</t>
  </si>
  <si>
    <t>J_505-ПГт-125</t>
  </si>
  <si>
    <t xml:space="preserve">Корректировка объемов работ, без превышения по консолидированному договору по ИП </t>
  </si>
  <si>
    <t>3.3</t>
  </si>
  <si>
    <t>3.3.1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</si>
  <si>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</si>
  <si>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</si>
  <si>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</si>
  <si>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</si>
  <si>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Артемовской ТЭЦ</t>
  </si>
  <si>
    <t>I_505-ПГг-80</t>
  </si>
  <si>
    <t>Модернизация МВ, КПСУ бл. 100,200 (ПримГРЭС)</t>
  </si>
  <si>
    <t>F_505-ЛуТЭК-6</t>
  </si>
  <si>
    <t>Влияние фактически сложившейся КЗ на 01.01.2020. Финансирование работ согласно условий договора</t>
  </si>
  <si>
    <t>Модернизация котлоагрегата № 9 (К-5) (ПримГРЭС)</t>
  </si>
  <si>
    <t>H_505-ЛуТЭК-36</t>
  </si>
  <si>
    <t>Модернизация котлоагрегатов э/бл. Ст. №3А,Б  БКЗ-220-100 ПримГРЭС</t>
  </si>
  <si>
    <t>H_505-ЛуТЭК-58</t>
  </si>
  <si>
    <t>Модернизация проточной части ДС к/а бл. 200 (ПримГРЭС)</t>
  </si>
  <si>
    <t>H_505-ЛуТЭК-61</t>
  </si>
  <si>
    <t>Модернизация котлоагрегата ст. №4А БКЗ-220-100 ПримГРЭС</t>
  </si>
  <si>
    <t>H_505-ЛуТЭК-63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</si>
  <si>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</si>
  <si>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</si>
  <si>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</si>
  <si>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</si>
  <si>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</si>
  <si>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</si>
  <si>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турбоагрегата №7  (ПримГРЭС)</t>
  </si>
  <si>
    <t>I_505-ЛуТЭК-80</t>
  </si>
  <si>
    <t xml:space="preserve">Модернизация системы вибромониторинга турбогенераторов энергоблока 100 МВт Приморской ГРЭС </t>
  </si>
  <si>
    <t>J_505-ЛуТЭК-85</t>
  </si>
  <si>
    <t>Замена ВН-4  (воздухонагнетатель), 1 шт  (ПримГРЭС)</t>
  </si>
  <si>
    <t>I_505-ЛуТЭК-83</t>
  </si>
  <si>
    <t>3.3.2</t>
  </si>
  <si>
    <t>Модернизация АСУ и ТП котельного оборудования  СП Приморские тепловые сети</t>
  </si>
  <si>
    <t>I_505-ПГт-104</t>
  </si>
  <si>
    <t>3.3.3</t>
  </si>
  <si>
    <t xml:space="preserve">Техперевооружение теплотрассы УТ0319-УТ0320 пр-т Красного знамени,  Дн 426х9 L=193,4 м.п. (СП ПТС) </t>
  </si>
  <si>
    <t>H_505-ПГт-5-32</t>
  </si>
  <si>
    <t>Техперевооружение теплотрассы УТ 1031 - УТ 1033 ул. Пушкинская,  Дн 720х9 L= 322 м.п.   Приморские тепловые сети</t>
  </si>
  <si>
    <t>I_505-ПГт-5-50</t>
  </si>
  <si>
    <t>Техперевооружение теплотрассы УТ 0409/2 - УТ 0409/3 ул. Семеновская,  Дн 143/200 L=208 м.п.   Приморские тепловые сети</t>
  </si>
  <si>
    <t>I_505-ПГт-5-51</t>
  </si>
  <si>
    <t>Техперевооружение теплотрассы УТ 0208 - УТ 0209 пр-к 100 лет Владивостоку,  Дн 530х9 L=302 м.п.   (СП ПТС)</t>
  </si>
  <si>
    <t>I_505-ПГт-5-52</t>
  </si>
  <si>
    <t>Техперевооружение теплотрассы УТ 0215 - УТ 0217 ул. Ильичева,  Дн630х8 L= 481 м.п.   (СП ПТС)</t>
  </si>
  <si>
    <t>I_505-ПГт-5-53</t>
  </si>
  <si>
    <t>Техперевооружение теплотрассы  УТ 2622 - УП-1 ул. Героев Хасана, Дн 820х9 L=219 п.м. (СП ПТС)</t>
  </si>
  <si>
    <t>I_505-ПГт-5-63</t>
  </si>
  <si>
    <t>Техперевооружение теплоагистрали № 10  УТ 1055 - УТ 1054А  ул. Светланская, Дн 720х9-60 ППМИ L= 64п.м (СП ПТС)</t>
  </si>
  <si>
    <t>I_505-ПГт-5-64</t>
  </si>
  <si>
    <t>Техперевооружение тепломагистрали №17 УТ1703 - УТ1709 Прокладка напорного трубопровода  ул.Стрелочная Дн 1020х10.0 L=764 п.м. Приморские тепловые сети</t>
  </si>
  <si>
    <t>I_505-ПГт-5-65</t>
  </si>
  <si>
    <t>Техперевооружение теплотрассы УТ1423-УТ1425 ул.Печерская -пр-т 100 лет Владивостоку,  Дн 720х10 L=500м.п.   (СП ПТС)</t>
  </si>
  <si>
    <t>H_505-ПГт-5-40</t>
  </si>
  <si>
    <t>Техперевооружение теплотрассы УТ1125-УТ1126 ул. Посьетская,  Дн 530х8 L=2х60м.п.  Приморские тепловые сети</t>
  </si>
  <si>
    <t>J_505-ПГт-5-67</t>
  </si>
  <si>
    <t>Техперевооружение теплотрассы УТ1036-УТ1037 ул. Пушкинская,  Дн 720х9 L=2х76,4м.п.   Приморские тепловые сети</t>
  </si>
  <si>
    <t>J_505-ПГт-5-68</t>
  </si>
  <si>
    <t>Техперевооружение теплотрассы УТ1011-УТ1014 ул.Фокина,  Дн 530 L=2х112м.п. Приморские тепловые сети</t>
  </si>
  <si>
    <t>J_505-ПГт-5-70</t>
  </si>
  <si>
    <t>Техперевооружение теплотрассы УТ1251-УТ1252 ул.Калинина,  Дн 630х8 L=2х109м.п.  Приморские тепловые сети</t>
  </si>
  <si>
    <t>J_505-ПГт-5-71</t>
  </si>
  <si>
    <t>Техперевооружение теплотрассы УТ 1025 - УТ 1028 ул.Лазо,  Дн 720х9 L=2х115м.п. Приморские тепловые сети</t>
  </si>
  <si>
    <t>J_505-ПГт-5-72</t>
  </si>
  <si>
    <t>Техперевооружение тепловой сети от УТ-01097 в сторону УТ-01101 ул.Лазо г.Артем с 2Ду 500 на 2Ду 700</t>
  </si>
  <si>
    <t>K_505-ПГт-133тп</t>
  </si>
  <si>
    <t xml:space="preserve">Техперевооружение теплотрассы УТ2415А (т.Б) в сторону УТ2416 (т.А) ул.Набережная  Дн 820х9 L=172 п.м.(СП ПТС) </t>
  </si>
  <si>
    <t>I_505-ПГт-113тп</t>
  </si>
  <si>
    <t xml:space="preserve"> Техперевооружение теплотрассы УТ0521 в сторону УТ0525 ул.Уткинская Дн 325х8 L=209 п.м.</t>
  </si>
  <si>
    <t>I_505-ПГт-114тп</t>
  </si>
  <si>
    <t>Техперевооружение теплотрассы УТ0705 - УТ0707 ул.Хабаровскакя Дн 325х8 L=352 пм</t>
  </si>
  <si>
    <t>I_505-ПГт-115тп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</si>
  <si>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</si>
  <si>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</si>
  <si>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</si>
  <si>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</si>
  <si>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3.3.4</t>
  </si>
  <si>
    <t>Модернизация участка холодного водоснабжения Партизанской ГРЭС</t>
  </si>
  <si>
    <t>I_505-ПГг-72</t>
  </si>
  <si>
    <t>Техперевооружение системы выдачи и транспортирования тепловой энергии от ВТЭЦ-2. 2 ЭТАП: Внутриплощадочные коллекторы тепловой сети по территории ВТЭЦ-2</t>
  </si>
  <si>
    <t>I_505-ПГг-25-3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</si>
  <si>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</si>
  <si>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</si>
  <si>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</si>
  <si>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</si>
  <si>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</si>
  <si>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</si>
  <si>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</si>
  <si>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</si>
  <si>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Техперевооружение мазутонасосной станции с заменой насосов  на  Партизанской ГРЭС 2 шт</t>
  </si>
  <si>
    <t>J_505-ПГг-98</t>
  </si>
  <si>
    <t>Техперевооружение поверхностей сливных участков циркводоводов от пристанционных сборных циркводоводов до ТГ№ 3, протяженностью 26 м-Владивостокская ТЭЦ-2</t>
  </si>
  <si>
    <t>J_505-ПГг-105</t>
  </si>
  <si>
    <t>Техперевооружение поверхностей напорных участков циркводоводов ТГ№ 3, протяженностью-10 м. Владивостокской ТЭЦ-2.</t>
  </si>
  <si>
    <t>J_505-ПГг-107</t>
  </si>
  <si>
    <t>Установка  БРКУ №1 РАС "Нева" для СП Партизанской ГРЭС 1.шт.</t>
  </si>
  <si>
    <t>J_505-ПГг-108</t>
  </si>
  <si>
    <t>За счет удорожания стоимости оборудования и экономии по результатам закупочной деятельности СМР.</t>
  </si>
  <si>
    <t>Установка расходомеров - счетчиков типа "Стрим"  Партизанская ГРЭС 4 шт.</t>
  </si>
  <si>
    <t>J_505-ПГг-109</t>
  </si>
  <si>
    <t>Модернизация участка холодного водоснабжения (2 очередь) Партизанской ГРЭС</t>
  </si>
  <si>
    <t>J_505-ПГг-103</t>
  </si>
  <si>
    <t>Установка АОПО для ВЛ 110 кВ Партизанская ГРЭС – Находка тяговая СП Партизанская ГРЭС</t>
  </si>
  <si>
    <t>J_505-ПГг-111</t>
  </si>
  <si>
    <t>Установка АОПО для ВЛ 110 кВ Артемовская ТЭЦ – Западная –Кролевцы – Штыкова №1,2.  Артемовской ТЭЦ</t>
  </si>
  <si>
    <t>J_505-ПГг-112</t>
  </si>
  <si>
    <t xml:space="preserve">Установка систем противопожарной защиты в зданиях СП "Владивостокская ТЭЦ-2 </t>
  </si>
  <si>
    <t>J_505-ПГг-117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</si>
  <si>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</si>
  <si>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</si>
  <si>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</si>
  <si>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</si>
  <si>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>Замена масляных (воздушных) выключателей на вакуумные (элегазовые) напряжением 6 кВ и выше. (СП ПТС) (14 шт.)</t>
  </si>
  <si>
    <t>H_505-ПГт-27</t>
  </si>
  <si>
    <t>Устройство системы автоматизации ж/д переезда перед ТЦ "Северная"  Приморские тепловые сети</t>
  </si>
  <si>
    <t>J_505-ПГт-123</t>
  </si>
  <si>
    <t>Замена бака аккумулятора 5000 м3 ТЦ "Северная" Приморские тепловые сети</t>
  </si>
  <si>
    <t>J_505-ПГт-124</t>
  </si>
  <si>
    <t>100% поставка и оплата материалов в 2020г.</t>
  </si>
  <si>
    <t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(101 шт.)</t>
  </si>
  <si>
    <t>H_505-ПГт-19</t>
  </si>
  <si>
    <t>Модернизация тепловоза    (ПримГРЭС)</t>
  </si>
  <si>
    <t>F_505-ЛуТЭК-10</t>
  </si>
  <si>
    <t>Техперевооружение комплекса инженерно-технических средств физической защиты СП Приморская ГРЭС</t>
  </si>
  <si>
    <t>F_505-ЛуТЭК-16</t>
  </si>
  <si>
    <t>Замена трансформатора ст. № Т-3 ТДЦ-125000/110/10 на ТДЦ-175000/110/10 Владивостокской ТЭЦ-2, 1 шт</t>
  </si>
  <si>
    <t>K_505-ПГг-118</t>
  </si>
  <si>
    <t>Замена масляных выключателей У-110, 220 (ОРУ-110,220) на элегазовые (27 шт.)   (ПримГРЭС)</t>
  </si>
  <si>
    <t>F_505-ЛуТЭК-20</t>
  </si>
  <si>
    <t>Финансирование фактически поставленной продукции</t>
  </si>
  <si>
    <t>Замена аккумуляторной батареи, 1 штт.  (ПримГРЭС)</t>
  </si>
  <si>
    <t>I_505-ЛуТЭК-81</t>
  </si>
  <si>
    <t>Замена маслоочистительных установок МОУ, 4 шт., СП Приморская ГРЭС</t>
  </si>
  <si>
    <t>J_505-ЛуТЭК-93</t>
  </si>
  <si>
    <t>3.4</t>
  </si>
  <si>
    <t>3.4.1</t>
  </si>
  <si>
    <t>г.Владивосток</t>
  </si>
  <si>
    <t>3.4.1.1</t>
  </si>
  <si>
    <t>3.4.1.2</t>
  </si>
  <si>
    <t>3.4.2</t>
  </si>
  <si>
    <t>3.4.2.1</t>
  </si>
  <si>
    <t>3.4.2.2</t>
  </si>
  <si>
    <t>3.5</t>
  </si>
  <si>
    <t>3.5.1</t>
  </si>
  <si>
    <t>3.5.2</t>
  </si>
  <si>
    <t>3.5.3</t>
  </si>
  <si>
    <t>3.5.4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</si>
  <si>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</si>
  <si>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</si>
  <si>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Золоотвала №2 Приморской ГРЭС,строительство  3 яруса (емкость - 24,7 млн. м3)</t>
  </si>
  <si>
    <t>F_505-ЛуТЭК-29</t>
  </si>
  <si>
    <t>3.6</t>
  </si>
  <si>
    <t>3.7</t>
  </si>
  <si>
    <t xml:space="preserve">Разработка проектно-изыскательских работ для реконструкции турбоагрегатов ст. №№ 2, 3, Владивостокской ТЭЦ-2 </t>
  </si>
  <si>
    <t>J_505-ПГг-96</t>
  </si>
  <si>
    <t>Разработка проектно-изыскательских работ для строительства Артемовской ТЭЦ №2 с внеплощадочной инфраструктурой</t>
  </si>
  <si>
    <t>J_505-ПГг-113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</si>
  <si>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</si>
  <si>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</si>
  <si>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углеперегружателя Sennebogen 840R-HD  , СП Партизанская ГРЭС кол-во  3 шт.</t>
  </si>
  <si>
    <t>H_505-ПГг-39-3</t>
  </si>
  <si>
    <t>Покупка УАЗ (фермер) 390995-04 СП Владивостокской ТЭЦ-2  1 шт</t>
  </si>
  <si>
    <t>J_505-ПГг-39-127</t>
  </si>
  <si>
    <t>Покупка делителя роторного ДЛР-4, СП Артемовская ТЭЦ, 1 шт.</t>
  </si>
  <si>
    <t>H_505-ПГг-39-45</t>
  </si>
  <si>
    <t>Покупка газоаналитического оборудования по КР-4311А  Партизанская ГРЭС 1 шт.</t>
  </si>
  <si>
    <t>J_505-ПГг-39-107</t>
  </si>
  <si>
    <t xml:space="preserve">Покупка аппарата для стыковой сварки полиэтиленовых труб  СП Партизанская ГРЭС 1 шт. </t>
  </si>
  <si>
    <t>J_505-ПГг-39-108</t>
  </si>
  <si>
    <t>Покупка сварочного генератора мощностью до 6 кВ  Партизанская ГРЭС 1 шт.</t>
  </si>
  <si>
    <t>J_505-ПГг-39-109</t>
  </si>
  <si>
    <t>Покупка виброметра-балансировщик «BALTECH» VP-3470 для СП Партизанской ГРЭС 1.шт.</t>
  </si>
  <si>
    <t>J_505-ПГг-39-110</t>
  </si>
  <si>
    <t>Покупка станка для испытания абразивных шлифовальных кругов СИП 800К1 СП Партизанская ГРЭС 1 шт</t>
  </si>
  <si>
    <t>J_505-ПГг-39-111</t>
  </si>
  <si>
    <t xml:space="preserve">Покупка производственного колонного кондиционера Kentatsu KSFV140XFAN3/KSRV140HFAN3 140 м² 
Подключение 380 В или аналог Партизанская ГРЭС – 2 шт. </t>
  </si>
  <si>
    <t>J_505-ПГг-39-112</t>
  </si>
  <si>
    <t>Удорожание относительно планируемой стоимости, без увеличения стоимости по консолидированному лоту. Консолидированные закупки АО «ДГК», поставка в соответствии с условиями договора.</t>
  </si>
  <si>
    <t>Покупка производственной Сплит системы Toshiba RAS-22S3KV-E/RAS-22S3AV-E или аналог Партизанская ГРЭС – 3 шт.</t>
  </si>
  <si>
    <t>J_505-ПГг-39-113</t>
  </si>
  <si>
    <t>Покупка стенда для испытаний на прочность абразивных кругов Артемовской ТЭЦ 1 шт</t>
  </si>
  <si>
    <t>J_505-ПГг-39-114</t>
  </si>
  <si>
    <t>Покупка стенда для испытаний на прочность абразивных кругов Владивостокской ТЭЦ-2 1 шт</t>
  </si>
  <si>
    <t>J_505-ПГг-39-115</t>
  </si>
  <si>
    <t>Покупка стенда испытания газопламенного оборудования Артемовской ТЭЦ 1 шт</t>
  </si>
  <si>
    <t>J_505-ПГг-39-116</t>
  </si>
  <si>
    <t>Покупка  гидравлической установки сравнительной калибровки с манометром претензионным ДМ5002М Артемовской ТЭЦ 1 шт</t>
  </si>
  <si>
    <t>J_505-ПГг-39-117</t>
  </si>
  <si>
    <t>Покупка установки для термообработки сварных швов УИНТ-50-2,4  Артемовской ТЭЦ 1 шт</t>
  </si>
  <si>
    <t>J_505-ПГг-39-119</t>
  </si>
  <si>
    <t>Покупка стационарного газоанализатора ГАНК-4-Владивостокская ТЭЦ-2 1 шт</t>
  </si>
  <si>
    <t>J_505-ПГг-39-120</t>
  </si>
  <si>
    <t>Покупка компрессора ВВПЭ-7/7 для выполнения технологических процессов водоподготовки-Владивостокская ТЭЦ-2 1 шт</t>
  </si>
  <si>
    <t>J_505-ПГг-39-121</t>
  </si>
  <si>
    <t>Покупка прибора для определения класса промышленной чистоты ГРАН-152.1  Владивостокской ТЭЦ-2  1 шт.</t>
  </si>
  <si>
    <t>J_505-ПГг-39-122</t>
  </si>
  <si>
    <t>Покупка электронного микроомметра "МИКО-1" Владивостокской ТЭЦ-2  1 шт.</t>
  </si>
  <si>
    <t>J_505-ПГг-39-123</t>
  </si>
  <si>
    <t>Удорожание относительно планируемой стоимости, без увеличения стоимости по консолидированному лоту. Консолидированные закупки АО «ДГК».</t>
  </si>
  <si>
    <t>Покупка кондиционера, канальной  сплит-системы настенного типа для помещения S=100 м2  Владивостокская ТЭЦ-2 - 1шт.</t>
  </si>
  <si>
    <t>J_505-ПГг-39-125</t>
  </si>
  <si>
    <t>Покупка калибратора портативного АТ01т и адаптера для калибровки 3-х координатных вибродатчиков Владивостокская ТЭЦ-2  1 шт</t>
  </si>
  <si>
    <t>J_505-ПГг-39-126</t>
  </si>
  <si>
    <t>Покупка ультразвукового прибора УТ907 для измерения толщины металла Артемовской ТЭЦ 1 шт.</t>
  </si>
  <si>
    <t>J_505-ПГг-39-130</t>
  </si>
  <si>
    <t>Покупка дефектоскопа - трещиномера ГАЛС ВД-103 Партизанская ГРЭС 1 шт.</t>
  </si>
  <si>
    <t>J_505-ПГг-39-131</t>
  </si>
  <si>
    <t>Покупка твердомера с ультразвуковым методом измерения твердости ТКМ-459 С Партизанская ГРЭС 1 шт</t>
  </si>
  <si>
    <t>J_505-ПГг-39-132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</si>
  <si>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</si>
  <si>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</si>
  <si>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</si>
  <si>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</si>
  <si>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</si>
  <si>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</si>
  <si>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</si>
  <si>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</si>
  <si>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</si>
  <si>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</si>
  <si>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</si>
  <si>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</si>
  <si>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весов крановых КВ-10Т-М, Артемовской ТЭЦ, 1 шт</t>
  </si>
  <si>
    <t>K_505-ПГг-39-148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</si>
  <si>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</si>
  <si>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</si>
  <si>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</si>
  <si>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</si>
  <si>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</si>
  <si>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</si>
  <si>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</si>
  <si>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</si>
  <si>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</si>
  <si>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</si>
  <si>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</si>
  <si>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</si>
  <si>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</si>
  <si>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</si>
  <si>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Удорожание от планируемой стоимости, поставка оборудованияв соответствует  закупочным процедурам и условиям договора.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</si>
  <si>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</si>
  <si>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</si>
  <si>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</si>
  <si>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</si>
  <si>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</si>
  <si>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</si>
  <si>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</si>
  <si>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</si>
  <si>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</si>
  <si>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</si>
  <si>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</si>
  <si>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</si>
  <si>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</si>
  <si>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</si>
  <si>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</si>
  <si>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</si>
  <si>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крана самоходного Kobelko RK160, 140л.с.  1шт. Приморские тепловые сети</t>
  </si>
  <si>
    <t>J_505-ПГт-11-47</t>
  </si>
  <si>
    <t>Покупка грузового фургона  УАЗ 390995, 2шт. Приморские тепловые сети</t>
  </si>
  <si>
    <t>J_505-ПГт-11-48</t>
  </si>
  <si>
    <t>Покупка грузового бортового автомобиля ГАЗ 330273 (Газель), 3 шт (1шт - 2020г, 2шт - 2021г.) Приморские тепловые сети</t>
  </si>
  <si>
    <t>J_505-ПГт-11-49</t>
  </si>
  <si>
    <t xml:space="preserve">Покупка автомобиля Хино 700, 1шт. Приморские тепловые сети </t>
  </si>
  <si>
    <t>J_505-ПГт-11-50</t>
  </si>
  <si>
    <t xml:space="preserve">Покупка полуприцепа ATLANT 12метров, 1шт. Приморские тепловые сети </t>
  </si>
  <si>
    <t>J_505-ПГт-11-51</t>
  </si>
  <si>
    <t xml:space="preserve">Покупка самосвала 5 тонн Газон  NEXT,  5шт. (2шт - 2020г, 3шт, 2023г.) Приморские тепловые сети </t>
  </si>
  <si>
    <t>J_505-ПГт-11-52</t>
  </si>
  <si>
    <t xml:space="preserve">Покупка экскаватора Caterpillar 428Е, 1шт. Приморские тепловые сети </t>
  </si>
  <si>
    <t>J_505-ПГт-11-53</t>
  </si>
  <si>
    <t>Покупка станка для резки труб электрического ПТМ 14-60 Приморские тепловые сети 2 шт.</t>
  </si>
  <si>
    <t>J_505-ПГт-11-82</t>
  </si>
  <si>
    <t>Покупка комплекта гидравлических насосов Power team RPS556B (съемник). Приморские тепловые сети 1 шт</t>
  </si>
  <si>
    <t>J_505-ПГт-11-61</t>
  </si>
  <si>
    <t>Покупка электрического отбойного молотка, 2 шт. 
Приморские тепловые сети</t>
  </si>
  <si>
    <t>J_505-ПГт-11-62</t>
  </si>
  <si>
    <t>Покупка автоподъемника POWERREX SL-2500ВР, 1шт. 
Приморские тепловые сети</t>
  </si>
  <si>
    <t>J_505-ПГт-11-63</t>
  </si>
  <si>
    <t>Покупка инверторной электростанции FUBAG TI 7000 A ES 6,5кВт,  1шт. Приморские тепловые сети</t>
  </si>
  <si>
    <t>J_505-ПГт-11-64</t>
  </si>
  <si>
    <t>Покупка помпы для сильнозагрязненной воды,  1шт. Приморские тепловые сети</t>
  </si>
  <si>
    <t>J_505-ПГт-11-65</t>
  </si>
  <si>
    <t>Покупка виброплиты для брусчатки,  1шт. Приморские тепловые сети</t>
  </si>
  <si>
    <t>J_505-ПГт-11-66</t>
  </si>
  <si>
    <t>Покупка кондиционера Daikin FAQ71B,  1шт. Приморские тепловые сети</t>
  </si>
  <si>
    <t>J_505-ПГт-11-67</t>
  </si>
  <si>
    <t>Покупка ДГУ GPM 21С Рамного исполнения с АВР,  1шт. Приморские тепловые сети</t>
  </si>
  <si>
    <t>J_505-ПГт-11-68</t>
  </si>
  <si>
    <t>Покупка анализатора кислорода в воде «МАРК-3010»,  3 шт. Приморские тепловые сети</t>
  </si>
  <si>
    <t>J_505-ПГт-11-69</t>
  </si>
  <si>
    <t>Покупка кондуктометра «МАРК-603»,  1шт. Приморские тепловые сети</t>
  </si>
  <si>
    <t>J_505-ПГт-11-70</t>
  </si>
  <si>
    <t>Покупка установки для катодной обработки «УКО-72»,  1шт. Приморские тепловые сети</t>
  </si>
  <si>
    <t>J_505-ПГт-11-71</t>
  </si>
  <si>
    <t>Покупка муфельной печи «ЭКПС-10»,  1шт. Приморские тепловые сети</t>
  </si>
  <si>
    <t>J_505-ПГт-11-72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</si>
  <si>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</si>
  <si>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</si>
  <si>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4</t>
  </si>
  <si>
    <t>Республика САХА (Якутия)</t>
  </si>
  <si>
    <t>4.1</t>
  </si>
  <si>
    <t>4.1.1</t>
  </si>
  <si>
    <t>4.1.1.1</t>
  </si>
  <si>
    <t xml:space="preserve"> Чульманская ТЭЦ, всего, в том числе:</t>
  </si>
  <si>
    <t>4.1.1.2</t>
  </si>
  <si>
    <t>Нерюнгринская ГРЭС, всего, в том числе:</t>
  </si>
  <si>
    <t>4.1.2</t>
  </si>
  <si>
    <t>4.1.2.1</t>
  </si>
  <si>
    <t>Наименование объекта по производству электрической энергии,  всего, в том числе:</t>
  </si>
  <si>
    <t>4.1.2.2</t>
  </si>
  <si>
    <t>4.1.3</t>
  </si>
  <si>
    <t>4.1.3.1</t>
  </si>
  <si>
    <t>4.1.3.2</t>
  </si>
  <si>
    <t>4.1.3.3</t>
  </si>
  <si>
    <t>4.1.3.4</t>
  </si>
  <si>
    <t>4.1.3.5</t>
  </si>
  <si>
    <t>Строительство сетей  водоснабжения на подключение объекта ЛПУ № 3 в г. Нерюнгри магистрального газопровода "Сила Сибири"  протяженностью 3,076 км диам. трубопровода 219 мм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</si>
  <si>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</si>
  <si>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1,5 км диам. трубопровода  159 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</si>
  <si>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</si>
  <si>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протяженностью 0,122 км диам. 377мм, протяженностью 4,3 км диам. 219мм,протяженностью 0,058 км диам. 133мм</t>
  </si>
  <si>
    <t>I_505-НГ-70</t>
  </si>
  <si>
    <t>4.1.4</t>
  </si>
  <si>
    <t>4.2</t>
  </si>
  <si>
    <t>4.2.1</t>
  </si>
  <si>
    <t>Реконструкция э/б ст. №2 НГРЭС</t>
  </si>
  <si>
    <t>H_505-НГ-32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</si>
  <si>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</si>
  <si>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</si>
  <si>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</si>
  <si>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</si>
  <si>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горелочных устройств котлоагрегатов  НГРЭС</t>
  </si>
  <si>
    <t>J_505-НГ-74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</si>
  <si>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</si>
  <si>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</si>
  <si>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</si>
  <si>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</si>
  <si>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</si>
  <si>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</si>
  <si>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4.2.2</t>
  </si>
  <si>
    <t>Реконструкция энергооборудования КВТК№5 НГВК</t>
  </si>
  <si>
    <t>F_505-НГ-1-15</t>
  </si>
  <si>
    <t>4.2.3</t>
  </si>
  <si>
    <t>Реконструкция  II очереди МТС г. Нерюнгри" НГРЭС</t>
  </si>
  <si>
    <t>J_505-НГ-84</t>
  </si>
  <si>
    <t>4.2.4</t>
  </si>
  <si>
    <t>Реконструкция сооружений СБО (станция биологической очистки)  пос. Чульман, СП   ЧТЭЦ</t>
  </si>
  <si>
    <t>F_505-НГ-19</t>
  </si>
  <si>
    <t>Реконструкция вагоноопрокидывателя НГРЭС</t>
  </si>
  <si>
    <t>H_505-НГ-43</t>
  </si>
  <si>
    <t>Реконструкция системы оборотного водоснабжения осветленной воды ШЗО Нерюнгринской ГРЭС</t>
  </si>
  <si>
    <t>H_505-НГ-48</t>
  </si>
  <si>
    <t>4.3</t>
  </si>
  <si>
    <t>4.3.1</t>
  </si>
  <si>
    <t>Установка резервных трубопроводов азота и водорода от ЭУ  до ТГ-1,2,3 НГРЭС с модернизацией газовых постов генераторов ТГ-2 ,ТГ-1,ТГ-3 НГРЭС</t>
  </si>
  <si>
    <t>J_505-НГ-83</t>
  </si>
  <si>
    <t>Установка системы автоматического регулирования мощности энергоблоков № 1, 2, 3 Нерюнгринской ГРЭС</t>
  </si>
  <si>
    <t>F_505-НГ-16</t>
  </si>
  <si>
    <t>4.3.2</t>
  </si>
  <si>
    <t>4.3.3</t>
  </si>
  <si>
    <t>4.3.4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</si>
  <si>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</si>
  <si>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</si>
  <si>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</si>
  <si>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</si>
  <si>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</si>
  <si>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</si>
  <si>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Замена масляных выключателей на Нерюнгринской ГРЭС</t>
  </si>
  <si>
    <t>F_505-НГ-14</t>
  </si>
  <si>
    <t xml:space="preserve">Монтаж азотной  установки НГРЭС, 1 шт.  </t>
  </si>
  <si>
    <t>H_505-НГ-54</t>
  </si>
  <si>
    <t>Установка автоматики ликвидации асинхронного режима (АЛАР) на Нерюнгринской ГРЭС</t>
  </si>
  <si>
    <t>I_505-НГ-71</t>
  </si>
  <si>
    <t>Установка системы мониторинга переходных режимов (СМПР) на Нерюнгринской ГРЭС</t>
  </si>
  <si>
    <t>I_505-НГ-72</t>
  </si>
  <si>
    <t>Модернизация  быстродействующих защит от дуговых коротких замыканий внутри шкафов КРУ 6, 10 кВ НГРЭС и Водогрейной котельной</t>
  </si>
  <si>
    <t>J_505-НГ-73</t>
  </si>
  <si>
    <t>Установка комплекта ступенчатых защит и автоматики управления выключателя для ВЛ 220 кВ «Нерюнгринская ГРЭС - НПС-18 №1" СП НГРЭС</t>
  </si>
  <si>
    <t>K_505-НГ-88</t>
  </si>
  <si>
    <t>Установкаа автоматики ограничения перегруза 1АТ, 2АТ Нерюнгринской ГРЭС с возможностью автоматического задания установок и другими алгоритмами</t>
  </si>
  <si>
    <t>K_505-НГ-90</t>
  </si>
  <si>
    <t>Установка локальной системы оповещения НГРЭС</t>
  </si>
  <si>
    <t>J_505-НГ-76</t>
  </si>
  <si>
    <t>Установка системы непрерывного контроля газовых выбросов на Нерюнгринской ГРЭС</t>
  </si>
  <si>
    <t>J_505-НГ-78</t>
  </si>
  <si>
    <t>Установка дифференциальной защиты шин на Чульманской ТЭЦ</t>
  </si>
  <si>
    <t>J_505-НГ-79</t>
  </si>
  <si>
    <t>Установка  лифтов зав. №6077, г/п 1000 кг.,зав. №5363, г/п 1000 кг. в котельном отделении НГРЭС</t>
  </si>
  <si>
    <t>I_505-НГ-59</t>
  </si>
  <si>
    <t>4.4</t>
  </si>
  <si>
    <t>4.4.1</t>
  </si>
  <si>
    <t>4.4.1.1</t>
  </si>
  <si>
    <t>4.4.1.2</t>
  </si>
  <si>
    <t>4.4.2</t>
  </si>
  <si>
    <t>4.4.2.1</t>
  </si>
  <si>
    <t>4.4.2.2</t>
  </si>
  <si>
    <t>4.5</t>
  </si>
  <si>
    <t>4.5.1</t>
  </si>
  <si>
    <t>4.5.2</t>
  </si>
  <si>
    <t>4.5.3</t>
  </si>
  <si>
    <t>4.5.4</t>
  </si>
  <si>
    <t>Строительство ШЗО № 2 НГРЭС (емкость - 54,5 млн. м3)</t>
  </si>
  <si>
    <t>F_505-НГ-21</t>
  </si>
  <si>
    <t>4.6</t>
  </si>
  <si>
    <t>4.7</t>
  </si>
  <si>
    <t>Разработка обоснования инвестиций (ОБИН) по проекту "Строительство 5-й очереди магистральных тепловых сетей  НГРЭС – г. Нерюнгри (протяженность - 10,2 км в 2 нитки Ду 800мм)"</t>
  </si>
  <si>
    <t>I_505-НГ-23-1</t>
  </si>
  <si>
    <t>Внеплановый проект. Включение проекта в ИПР 2020 на основании выписки из протокола заседания Совета директоров от 30.04.2020 №23</t>
  </si>
  <si>
    <t>Разработка обоснования инвестиций (ОБИН) по проекту "Техническое перевооружение системы выдачи тепловой мощности Чульманской ТЭЦ"</t>
  </si>
  <si>
    <t>K_505-НГ-95</t>
  </si>
  <si>
    <t>Покупка автобуса ПАЗ НГРЭС Кол-во: 2017г.-1 шт., 2018г.-1шт., 2019г.-2шт., 2020г.-1 шт, 2022г.-1шт)</t>
  </si>
  <si>
    <t>H_505-НГ-24-24</t>
  </si>
  <si>
    <t>Покупка мини-погрузчика, ЧТЭЦ 1 шт</t>
  </si>
  <si>
    <t>K_505-НГ-24-72</t>
  </si>
  <si>
    <t>Покупка пожарной автоцистерны,  НГРЭС  1 шт.</t>
  </si>
  <si>
    <t>I_505-НГ-24-51</t>
  </si>
  <si>
    <t>Покупка бульдозера Т-35.01 НГРЭС   Кол-во: 2018-1шт, 2019-1шт, 2020-1шт</t>
  </si>
  <si>
    <t>H_505-НГ-24-26</t>
  </si>
  <si>
    <t>Покупка системы оперативно- розыскных мероприятий НГРЭС   кол-во 1 шт.</t>
  </si>
  <si>
    <t>J_505-НГ-24-62</t>
  </si>
  <si>
    <t xml:space="preserve"> Покупка стенда высоковольтного стационарного "СВС-100" НГРЭС   кол-во 1 шт.</t>
  </si>
  <si>
    <t>J_505-НГ-24-63</t>
  </si>
  <si>
    <t>Покупка  измерителя параметров изоляции "Вектор-2.0М"  НГРЭС    кол-во 1 шт.</t>
  </si>
  <si>
    <t>J_505-НГ-24-64</t>
  </si>
  <si>
    <t>Покупка  высоковольтного моста переменного тока "СА7100-3)  НГРЭС    кол-во 1 шт.</t>
  </si>
  <si>
    <t>J_505-НГ-24-65</t>
  </si>
  <si>
    <t>Покупка проборазделочной машины МПЛ-300 НГРЭС    кол-во 1 шт.</t>
  </si>
  <si>
    <t>J_505-НГ-24-67</t>
  </si>
  <si>
    <t>Покупка стенда для испытания отрезных кругов НГРЭС  кол-во 1 шт.</t>
  </si>
  <si>
    <t>J_505-НГ-24-68</t>
  </si>
  <si>
    <t>Покупка рефлектомера ВОК (волокнисто-оптический кабель  НГРЭС   кол-во 1 шт.</t>
  </si>
  <si>
    <t>J_505-НГ-24-69</t>
  </si>
  <si>
    <t>Покупка стенда для проверки лестниц, 1 шт. НГРЭС</t>
  </si>
  <si>
    <t>K_505-НГ-24-73</t>
  </si>
  <si>
    <t>Покупка расходомера-счётчика Днепр-7, 2 шт. НГРЭС</t>
  </si>
  <si>
    <t>K_505-НГ-24-74</t>
  </si>
  <si>
    <t>Покупка ультразвукового дефектоскопа, 1 шт. НГРЭС</t>
  </si>
  <si>
    <t>K_505-НГ-24-75</t>
  </si>
  <si>
    <t>Покупка шкафа вытяжного для муфельных печей, 1 шт. ЧТЭЦ</t>
  </si>
  <si>
    <t>K_505-НГ-24-76</t>
  </si>
  <si>
    <t>Покупка оборудования радиофикации подъездных путей НГРЭС</t>
  </si>
  <si>
    <t>K_505-НГ-24-71</t>
  </si>
  <si>
    <t>5</t>
  </si>
  <si>
    <t>Еврейская автономная область</t>
  </si>
  <si>
    <t>5.1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</si>
  <si>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</si>
  <si>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</si>
  <si>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</si>
  <si>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</si>
  <si>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</si>
  <si>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</si>
  <si>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</si>
  <si>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</si>
  <si>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</si>
  <si>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</si>
  <si>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</si>
  <si>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5.1.3.5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</si>
  <si>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</si>
  <si>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</si>
  <si>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5.1.4</t>
  </si>
  <si>
    <t>5.2</t>
  </si>
  <si>
    <t>5.2.1</t>
  </si>
  <si>
    <t>5.2.2</t>
  </si>
  <si>
    <t>Реконструкция установок ПСВ-500-14-23 котельного цеха (СП БТЭЦ)</t>
  </si>
  <si>
    <t>F_505-ХТСКб-4</t>
  </si>
  <si>
    <t>5.2.3</t>
  </si>
  <si>
    <t>5.2.4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</si>
  <si>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</si>
  <si>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>F_505-ХТСКб-5</t>
  </si>
  <si>
    <t>5.3</t>
  </si>
  <si>
    <t>5.3.1</t>
  </si>
  <si>
    <t>5.3.2</t>
  </si>
  <si>
    <t>5.3.3</t>
  </si>
  <si>
    <t>5.3.4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</si>
  <si>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</si>
  <si>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</si>
  <si>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Модернизация системы безопасности мазутонасосной котельного цеха (58 м3/ч).  (СП "БТЭЦ")</t>
  </si>
  <si>
    <t>I_505-ХТСКб-16</t>
  </si>
  <si>
    <t>Техническое перевооружение РОУ (редукционно-охладительная установка) (СП БТЭЦ)</t>
  </si>
  <si>
    <t>F_505-ХТСКб-2</t>
  </si>
  <si>
    <t>5.4</t>
  </si>
  <si>
    <t>5.4.1</t>
  </si>
  <si>
    <t>5.4.1.1</t>
  </si>
  <si>
    <t>5.4.1.2</t>
  </si>
  <si>
    <t>5.4.2</t>
  </si>
  <si>
    <t>5.4.2.1</t>
  </si>
  <si>
    <t>5.4.2.2</t>
  </si>
  <si>
    <t>5.5</t>
  </si>
  <si>
    <t>5.5.1</t>
  </si>
  <si>
    <t>5.5.2</t>
  </si>
  <si>
    <t>5.5.3</t>
  </si>
  <si>
    <t>5.5.4</t>
  </si>
  <si>
    <t>5.6</t>
  </si>
  <si>
    <t>5.7</t>
  </si>
  <si>
    <t>Покупка Станция АТС - 1 шт, БТЭЦ</t>
  </si>
  <si>
    <t>H_505-ХТСКб-8-6</t>
  </si>
  <si>
    <t>Покупка Погрузчик вилочный Амкодор 451А - 1 шт, БТЭЦ</t>
  </si>
  <si>
    <t>H_505-ХТСКб-8-9</t>
  </si>
  <si>
    <t>Покупка. Прибор для определения влаги угля МА25 Speedy 2000, – 1 шт, БТЭЦ</t>
  </si>
  <si>
    <t>H_505-ХТСКб-8-18</t>
  </si>
  <si>
    <t xml:space="preserve">                    реквизиты решения органа исполнительной власти (органа управления субъекта отчетности), утвердившего инвестиционную программу</t>
  </si>
  <si>
    <t>Запланированные ПИР прошли по факту выполнения в 12.2020,гашение КЗ пройдет в 2021 гг.</t>
  </si>
  <si>
    <t>Гашение КЗ за 2019г., изменение графика работ в 2019 г. повляло на образование КЗ на начало 2020г. И возникновению обязательств для финансирования</t>
  </si>
  <si>
    <t xml:space="preserve">в результате уменьшения стоимости проекта и давальческих материалов  по результатам закупочных процедур, сложилась экономия по исполнению плана финансирования </t>
  </si>
  <si>
    <t>К выполнению приняты работы по разработке ПИР запланированные в 2019 году на основании заключенного дополнительного соглашения к основному договору. В связи с нарушением сроков проектирования на объекте не начаты запланированные строительно-монтажные работы.</t>
  </si>
  <si>
    <t>К выполнению приняты работы по разработке ПИР запланированные в 2019 году на основании заключенного дополнительного соглашения к основному договору.</t>
  </si>
  <si>
    <t>уточнение графика выполнения СМР</t>
  </si>
  <si>
    <t>Договор подряда расторгнут. За отчетный период 2020 года объявлена и проведена внеплановая закупка, заключен новый договор с подрядной организацией для выполнение строительно-монтажных работ.</t>
  </si>
  <si>
    <t>Финансирование прочих затрат</t>
  </si>
  <si>
    <t xml:space="preserve"> Отставание  от графика производства работ подрядной организацией.</t>
  </si>
  <si>
    <t>Работы по разработке ПИР выполнены. Разработанная документация не может быть передана на госэкспертизу, в связи с решением земельных вопросов. Срок исполнения переносяться на последующии периоды.</t>
  </si>
  <si>
    <t>Из-за невозможности выполнения работ по устройству линии подачи герметизирующей жидкости для защиты баков от аэрации без дополнительной поставки давальческого материала (плановые затраты на материалы Заказчика в отчетном году составляли 27270.75000 тыс.руб.), а именно резервуаров РГСН и жидкости герметизирующей АГ-4. По причине реализации проектных решений в заложенных в ПОС во временном интервале ПНС-922 6 месяцев и ПНС-315 3, а фактическая поставка материалов разделена на три года с учетом технологичности производства работ, т.е. с максимальным сохранением эксплуатации БАГВ  к предполагаемому заполнению БАГВ и не допущению простоя баков в отопительный период.
Оплачены текущие расходы. 
Осуществление инвестиций перенесено на 2021 год.</t>
  </si>
  <si>
    <t>Изменение графика производства работ (перенос на 2021 год)</t>
  </si>
  <si>
    <t>Основная причина: Экономический эффект от закупочной деятельности</t>
  </si>
  <si>
    <t xml:space="preserve">Снижение стоимости по результатам закупочных процедур. </t>
  </si>
  <si>
    <t xml:space="preserve">Снижение стоимости по результатам закупочных процедур. Договор по актуалиазации проекта перенесен на 2021 г </t>
  </si>
  <si>
    <t>Позднее заключение договора,с переносов сроков выполнения работ на 2021</t>
  </si>
  <si>
    <t>Позднее заключение договоров, в связи с длительной закупочной процедурой. Остаток финансирования перешел в 2021 год</t>
  </si>
  <si>
    <t>Позднее заключение договоров, в связи с длительной закупочной процедурой. Финансирование перешло в 2021 год</t>
  </si>
  <si>
    <t>Закупочные процедуры не состоялись.  Для вынесения вопроса на решение ЦЗК АО "ДГК"  ведутся переговорыс с единственным Участником</t>
  </si>
  <si>
    <t xml:space="preserve">В связи с поздним заключением договора с электросетевой организацией, подрядчику не представилось возможным выполнение договорных обязательств по проектированию и установке прибора учета на ответвлении № 337.06 на границе балансовой принадлежности АО «ДГК» и предприятием-транспортировщиком согласно договору № 500/ХТС-20 от 05.07.2020 года.
Оплачены текущие расходы. 
Осуществление инвестиций перенесено на 2021 год.
</t>
  </si>
  <si>
    <t>Отставание проектировщиком от графика проектирования. Отстутвие заключенного договора на выполнение строительно-монтажных работ.</t>
  </si>
  <si>
    <t>Отставание от графика производства работ подрядной организацией, в связи с отсутствием материалов подрядчика.</t>
  </si>
  <si>
    <t>Позднее заключение договора в связи с длительностью закупочных процедур</t>
  </si>
  <si>
    <t>Финансирование фактических затрат по аренде земельного участка. Перерасчет размера аренды по договору</t>
  </si>
  <si>
    <t>Оплачены землеустроительные работы, прочие основания для финансирования отсутствуют</t>
  </si>
  <si>
    <t>Снижение стоимости по результатам закупочных процедур.</t>
  </si>
  <si>
    <t>По факту поставки 1 шт,(план 2)</t>
  </si>
  <si>
    <t>Поздние сроки поставки ,оплата переноситься на 2021 г.</t>
  </si>
  <si>
    <t>Экономия по итогам закупочной деятельности.</t>
  </si>
  <si>
    <t xml:space="preserve">Отсутствие обязательств для финансирования </t>
  </si>
  <si>
    <t>Экономия от закупочных процедур</t>
  </si>
  <si>
    <t>Работы законченны 31.12.2020 года. Оплата перешла в 2021 год.</t>
  </si>
  <si>
    <t>Гарантийное удержания в 2021 году</t>
  </si>
  <si>
    <t>Недоосвоение возникло по причине закупки оборудования монтажа не в полном объеме.</t>
  </si>
  <si>
    <t>Поставка оборудования осуществленна за один раз в текущем году.</t>
  </si>
  <si>
    <t>Закупка не состоялась</t>
  </si>
  <si>
    <t>Длительное проведение закупочных процедур</t>
  </si>
  <si>
    <t>Отстование от графика выполнения работ</t>
  </si>
  <si>
    <t>Удорожание проекта по итогам закупочных процедур - материалы</t>
  </si>
  <si>
    <t>Экономия от закупочных процедур, перенос оплаты на январь месяц так как работы были окончены 31.12.2020</t>
  </si>
  <si>
    <t>Длительные сроки проведения закупочных процедур</t>
  </si>
  <si>
    <t>Изменение стоимости аренды</t>
  </si>
  <si>
    <t>Удорожание проекта по итогам закупочных</t>
  </si>
  <si>
    <t>Задержка поставки оборудования.</t>
  </si>
  <si>
    <t>Экономия по результатам закупочной деятельности.</t>
  </si>
  <si>
    <t>Перенос сроков выполнения на 2021г. Длительное согласование разрешения на строительство с УГА г.Владивостока.</t>
  </si>
  <si>
    <t>Принято решение о переносе(синхронизации) срока проведения работ,т.к.на  данном учатке в 2021 г планируется реконструкция объекта администрации города(стадион Авангард).</t>
  </si>
  <si>
    <t>Корректировка объемов работ и внесение изменений в проект, экономия по непредвиденным затратам и командировочным расходам.</t>
  </si>
  <si>
    <t>Снижение потребности в финансировании на основании заключенного договора</t>
  </si>
  <si>
    <t>Отмена закупки по причине не согласования итоговых объёмов и стоимостных параметров закупки производственным блоком ПАО «РусГидро».</t>
  </si>
  <si>
    <t>Влияние фактически сложившейся КЗ на 01.01.2020. Финансирование фактически поставленной продукции</t>
  </si>
  <si>
    <t>Экономия по договору, работы по проекту выполнены в полном объеме</t>
  </si>
  <si>
    <t>За счет экономии по результатам закупочной деятельности, КЗ в 2021г.</t>
  </si>
  <si>
    <t xml:space="preserve">Оплата затрат на ведение технадзора на объектах  перераспределены между структурными подразделениями. </t>
  </si>
  <si>
    <t xml:space="preserve">Продление сроков выполнения работ , в связи с устранением замечаний к рабочей документации. </t>
  </si>
  <si>
    <t>За счет экономии по результатам закупочной деятельности.</t>
  </si>
  <si>
    <t>Срыв сроков выполнения работ подрядной организацией, КЗ 2021г.</t>
  </si>
  <si>
    <t>Корректировка объемов выполнения работ (исключена прокладка переливной трубы пруда накопителя, хозспособом выполнено русло сброса паводковой воды).</t>
  </si>
  <si>
    <t>Отсутствует возможность заключения договора с АО «ХРМК» в обозначенные сроки на выкуп проектной документации и производство строительно-монтажных работ, вследствие не согласования АО «ДРСК» проектной документации и ОТР.</t>
  </si>
  <si>
    <t>финансирование обязательств согласно заключенного договора, КЗ в 2021г.</t>
  </si>
  <si>
    <t>Сроки выполнения работ по проекту перенесены на 2021 год, в связи с замечаниями по качеству поставленного оборудования.</t>
  </si>
  <si>
    <t xml:space="preserve"> Корректировка объмов выполнения работ вследствие изменения проектных решений по прокладке водоотводных труб (Ду630) из шахтных колодцев через дамбу в пруд осветитель. Выполнен отвод в старый шахтный колодец.</t>
  </si>
  <si>
    <t>Приостановлена раелизация проекта по решению СД от сентября 2019 г и проработка вопроса по передаче проекта для дальнейшей реалиазции в ООО "Приморская ГРЭС"</t>
  </si>
  <si>
    <t>Основная причина не выполнения – не принятие выполненных работ по обследованию котлов,(дополнительное соглашение в процессе оформления).</t>
  </si>
  <si>
    <t>В ходе исполнения договора возникли объективные причины, которые негативно повлияли на ход проектирования (отсутствие решения по земле для строительства АТЭЦ-2, изменение основного вида топлива на природный газ), что привело к решению заказчика о расторжении договора с 01.08.2020.</t>
  </si>
  <si>
    <t>Отнесено к ТМЦ до 40 тыс. руб. (цена за шт. менее 40т.р.)</t>
  </si>
  <si>
    <t>Отнесено к ТМЦ до 40 тыс. руб.</t>
  </si>
  <si>
    <t>Решение АО «ДГК» о заключении Доп. соглашения №1 к договору №1358/81-20 от 26.11.20 с поставкой в 2021 году.</t>
  </si>
  <si>
    <t>Снят с производства, не приобретен.</t>
  </si>
  <si>
    <t>возврат гарантийного удержания 2021г.</t>
  </si>
  <si>
    <t>Изменение условий финансирования в связи со сдвигом сроков выполнения работ вправо.</t>
  </si>
  <si>
    <t xml:space="preserve">Длительное согласование проекта </t>
  </si>
  <si>
    <t>Изменение условий финансирования в связи со сдвигом сроков выполнения работ вправо, КЗ по материалам 2021г.</t>
  </si>
  <si>
    <t>Изменение сроков реализации проекта в связи с распространением коронавирусной инфекции (COVID-19). Приняты затраты службы Заказчика.</t>
  </si>
  <si>
    <t>в связи с завершением сроков реконструкции энергоблока ст. №1 16.08.2020 по требованию СО ЕЭС сроки производства работ перенесены в 2022г.</t>
  </si>
  <si>
    <t>Изменение условий оплаты по результатам заключенных договорных обязательств</t>
  </si>
  <si>
    <t xml:space="preserve">Длительное согласование проектных решений в ОДУ Востока. </t>
  </si>
  <si>
    <t>Изменение условий финансирования в связи с переносом сроков выполнения работ в 2021г. (COVID-19)</t>
  </si>
  <si>
    <t>КЗ 2021г.</t>
  </si>
  <si>
    <t>Неисполнение обязательст подрядчика. Расторжение договора.</t>
  </si>
  <si>
    <t>Экономия по результатам конкурсных процедур</t>
  </si>
  <si>
    <t>Длительное согласование и проведение закупочных процедур по выбору поставщиков оборудования и материалов.</t>
  </si>
  <si>
    <t>Изменение стоимости оборудования в соответствии с заключенным договором.</t>
  </si>
  <si>
    <t xml:space="preserve">Отставание от графика производства работ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</si>
</sst>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000"/>
    <numFmt numFmtId="165" formatCode="#,##0.0"/>
    <numFmt numFmtId="166" formatCode="_-* #,##0.00_р_._-;\-* #,##0.00_р_._-;_-* &quot;-&quot;??_р_._-;_-@_-"/>
    <numFmt numFmtId="167" formatCode="#,##0.00000000"/>
  </numFmts>
  <fonts count="15" x14ac:knownFonts="1">
    <font>
      <sz val="12"/>
      <name val="Times New Roman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6" fillId="0" borderId="0"/>
    <xf numFmtId="0" fontId="10" fillId="0" borderId="0"/>
    <xf numFmtId="0" fontId="10" fillId="0" borderId="0"/>
    <xf numFmtId="0" fontId="1" fillId="0" borderId="0"/>
    <xf numFmtId="0" fontId="1" fillId="0" borderId="0"/>
  </cellStyleXfs>
  <cellXfs count="132">
    <xf numFmtId="0" fontId="0" fillId="0" borderId="0" xfId="0"/>
    <xf numFmtId="0" fontId="1" fillId="0" borderId="0" xfId="1" applyFont="1"/>
    <xf numFmtId="0" fontId="2" fillId="0" borderId="0" xfId="1" applyFont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1" fillId="0" borderId="0" xfId="1" applyFont="1" applyBorder="1"/>
    <xf numFmtId="0" fontId="4" fillId="0" borderId="0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7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164" fontId="7" fillId="0" borderId="0" xfId="2" applyNumberFormat="1" applyFont="1" applyAlignment="1">
      <alignment horizontal="center" vertical="center"/>
    </xf>
    <xf numFmtId="0" fontId="1" fillId="2" borderId="3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2" fontId="11" fillId="0" borderId="8" xfId="3" applyNumberFormat="1" applyFont="1" applyFill="1" applyBorder="1" applyAlignment="1" applyProtection="1">
      <alignment horizontal="center" vertical="center" wrapText="1"/>
      <protection locked="0"/>
    </xf>
    <xf numFmtId="2" fontId="11" fillId="0" borderId="9" xfId="3" applyNumberFormat="1" applyFont="1" applyFill="1" applyBorder="1" applyAlignment="1" applyProtection="1">
      <alignment horizontal="center" vertical="center" wrapText="1"/>
      <protection locked="0"/>
    </xf>
    <xf numFmtId="10" fontId="11" fillId="0" borderId="9" xfId="3" applyNumberFormat="1" applyFont="1" applyFill="1" applyBorder="1" applyAlignment="1" applyProtection="1">
      <alignment horizontal="center" vertical="center" wrapText="1"/>
      <protection locked="0"/>
    </xf>
    <xf numFmtId="0" fontId="12" fillId="0" borderId="10" xfId="1" applyFont="1" applyFill="1" applyBorder="1" applyAlignment="1">
      <alignment horizontal="center" vertical="center" wrapText="1"/>
    </xf>
    <xf numFmtId="2" fontId="12" fillId="0" borderId="6" xfId="2" applyNumberFormat="1" applyFont="1" applyFill="1" applyBorder="1" applyAlignment="1">
      <alignment horizontal="center" vertical="center"/>
    </xf>
    <xf numFmtId="2" fontId="12" fillId="0" borderId="6" xfId="2" applyNumberFormat="1" applyFont="1" applyFill="1" applyBorder="1" applyAlignment="1">
      <alignment horizontal="center" wrapText="1"/>
    </xf>
    <xf numFmtId="2" fontId="12" fillId="0" borderId="6" xfId="1" applyNumberFormat="1" applyFont="1" applyFill="1" applyBorder="1" applyAlignment="1">
      <alignment horizontal="center" vertical="center"/>
    </xf>
    <xf numFmtId="10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12" fillId="0" borderId="6" xfId="1" applyFont="1" applyFill="1" applyBorder="1" applyAlignment="1">
      <alignment horizontal="center" vertical="center" wrapText="1"/>
    </xf>
    <xf numFmtId="2" fontId="12" fillId="0" borderId="3" xfId="2" applyNumberFormat="1" applyFont="1" applyFill="1" applyBorder="1" applyAlignment="1">
      <alignment horizontal="center" vertical="center"/>
    </xf>
    <xf numFmtId="2" fontId="12" fillId="0" borderId="3" xfId="2" applyNumberFormat="1" applyFont="1" applyFill="1" applyBorder="1" applyAlignment="1">
      <alignment horizontal="center" wrapText="1"/>
    </xf>
    <xf numFmtId="2" fontId="12" fillId="0" borderId="3" xfId="1" applyNumberFormat="1" applyFont="1" applyFill="1" applyBorder="1" applyAlignment="1">
      <alignment horizontal="center" vertical="center"/>
    </xf>
    <xf numFmtId="2" fontId="11" fillId="0" borderId="3" xfId="3" applyNumberFormat="1" applyFont="1" applyFill="1" applyBorder="1" applyAlignment="1" applyProtection="1">
      <alignment horizontal="center" vertical="center" wrapText="1"/>
      <protection locked="0"/>
    </xf>
    <xf numFmtId="10" fontId="11" fillId="0" borderId="3" xfId="3" applyNumberFormat="1" applyFont="1" applyFill="1" applyBorder="1" applyAlignment="1" applyProtection="1">
      <alignment horizontal="center" vertical="center" wrapText="1"/>
      <protection locked="0"/>
    </xf>
    <xf numFmtId="0" fontId="12" fillId="0" borderId="3" xfId="1" applyFont="1" applyFill="1" applyBorder="1" applyAlignment="1">
      <alignment horizontal="center" vertical="center" wrapText="1"/>
    </xf>
    <xf numFmtId="2" fontId="12" fillId="0" borderId="3" xfId="2" applyNumberFormat="1" applyFont="1" applyFill="1" applyBorder="1" applyAlignment="1">
      <alignment horizontal="center" vertical="center" wrapText="1"/>
    </xf>
    <xf numFmtId="10" fontId="12" fillId="0" borderId="3" xfId="1" applyNumberFormat="1" applyFont="1" applyFill="1" applyBorder="1" applyAlignment="1">
      <alignment horizontal="center" vertical="center" wrapText="1"/>
    </xf>
    <xf numFmtId="2" fontId="12" fillId="0" borderId="3" xfId="3" applyNumberFormat="1" applyFont="1" applyFill="1" applyBorder="1" applyAlignment="1" applyProtection="1">
      <alignment horizontal="left" vertical="center" wrapText="1"/>
      <protection locked="0"/>
    </xf>
    <xf numFmtId="4" fontId="1" fillId="2" borderId="3" xfId="2" applyNumberFormat="1" applyFont="1" applyFill="1" applyBorder="1" applyAlignment="1">
      <alignment horizontal="center" vertical="center"/>
    </xf>
    <xf numFmtId="4" fontId="13" fillId="2" borderId="3" xfId="4" applyNumberFormat="1" applyFont="1" applyFill="1" applyBorder="1" applyAlignment="1" applyProtection="1">
      <alignment horizontal="left" vertical="center" wrapText="1"/>
      <protection locked="0"/>
    </xf>
    <xf numFmtId="4" fontId="13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0" applyNumberFormat="1" applyFont="1" applyFill="1" applyBorder="1" applyAlignment="1">
      <alignment horizontal="center" vertical="center"/>
    </xf>
    <xf numFmtId="4" fontId="13" fillId="2" borderId="3" xfId="3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1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10" fontId="1" fillId="2" borderId="3" xfId="1" applyNumberFormat="1" applyFont="1" applyFill="1" applyBorder="1" applyAlignment="1">
      <alignment horizontal="center" vertical="center"/>
    </xf>
    <xf numFmtId="4" fontId="1" fillId="2" borderId="3" xfId="2" applyNumberFormat="1" applyFont="1" applyFill="1" applyBorder="1" applyAlignment="1">
      <alignment horizontal="center" vertical="center" wrapText="1"/>
    </xf>
    <xf numFmtId="4" fontId="1" fillId="2" borderId="3" xfId="1" applyNumberFormat="1" applyFont="1" applyFill="1" applyBorder="1" applyAlignment="1">
      <alignment horizontal="center" vertical="center"/>
    </xf>
    <xf numFmtId="4" fontId="11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13" fillId="2" borderId="3" xfId="3" applyNumberFormat="1" applyFont="1" applyFill="1" applyBorder="1" applyAlignment="1" applyProtection="1">
      <alignment horizontal="left" vertical="center" wrapText="1"/>
      <protection locked="0"/>
    </xf>
    <xf numFmtId="49" fontId="1" fillId="2" borderId="3" xfId="2" applyNumberFormat="1" applyFont="1" applyFill="1" applyBorder="1" applyAlignment="1">
      <alignment horizontal="center" vertical="center"/>
    </xf>
    <xf numFmtId="165" fontId="13" fillId="2" borderId="3" xfId="3" applyNumberFormat="1" applyFont="1" applyFill="1" applyBorder="1" applyAlignment="1" applyProtection="1">
      <alignment horizontal="left" vertical="center" wrapText="1"/>
      <protection locked="0"/>
    </xf>
    <xf numFmtId="165" fontId="13" fillId="2" borderId="3" xfId="3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1" applyFont="1"/>
    <xf numFmtId="4" fontId="1" fillId="2" borderId="3" xfId="3" applyNumberFormat="1" applyFont="1" applyFill="1" applyBorder="1" applyAlignment="1" applyProtection="1">
      <alignment horizontal="left" vertical="center" wrapText="1"/>
      <protection locked="0"/>
    </xf>
    <xf numFmtId="4" fontId="13" fillId="2" borderId="3" xfId="3" applyNumberFormat="1" applyFont="1" applyFill="1" applyBorder="1" applyAlignment="1" applyProtection="1">
      <alignment vertical="center" wrapText="1"/>
      <protection locked="0"/>
    </xf>
    <xf numFmtId="4" fontId="13" fillId="2" borderId="3" xfId="4" applyNumberFormat="1" applyFont="1" applyFill="1" applyBorder="1" applyAlignment="1" applyProtection="1">
      <alignment vertical="center" wrapText="1"/>
      <protection locked="0"/>
    </xf>
    <xf numFmtId="165" fontId="1" fillId="2" borderId="3" xfId="3" applyNumberFormat="1" applyFont="1" applyFill="1" applyBorder="1" applyAlignment="1" applyProtection="1">
      <alignment horizontal="left" vertical="center" wrapText="1"/>
      <protection locked="0"/>
    </xf>
    <xf numFmtId="166" fontId="13" fillId="2" borderId="3" xfId="3" applyNumberFormat="1" applyFont="1" applyFill="1" applyBorder="1" applyAlignment="1" applyProtection="1">
      <alignment horizontal="center" vertical="center" wrapText="1"/>
      <protection locked="0"/>
    </xf>
    <xf numFmtId="0" fontId="1" fillId="2" borderId="3" xfId="1" applyFont="1" applyFill="1" applyBorder="1" applyAlignment="1">
      <alignment vertical="center" wrapText="1"/>
    </xf>
    <xf numFmtId="166" fontId="13" fillId="2" borderId="3" xfId="4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1" applyNumberFormat="1" applyFont="1" applyFill="1" applyBorder="1" applyAlignment="1">
      <alignment vertical="center" wrapText="1"/>
    </xf>
    <xf numFmtId="0" fontId="1" fillId="2" borderId="3" xfId="1" applyNumberFormat="1" applyFont="1" applyFill="1" applyBorder="1" applyAlignment="1">
      <alignment horizontal="center" vertical="center" wrapText="1"/>
    </xf>
    <xf numFmtId="2" fontId="11" fillId="0" borderId="3" xfId="4" applyNumberFormat="1" applyFont="1" applyFill="1" applyBorder="1" applyAlignment="1" applyProtection="1">
      <alignment vertical="center" wrapText="1"/>
      <protection locked="0"/>
    </xf>
    <xf numFmtId="2" fontId="11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2" applyNumberFormat="1" applyFont="1" applyFill="1" applyBorder="1" applyAlignment="1">
      <alignment horizontal="left" vertical="center" wrapText="1"/>
    </xf>
    <xf numFmtId="10" fontId="12" fillId="0" borderId="3" xfId="0" applyNumberFormat="1" applyFont="1" applyFill="1" applyBorder="1" applyAlignment="1">
      <alignment horizontal="center" vertical="center"/>
    </xf>
    <xf numFmtId="165" fontId="13" fillId="2" borderId="3" xfId="4" applyNumberFormat="1" applyFont="1" applyFill="1" applyBorder="1" applyAlignment="1" applyProtection="1">
      <alignment horizontal="left" vertical="center" wrapText="1"/>
      <protection locked="0"/>
    </xf>
    <xf numFmtId="4" fontId="1" fillId="2" borderId="3" xfId="0" applyNumberFormat="1" applyFont="1" applyFill="1" applyBorder="1" applyAlignment="1">
      <alignment horizontal="center" vertical="center" wrapText="1"/>
    </xf>
    <xf numFmtId="164" fontId="1" fillId="2" borderId="3" xfId="1" applyNumberFormat="1" applyFont="1" applyFill="1" applyBorder="1" applyAlignment="1">
      <alignment horizontal="center" vertical="center" wrapText="1"/>
    </xf>
    <xf numFmtId="164" fontId="12" fillId="0" borderId="3" xfId="1" applyNumberFormat="1" applyFont="1" applyFill="1" applyBorder="1" applyAlignment="1">
      <alignment horizontal="center" vertical="center" wrapText="1"/>
    </xf>
    <xf numFmtId="0" fontId="12" fillId="0" borderId="3" xfId="1" applyNumberFormat="1" applyFont="1" applyFill="1" applyBorder="1" applyAlignment="1">
      <alignment horizontal="center" vertical="center" wrapText="1"/>
    </xf>
    <xf numFmtId="4" fontId="12" fillId="0" borderId="3" xfId="1" applyNumberFormat="1" applyFont="1" applyFill="1" applyBorder="1" applyAlignment="1">
      <alignment horizontal="center" vertical="center" wrapText="1"/>
    </xf>
    <xf numFmtId="4" fontId="13" fillId="2" borderId="3" xfId="4" applyNumberFormat="1" applyFont="1" applyFill="1" applyBorder="1" applyAlignment="1" applyProtection="1">
      <alignment horizontal="center" vertical="center"/>
      <protection locked="0"/>
    </xf>
    <xf numFmtId="4" fontId="1" fillId="2" borderId="3" xfId="4" applyNumberFormat="1" applyFont="1" applyFill="1" applyBorder="1" applyAlignment="1" applyProtection="1">
      <alignment horizontal="center" vertical="center"/>
    </xf>
    <xf numFmtId="167" fontId="1" fillId="2" borderId="3" xfId="1" applyNumberFormat="1" applyFont="1" applyFill="1" applyBorder="1"/>
    <xf numFmtId="0" fontId="1" fillId="2" borderId="3" xfId="1" applyFont="1" applyFill="1" applyBorder="1" applyAlignment="1">
      <alignment horizontal="center" vertical="center"/>
    </xf>
    <xf numFmtId="4" fontId="1" fillId="2" borderId="3" xfId="2" applyNumberFormat="1" applyFont="1" applyFill="1" applyBorder="1" applyAlignment="1" applyProtection="1">
      <alignment horizontal="left" vertical="center" wrapText="1"/>
      <protection locked="0"/>
    </xf>
    <xf numFmtId="0" fontId="1" fillId="2" borderId="3" xfId="1" applyFont="1" applyFill="1" applyBorder="1"/>
    <xf numFmtId="0" fontId="13" fillId="2" borderId="3" xfId="1" applyFont="1" applyFill="1" applyBorder="1" applyAlignment="1" applyProtection="1">
      <alignment horizontal="left" vertical="center" wrapText="1"/>
      <protection locked="0"/>
    </xf>
    <xf numFmtId="0" fontId="13" fillId="2" borderId="3" xfId="5" applyFont="1" applyFill="1" applyBorder="1" applyAlignment="1" applyProtection="1">
      <alignment horizontal="center" vertical="center" wrapText="1"/>
      <protection locked="0"/>
    </xf>
    <xf numFmtId="4" fontId="14" fillId="2" borderId="3" xfId="0" applyNumberFormat="1" applyFont="1" applyFill="1" applyBorder="1" applyAlignment="1" applyProtection="1">
      <alignment horizontal="center" vertical="center"/>
      <protection locked="0"/>
    </xf>
    <xf numFmtId="4" fontId="1" fillId="2" borderId="3" xfId="3" applyNumberFormat="1" applyFont="1" applyFill="1" applyBorder="1" applyAlignment="1" applyProtection="1">
      <alignment horizontal="center" vertical="center" wrapText="1"/>
      <protection locked="0"/>
    </xf>
    <xf numFmtId="165" fontId="14" fillId="2" borderId="3" xfId="3" applyNumberFormat="1" applyFont="1" applyFill="1" applyBorder="1" applyAlignment="1" applyProtection="1">
      <alignment horizontal="left" vertical="center" wrapText="1"/>
      <protection locked="0"/>
    </xf>
    <xf numFmtId="0" fontId="1" fillId="2" borderId="3" xfId="1" applyNumberFormat="1" applyFont="1" applyFill="1" applyBorder="1" applyAlignment="1">
      <alignment horizontal="center" vertical="center"/>
    </xf>
    <xf numFmtId="165" fontId="1" fillId="2" borderId="3" xfId="3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0" applyNumberFormat="1" applyFont="1" applyFill="1" applyBorder="1" applyAlignment="1" applyProtection="1">
      <alignment horizontal="center" vertical="center" wrapText="1"/>
    </xf>
    <xf numFmtId="4" fontId="1" fillId="2" borderId="3" xfId="0" applyNumberFormat="1" applyFont="1" applyFill="1" applyBorder="1" applyAlignment="1" applyProtection="1">
      <alignment horizontal="center" vertical="center"/>
    </xf>
    <xf numFmtId="4" fontId="13" fillId="2" borderId="3" xfId="3" applyNumberFormat="1" applyFont="1" applyFill="1" applyBorder="1" applyAlignment="1">
      <alignment horizontal="center" vertical="center" wrapText="1"/>
    </xf>
    <xf numFmtId="2" fontId="12" fillId="0" borderId="3" xfId="1" applyNumberFormat="1" applyFont="1" applyFill="1" applyBorder="1" applyAlignment="1">
      <alignment horizontal="center" vertical="top"/>
    </xf>
    <xf numFmtId="2" fontId="12" fillId="0" borderId="3" xfId="3" applyNumberFormat="1" applyFont="1" applyFill="1" applyBorder="1" applyAlignment="1" applyProtection="1">
      <alignment horizontal="center" vertical="center" wrapText="1"/>
      <protection locked="0"/>
    </xf>
    <xf numFmtId="4" fontId="1" fillId="2" borderId="3" xfId="5" applyNumberFormat="1" applyFont="1" applyFill="1" applyBorder="1" applyAlignment="1">
      <alignment horizontal="center" vertical="center"/>
    </xf>
    <xf numFmtId="4" fontId="13" fillId="2" borderId="3" xfId="1" applyNumberFormat="1" applyFont="1" applyFill="1" applyBorder="1" applyAlignment="1" applyProtection="1">
      <alignment horizontal="left" vertical="center" wrapText="1"/>
      <protection locked="0"/>
    </xf>
    <xf numFmtId="49" fontId="13" fillId="2" borderId="3" xfId="3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6" applyFont="1" applyFill="1" applyAlignment="1">
      <alignment vertical="center" wrapText="1"/>
    </xf>
    <xf numFmtId="0" fontId="1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1" fillId="0" borderId="0" xfId="1" applyFont="1" applyFill="1"/>
    <xf numFmtId="0" fontId="1" fillId="0" borderId="0" xfId="1" applyFont="1" applyFill="1" applyBorder="1"/>
    <xf numFmtId="0" fontId="1" fillId="0" borderId="0" xfId="1" applyFont="1" applyFill="1" applyAlignment="1">
      <alignment textRotation="90" wrapText="1"/>
    </xf>
    <xf numFmtId="4" fontId="1" fillId="0" borderId="0" xfId="1" applyNumberFormat="1" applyFont="1" applyFill="1"/>
    <xf numFmtId="0" fontId="12" fillId="0" borderId="0" xfId="1" applyFont="1" applyFill="1"/>
    <xf numFmtId="0" fontId="12" fillId="2" borderId="3" xfId="1" applyFont="1" applyFill="1" applyBorder="1" applyAlignment="1">
      <alignment horizontal="center" vertical="center" wrapText="1"/>
    </xf>
    <xf numFmtId="4" fontId="11" fillId="0" borderId="9" xfId="3" applyNumberFormat="1" applyFont="1" applyFill="1" applyBorder="1" applyAlignment="1" applyProtection="1">
      <alignment horizontal="center" vertical="center" wrapText="1"/>
      <protection locked="0"/>
    </xf>
    <xf numFmtId="4" fontId="12" fillId="0" borderId="6" xfId="0" applyNumberFormat="1" applyFont="1" applyFill="1" applyBorder="1" applyAlignment="1">
      <alignment horizontal="center" vertical="center"/>
    </xf>
    <xf numFmtId="4" fontId="11" fillId="0" borderId="6" xfId="3" applyNumberFormat="1" applyFont="1" applyFill="1" applyBorder="1" applyAlignment="1" applyProtection="1">
      <alignment horizontal="center" vertical="center" wrapText="1"/>
      <protection locked="0"/>
    </xf>
    <xf numFmtId="4" fontId="12" fillId="0" borderId="6" xfId="1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/>
    </xf>
    <xf numFmtId="4" fontId="11" fillId="0" borderId="3" xfId="4" applyNumberFormat="1" applyFont="1" applyFill="1" applyBorder="1" applyAlignment="1" applyProtection="1">
      <alignment horizontal="center" vertical="center"/>
      <protection locked="0"/>
    </xf>
    <xf numFmtId="4" fontId="12" fillId="0" borderId="3" xfId="0" applyNumberFormat="1" applyFont="1" applyFill="1" applyBorder="1" applyAlignment="1">
      <alignment horizontal="center" vertical="center" wrapText="1"/>
    </xf>
    <xf numFmtId="4" fontId="11" fillId="0" borderId="3" xfId="4" applyNumberFormat="1" applyFont="1" applyFill="1" applyBorder="1" applyAlignment="1" applyProtection="1">
      <alignment horizontal="center" vertical="center" wrapText="1"/>
      <protection locked="0"/>
    </xf>
    <xf numFmtId="4" fontId="12" fillId="0" borderId="3" xfId="4" applyNumberFormat="1" applyFont="1" applyFill="1" applyBorder="1" applyAlignment="1" applyProtection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  <xf numFmtId="0" fontId="12" fillId="0" borderId="6" xfId="1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0" borderId="3" xfId="1" applyFont="1" applyFill="1" applyBorder="1" applyAlignment="1">
      <alignment horizontal="center" vertical="center" textRotation="90" wrapText="1"/>
    </xf>
    <xf numFmtId="0" fontId="1" fillId="0" borderId="0" xfId="1" applyFont="1" applyFill="1" applyAlignment="1">
      <alignment horizontal="center"/>
    </xf>
    <xf numFmtId="0" fontId="12" fillId="2" borderId="3" xfId="0" applyFont="1" applyFill="1" applyBorder="1"/>
    <xf numFmtId="0" fontId="12" fillId="0" borderId="3" xfId="0" applyFont="1" applyFill="1" applyBorder="1" applyAlignment="1">
      <alignment horizontal="center" vertical="center" textRotation="90" wrapText="1"/>
    </xf>
    <xf numFmtId="0" fontId="12" fillId="0" borderId="3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textRotation="90" wrapText="1"/>
    </xf>
    <xf numFmtId="0" fontId="7" fillId="0" borderId="0" xfId="2" applyFont="1" applyAlignment="1">
      <alignment horizontal="center" vertical="center"/>
    </xf>
    <xf numFmtId="0" fontId="12" fillId="2" borderId="1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5" xfId="0" applyFont="1" applyBorder="1"/>
    <xf numFmtId="0" fontId="12" fillId="0" borderId="7" xfId="0" applyFont="1" applyBorder="1"/>
    <xf numFmtId="0" fontId="12" fillId="0" borderId="5" xfId="1" applyFont="1" applyFill="1" applyBorder="1" applyAlignment="1">
      <alignment horizontal="center" vertical="center" wrapText="1"/>
    </xf>
    <xf numFmtId="0" fontId="12" fillId="0" borderId="7" xfId="1" applyFont="1" applyFill="1" applyBorder="1" applyAlignment="1">
      <alignment horizontal="center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8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horizontal="center" vertical="center"/>
    </xf>
    <xf numFmtId="0" fontId="4" fillId="0" borderId="0" xfId="1" applyFont="1" applyFill="1" applyBorder="1" applyAlignment="1">
      <alignment horizontal="center"/>
    </xf>
    <xf numFmtId="0" fontId="4" fillId="0" borderId="0" xfId="1" applyFont="1" applyFill="1" applyAlignment="1">
      <alignment horizontal="center" wrapText="1"/>
    </xf>
    <xf numFmtId="0" fontId="4" fillId="0" borderId="0" xfId="0" applyFont="1" applyFill="1" applyAlignment="1">
      <alignment horizontal="center"/>
    </xf>
  </cellXfs>
  <cellStyles count="7">
    <cellStyle name="Обычный" xfId="0" builtinId="0"/>
    <cellStyle name="Обычный 10" xfId="6"/>
    <cellStyle name="Обычный 11" xfId="5"/>
    <cellStyle name="Обычный 3" xfId="1"/>
    <cellStyle name="Обычный 7" xfId="2"/>
    <cellStyle name="Стиль 1" xfId="3"/>
    <cellStyle name="Стиль 1 2" xfId="4"/>
  </cellStyles>
  <dxfs count="871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8" name="Text Box 7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9" name="Text Box 8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0" name="Text Box 9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1" name="Text Box 10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2" name="Text Box 11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3" name="Text Box 12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4" name="Text Box 13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5" name="Text Box 14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6" name="Text Box 15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7" name="Text Box 16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8" name="Text Box 17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19" name="Text Box 18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0" name="Text Box 19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1" name="Text Box 20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2" name="Text Box 21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3" name="Text Box 22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6" name="Text Box 3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7" name="Text Box 4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8" name="Text Box 5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29" name="Text Box 6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2" name="Text Box 9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3" name="Text Box 10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4" name="Text Box 11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5" name="Text Box 12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6" name="Text Box 13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7" name="Text Box 14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8" name="Text Box 15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39" name="Text Box 16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0" name="Text Box 17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1" name="Text Box 18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2" name="Text Box 19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3" name="Text Box 20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4" name="Text Box 21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5" name="Text Box 22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8" name="Text Box 3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49" name="Text Box 4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0" name="Text Box 5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1" name="Text Box 6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2" name="Text Box 7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3" name="Text Box 8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4" name="Text Box 9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5" name="Text Box 10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6" name="Text Box 11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7" name="Text Box 12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8" name="Text Box 13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0" name="Text Box 15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1" name="Text Box 16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2" name="Text Box 17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3" name="Text Box 18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4" name="Text Box 19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5" name="Text Box 20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6" name="Text Box 21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494</xdr:row>
      <xdr:rowOff>0</xdr:rowOff>
    </xdr:from>
    <xdr:to>
      <xdr:col>1</xdr:col>
      <xdr:colOff>952500</xdr:colOff>
      <xdr:row>494</xdr:row>
      <xdr:rowOff>160020</xdr:rowOff>
    </xdr:to>
    <xdr:sp macro="" textlink="">
      <xdr:nvSpPr>
        <xdr:cNvPr id="67" name="Text Box 22"/>
        <xdr:cNvSpPr txBox="1">
          <a:spLocks noChangeArrowheads="1"/>
        </xdr:cNvSpPr>
      </xdr:nvSpPr>
      <xdr:spPr bwMode="auto">
        <a:xfrm>
          <a:off x="1762125" y="2495550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70" name="Text Box 3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71" name="Text Box 4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72" name="Text Box 5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73" name="Text Box 6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74" name="Text Box 7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75" name="Text Box 8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76" name="Text Box 9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77" name="Text Box 10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78" name="Text Box 11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79" name="Text Box 12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80" name="Text Box 13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81" name="Text Box 14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82" name="Text Box 15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83" name="Text Box 16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84" name="Text Box 17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85" name="Text Box 18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86" name="Text Box 19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87" name="Text Box 20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88" name="Text Box 21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164</xdr:row>
      <xdr:rowOff>0</xdr:rowOff>
    </xdr:from>
    <xdr:ext cx="0" cy="160020"/>
    <xdr:sp macro="" textlink="">
      <xdr:nvSpPr>
        <xdr:cNvPr id="89" name="Text Box 22"/>
        <xdr:cNvSpPr txBox="1">
          <a:spLocks noChangeArrowheads="1"/>
        </xdr:cNvSpPr>
      </xdr:nvSpPr>
      <xdr:spPr bwMode="auto">
        <a:xfrm>
          <a:off x="1762125" y="805338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92" name="Text Box 3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93" name="Text Box 4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94" name="Text Box 5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95" name="Text Box 6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96" name="Text Box 7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97" name="Text Box 8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98" name="Text Box 9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99" name="Text Box 10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00" name="Text Box 11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01" name="Text Box 12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02" name="Text Box 13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03" name="Text Box 14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04" name="Text Box 15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05" name="Text Box 16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06" name="Text Box 17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07" name="Text Box 18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08" name="Text Box 19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09" name="Text Box 20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10" name="Text Box 21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11" name="Text Box 22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14" name="Text Box 3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15" name="Text Box 4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16" name="Text Box 5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17" name="Text Box 6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18" name="Text Box 7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19" name="Text Box 8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20" name="Text Box 9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21" name="Text Box 10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22" name="Text Box 11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23" name="Text Box 12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24" name="Text Box 13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25" name="Text Box 14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26" name="Text Box 15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27" name="Text Box 16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28" name="Text Box 17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29" name="Text Box 18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30" name="Text Box 19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31" name="Text Box 20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32" name="Text Box 21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203</xdr:row>
      <xdr:rowOff>0</xdr:rowOff>
    </xdr:from>
    <xdr:ext cx="0" cy="160020"/>
    <xdr:sp macro="" textlink="">
      <xdr:nvSpPr>
        <xdr:cNvPr id="133" name="Text Box 22"/>
        <xdr:cNvSpPr txBox="1">
          <a:spLocks noChangeArrowheads="1"/>
        </xdr:cNvSpPr>
      </xdr:nvSpPr>
      <xdr:spPr bwMode="auto">
        <a:xfrm>
          <a:off x="1762125" y="9833610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6" name="Text Box 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7" name="Text Box 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8" name="Text Box 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39" name="Text Box 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0" name="Text Box 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1" name="Text Box 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2" name="Text Box 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3" name="Text Box 1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4" name="Text Box 1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5" name="Text Box 1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6" name="Text Box 1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7" name="Text Box 1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8" name="Text Box 1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49" name="Text Box 1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0" name="Text Box 1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1" name="Text Box 1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2" name="Text Box 1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3" name="Text Box 2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4" name="Text Box 2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5" name="Text Box 2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8" name="Text Box 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59" name="Text Box 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0" name="Text Box 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1" name="Text Box 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2" name="Text Box 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3" name="Text Box 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4" name="Text Box 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5" name="Text Box 1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6" name="Text Box 1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7" name="Text Box 1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8" name="Text Box 1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69" name="Text Box 1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0" name="Text Box 1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1" name="Text Box 1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2" name="Text Box 1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3" name="Text Box 1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4" name="Text Box 1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5" name="Text Box 2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6" name="Text Box 2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7" name="Text Box 2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0" name="Text Box 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1" name="Text Box 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2" name="Text Box 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3" name="Text Box 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4" name="Text Box 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5" name="Text Box 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6" name="Text Box 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7" name="Text Box 1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8" name="Text Box 1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89" name="Text Box 1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0" name="Text Box 1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1" name="Text Box 1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2" name="Text Box 1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3" name="Text Box 1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4" name="Text Box 1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5" name="Text Box 1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6" name="Text Box 1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7" name="Text Box 2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8" name="Text Box 2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199" name="Text Box 2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02" name="Text Box 3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03" name="Text Box 4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04" name="Text Box 5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05" name="Text Box 6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06" name="Text Box 7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07" name="Text Box 8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08" name="Text Box 9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09" name="Text Box 10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10" name="Text Box 11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11" name="Text Box 12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12" name="Text Box 13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13" name="Text Box 14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14" name="Text Box 15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15" name="Text Box 16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16" name="Text Box 17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17" name="Text Box 18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18" name="Text Box 19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19" name="Text Box 20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20" name="Text Box 21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21" name="Text Box 22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24" name="Text Box 3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25" name="Text Box 4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26" name="Text Box 5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27" name="Text Box 6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28" name="Text Box 7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29" name="Text Box 8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30" name="Text Box 9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31" name="Text Box 10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32" name="Text Box 11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33" name="Text Box 12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34" name="Text Box 13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35" name="Text Box 14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36" name="Text Box 15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37" name="Text Box 16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38" name="Text Box 17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39" name="Text Box 18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40" name="Text Box 19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41" name="Text Box 20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42" name="Text Box 21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43" name="Text Box 22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46" name="Text Box 3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47" name="Text Box 4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48" name="Text Box 5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49" name="Text Box 6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50" name="Text Box 7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51" name="Text Box 8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52" name="Text Box 9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53" name="Text Box 10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54" name="Text Box 11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55" name="Text Box 12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56" name="Text Box 13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57" name="Text Box 14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58" name="Text Box 15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59" name="Text Box 16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60" name="Text Box 17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61" name="Text Box 18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62" name="Text Box 19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63" name="Text Box 20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64" name="Text Box 21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320</xdr:row>
      <xdr:rowOff>0</xdr:rowOff>
    </xdr:from>
    <xdr:ext cx="0" cy="160020"/>
    <xdr:sp macro="" textlink="">
      <xdr:nvSpPr>
        <xdr:cNvPr id="265" name="Text Box 22"/>
        <xdr:cNvSpPr txBox="1">
          <a:spLocks noChangeArrowheads="1"/>
        </xdr:cNvSpPr>
      </xdr:nvSpPr>
      <xdr:spPr bwMode="auto">
        <a:xfrm>
          <a:off x="1762125" y="16254412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68" name="Text Box 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69" name="Text Box 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0" name="Text Box 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1" name="Text Box 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2" name="Text Box 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3" name="Text Box 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4" name="Text Box 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5" name="Text Box 1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6" name="Text Box 1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7" name="Text Box 1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8" name="Text Box 1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79" name="Text Box 1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0" name="Text Box 1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1" name="Text Box 1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2" name="Text Box 1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3" name="Text Box 1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4" name="Text Box 1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5" name="Text Box 2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6" name="Text Box 2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7" name="Text Box 2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0" name="Text Box 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1" name="Text Box 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2" name="Text Box 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3" name="Text Box 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4" name="Text Box 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5" name="Text Box 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6" name="Text Box 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7" name="Text Box 1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8" name="Text Box 1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299" name="Text Box 1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0" name="Text Box 1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1" name="Text Box 1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2" name="Text Box 1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3" name="Text Box 1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4" name="Text Box 1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5" name="Text Box 1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6" name="Text Box 1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7" name="Text Box 2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8" name="Text Box 2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09" name="Text Box 2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2" name="Text Box 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3" name="Text Box 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4" name="Text Box 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5" name="Text Box 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6" name="Text Box 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7" name="Text Box 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8" name="Text Box 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19" name="Text Box 1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0" name="Text Box 1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1" name="Text Box 1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2" name="Text Box 13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3" name="Text Box 14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4" name="Text Box 15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5" name="Text Box 16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6" name="Text Box 17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7" name="Text Box 18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8" name="Text Box 19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29" name="Text Box 20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30" name="Text Box 21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493</xdr:row>
      <xdr:rowOff>0</xdr:rowOff>
    </xdr:from>
    <xdr:to>
      <xdr:col>1</xdr:col>
      <xdr:colOff>952500</xdr:colOff>
      <xdr:row>493</xdr:row>
      <xdr:rowOff>160020</xdr:rowOff>
    </xdr:to>
    <xdr:sp macro="" textlink="">
      <xdr:nvSpPr>
        <xdr:cNvPr id="331" name="Text Box 22"/>
        <xdr:cNvSpPr txBox="1">
          <a:spLocks noChangeArrowheads="1"/>
        </xdr:cNvSpPr>
      </xdr:nvSpPr>
      <xdr:spPr bwMode="auto">
        <a:xfrm>
          <a:off x="1762125" y="2493549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34" name="Text Box 3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35" name="Text Box 4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36" name="Text Box 5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37" name="Text Box 6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38" name="Text Box 7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39" name="Text Box 8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40" name="Text Box 9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41" name="Text Box 10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42" name="Text Box 11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43" name="Text Box 12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44" name="Text Box 13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45" name="Text Box 14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46" name="Text Box 15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47" name="Text Box 16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48" name="Text Box 17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49" name="Text Box 18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50" name="Text Box 19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51" name="Text Box 20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52" name="Text Box 21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53" name="Text Box 22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56" name="Text Box 3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57" name="Text Box 4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58" name="Text Box 5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59" name="Text Box 6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60" name="Text Box 7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61" name="Text Box 8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62" name="Text Box 9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63" name="Text Box 10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64" name="Text Box 11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65" name="Text Box 12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66" name="Text Box 13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67" name="Text Box 14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68" name="Text Box 15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69" name="Text Box 16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70" name="Text Box 17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71" name="Text Box 18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72" name="Text Box 19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73" name="Text Box 20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74" name="Text Box 21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75" name="Text Box 22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78" name="Text Box 3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79" name="Text Box 4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80" name="Text Box 5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81" name="Text Box 6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82" name="Text Box 7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83" name="Text Box 8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84" name="Text Box 9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85" name="Text Box 10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86" name="Text Box 11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87" name="Text Box 12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88" name="Text Box 13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89" name="Text Box 14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90" name="Text Box 15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91" name="Text Box 16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92" name="Text Box 17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93" name="Text Box 18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94" name="Text Box 19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95" name="Text Box 20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96" name="Text Box 21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56</xdr:row>
      <xdr:rowOff>0</xdr:rowOff>
    </xdr:from>
    <xdr:ext cx="0" cy="160020"/>
    <xdr:sp macro="" textlink="">
      <xdr:nvSpPr>
        <xdr:cNvPr id="397" name="Text Box 22"/>
        <xdr:cNvSpPr txBox="1">
          <a:spLocks noChangeArrowheads="1"/>
        </xdr:cNvSpPr>
      </xdr:nvSpPr>
      <xdr:spPr bwMode="auto">
        <a:xfrm>
          <a:off x="1762125" y="283273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00" name="Text Box 3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01" name="Text Box 4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02" name="Text Box 5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03" name="Text Box 6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04" name="Text Box 7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05" name="Text Box 8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06" name="Text Box 9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07" name="Text Box 10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08" name="Text Box 11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09" name="Text Box 12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10" name="Text Box 13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11" name="Text Box 14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12" name="Text Box 15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13" name="Text Box 16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14" name="Text Box 17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15" name="Text Box 18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16" name="Text Box 19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17" name="Text Box 20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18" name="Text Box 21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19" name="Text Box 22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22" name="Text Box 3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23" name="Text Box 4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24" name="Text Box 5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25" name="Text Box 6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26" name="Text Box 7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27" name="Text Box 8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28" name="Text Box 9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29" name="Text Box 10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30" name="Text Box 11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31" name="Text Box 12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32" name="Text Box 13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33" name="Text Box 14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34" name="Text Box 15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35" name="Text Box 16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36" name="Text Box 17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37" name="Text Box 18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38" name="Text Box 19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39" name="Text Box 20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40" name="Text Box 21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41" name="Text Box 22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44" name="Text Box 3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45" name="Text Box 4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46" name="Text Box 5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47" name="Text Box 6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48" name="Text Box 7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49" name="Text Box 8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50" name="Text Box 9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51" name="Text Box 10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52" name="Text Box 11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53" name="Text Box 12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54" name="Text Box 13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55" name="Text Box 14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56" name="Text Box 15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57" name="Text Box 16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58" name="Text Box 17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59" name="Text Box 18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60" name="Text Box 19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61" name="Text Box 20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62" name="Text Box 21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110</xdr:row>
      <xdr:rowOff>0</xdr:rowOff>
    </xdr:from>
    <xdr:ext cx="0" cy="160020"/>
    <xdr:sp macro="" textlink="">
      <xdr:nvSpPr>
        <xdr:cNvPr id="463" name="Text Box 22"/>
        <xdr:cNvSpPr txBox="1">
          <a:spLocks noChangeArrowheads="1"/>
        </xdr:cNvSpPr>
      </xdr:nvSpPr>
      <xdr:spPr bwMode="auto">
        <a:xfrm>
          <a:off x="1762125" y="53130450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1158875</xdr:colOff>
      <xdr:row>360</xdr:row>
      <xdr:rowOff>0</xdr:rowOff>
    </xdr:from>
    <xdr:to>
      <xdr:col>1</xdr:col>
      <xdr:colOff>1711325</xdr:colOff>
      <xdr:row>360</xdr:row>
      <xdr:rowOff>112395</xdr:rowOff>
    </xdr:to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968500" y="179946300"/>
          <a:ext cx="552450" cy="1123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65" name="Text Box 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68" name="Text Box 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69" name="Text Box 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70" name="Text Box 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71" name="Text Box 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72" name="Text Box 1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73" name="Text Box 1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74" name="Text Box 1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75" name="Text Box 1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78" name="Text Box 1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79" name="Text Box 1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80" name="Text Box 1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81" name="Text Box 1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82" name="Text Box 2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83" name="Text Box 2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84" name="Text Box 2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87" name="Text Box 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88" name="Text Box 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89" name="Text Box 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90" name="Text Box 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91" name="Text Box 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92" name="Text Box 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93" name="Text Box 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94" name="Text Box 1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95" name="Text Box 1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96" name="Text Box 1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97" name="Text Box 1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98" name="Text Box 1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499" name="Text Box 1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00" name="Text Box 1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01" name="Text Box 1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02" name="Text Box 1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03" name="Text Box 1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04" name="Text Box 2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05" name="Text Box 2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06" name="Text Box 2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09" name="Text Box 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12" name="Text Box 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13" name="Text Box 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14" name="Text Box 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15" name="Text Box 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16" name="Text Box 1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17" name="Text Box 1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18" name="Text Box 1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19" name="Text Box 1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22" name="Text Box 1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23" name="Text Box 1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24" name="Text Box 1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25" name="Text Box 1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26" name="Text Box 2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27" name="Text Box 2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28" name="Text Box 2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31" name="Text Box 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32" name="Text Box 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33" name="Text Box 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34" name="Text Box 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35" name="Text Box 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36" name="Text Box 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37" name="Text Box 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38" name="Text Box 1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39" name="Text Box 1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40" name="Text Box 1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41" name="Text Box 1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42" name="Text Box 1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43" name="Text Box 1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44" name="Text Box 1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45" name="Text Box 1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46" name="Text Box 1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47" name="Text Box 1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48" name="Text Box 2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49" name="Text Box 2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50" name="Text Box 2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53" name="Text Box 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56" name="Text Box 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57" name="Text Box 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58" name="Text Box 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59" name="Text Box 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60" name="Text Box 1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61" name="Text Box 1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62" name="Text Box 1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63" name="Text Box 1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66" name="Text Box 1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67" name="Text Box 1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68" name="Text Box 1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69" name="Text Box 1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70" name="Text Box 2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71" name="Text Box 2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72" name="Text Box 2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75" name="Text Box 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76" name="Text Box 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77" name="Text Box 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78" name="Text Box 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79" name="Text Box 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80" name="Text Box 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81" name="Text Box 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82" name="Text Box 1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83" name="Text Box 1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84" name="Text Box 1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85" name="Text Box 1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86" name="Text Box 1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87" name="Text Box 1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88" name="Text Box 1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91" name="Text Box 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92" name="Text Box 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93" name="Text Box 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94" name="Text Box 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95" name="Text Box 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96" name="Text Box 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97" name="Text Box 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98" name="Text Box 1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599" name="Text Box 1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00" name="Text Box 1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01" name="Text Box 1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02" name="Text Box 1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03" name="Text Box 1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04" name="Text Box 1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05" name="Text Box 1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06" name="Text Box 1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07" name="Text Box 1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08" name="Text Box 2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09" name="Text Box 2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10" name="Text Box 2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13" name="Text Box 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16" name="Text Box 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17" name="Text Box 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18" name="Text Box 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19" name="Text Box 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20" name="Text Box 1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21" name="Text Box 1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22" name="Text Box 1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23" name="Text Box 1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26" name="Text Box 1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27" name="Text Box 1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28" name="Text Box 1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29" name="Text Box 1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30" name="Text Box 2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31" name="Text Box 2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32" name="Text Box 2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35" name="Text Box 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36" name="Text Box 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37" name="Text Box 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38" name="Text Box 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39" name="Text Box 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40" name="Text Box 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41" name="Text Box 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42" name="Text Box 1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43" name="Text Box 1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44" name="Text Box 1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45" name="Text Box 13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46" name="Text Box 14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47" name="Text Box 15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48" name="Text Box 16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49" name="Text Box 17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50" name="Text Box 18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51" name="Text Box 19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52" name="Text Box 20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53" name="Text Box 21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206</xdr:row>
      <xdr:rowOff>0</xdr:rowOff>
    </xdr:from>
    <xdr:to>
      <xdr:col>1</xdr:col>
      <xdr:colOff>3552825</xdr:colOff>
      <xdr:row>206</xdr:row>
      <xdr:rowOff>160020</xdr:rowOff>
    </xdr:to>
    <xdr:sp macro="" textlink="">
      <xdr:nvSpPr>
        <xdr:cNvPr id="654" name="Text Box 22"/>
        <xdr:cNvSpPr txBox="1">
          <a:spLocks noChangeArrowheads="1"/>
        </xdr:cNvSpPr>
      </xdr:nvSpPr>
      <xdr:spPr bwMode="auto">
        <a:xfrm>
          <a:off x="1762125" y="1015365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7" name="Text Box 3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0" name="Text Box 6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1" name="Text Box 7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2" name="Text Box 8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3" name="Text Box 9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4" name="Text Box 10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5" name="Text Box 11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6" name="Text Box 12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7" name="Text Box 13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0" name="Text Box 16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1" name="Text Box 17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2" name="Text Box 18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3" name="Text Box 19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4" name="Text Box 20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5" name="Text Box 21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6" name="Text Box 22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7" name="Text Box 1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79" name="Text Box 3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0" name="Text Box 4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1" name="Text Box 5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2" name="Text Box 6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3" name="Text Box 7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4" name="Text Box 8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5" name="Text Box 9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6" name="Text Box 10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7" name="Text Box 11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8" name="Text Box 12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89" name="Text Box 13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0" name="Text Box 14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1" name="Text Box 15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2" name="Text Box 16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3" name="Text Box 17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4" name="Text Box 18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5" name="Text Box 19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6" name="Text Box 20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7" name="Text Box 21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8" name="Text Box 22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699" name="Text Box 1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1" name="Text Box 3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4" name="Text Box 6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5" name="Text Box 7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6" name="Text Box 8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7" name="Text Box 9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8" name="Text Box 10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09" name="Text Box 11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0" name="Text Box 12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1" name="Text Box 13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4" name="Text Box 16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5" name="Text Box 17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6" name="Text Box 18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7" name="Text Box 19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8" name="Text Box 20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19" name="Text Box 21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36</xdr:row>
      <xdr:rowOff>0</xdr:rowOff>
    </xdr:from>
    <xdr:ext cx="0" cy="160020"/>
    <xdr:sp macro="" textlink="">
      <xdr:nvSpPr>
        <xdr:cNvPr id="720" name="Text Box 22"/>
        <xdr:cNvSpPr txBox="1">
          <a:spLocks noChangeArrowheads="1"/>
        </xdr:cNvSpPr>
      </xdr:nvSpPr>
      <xdr:spPr bwMode="auto">
        <a:xfrm>
          <a:off x="1762125" y="149256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23" name="Text Box 3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24" name="Text Box 4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25" name="Text Box 5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26" name="Text Box 6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27" name="Text Box 7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28" name="Text Box 8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29" name="Text Box 9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30" name="Text Box 10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31" name="Text Box 11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32" name="Text Box 12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33" name="Text Box 13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34" name="Text Box 14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35" name="Text Box 15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36" name="Text Box 16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37" name="Text Box 17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38" name="Text Box 18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39" name="Text Box 19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40" name="Text Box 20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41" name="Text Box 21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42" name="Text Box 22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43" name="Text Box 1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45" name="Text Box 3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48" name="Text Box 6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49" name="Text Box 7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50" name="Text Box 8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51" name="Text Box 9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52" name="Text Box 10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53" name="Text Box 11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54" name="Text Box 12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55" name="Text Box 13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58" name="Text Box 16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59" name="Text Box 17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60" name="Text Box 18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61" name="Text Box 19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62" name="Text Box 20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63" name="Text Box 21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64" name="Text Box 22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65" name="Text Box 1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67" name="Text Box 3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68" name="Text Box 4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69" name="Text Box 5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70" name="Text Box 6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71" name="Text Box 7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72" name="Text Box 8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73" name="Text Box 9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74" name="Text Box 10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75" name="Text Box 11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76" name="Text Box 12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77" name="Text Box 13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78" name="Text Box 14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79" name="Text Box 15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80" name="Text Box 16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81" name="Text Box 17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82" name="Text Box 18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83" name="Text Box 19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84" name="Text Box 20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85" name="Text Box 21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952500</xdr:colOff>
      <xdr:row>87</xdr:row>
      <xdr:rowOff>0</xdr:rowOff>
    </xdr:from>
    <xdr:ext cx="0" cy="160020"/>
    <xdr:sp macro="" textlink="">
      <xdr:nvSpPr>
        <xdr:cNvPr id="786" name="Text Box 22"/>
        <xdr:cNvSpPr txBox="1">
          <a:spLocks noChangeArrowheads="1"/>
        </xdr:cNvSpPr>
      </xdr:nvSpPr>
      <xdr:spPr bwMode="auto">
        <a:xfrm>
          <a:off x="1762125" y="42929175"/>
          <a:ext cx="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87" name="Text Box 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88" name="Text Box 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89" name="Text Box 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90" name="Text Box 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91" name="Text Box 7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92" name="Text Box 8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93" name="Text Box 9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94" name="Text Box 10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95" name="Text Box 1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96" name="Text Box 1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97" name="Text Box 1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98" name="Text Box 1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799" name="Text Box 1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00" name="Text Box 1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01" name="Text Box 17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02" name="Text Box 18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03" name="Text Box 19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04" name="Text Box 20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05" name="Text Box 2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06" name="Text Box 2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07" name="Text Box 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09" name="Text Box 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12" name="Text Box 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13" name="Text Box 7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14" name="Text Box 8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15" name="Text Box 9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16" name="Text Box 10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17" name="Text Box 1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18" name="Text Box 1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19" name="Text Box 1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22" name="Text Box 1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23" name="Text Box 17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24" name="Text Box 18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25" name="Text Box 19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26" name="Text Box 20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27" name="Text Box 2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28" name="Text Box 2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29" name="Text Box 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31" name="Text Box 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32" name="Text Box 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33" name="Text Box 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34" name="Text Box 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35" name="Text Box 7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36" name="Text Box 8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37" name="Text Box 9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38" name="Text Box 10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39" name="Text Box 1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40" name="Text Box 1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41" name="Text Box 1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42" name="Text Box 1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43" name="Text Box 1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44" name="Text Box 1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45" name="Text Box 17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46" name="Text Box 18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47" name="Text Box 19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48" name="Text Box 20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49" name="Text Box 2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50" name="Text Box 2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51" name="Text Box 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53" name="Text Box 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56" name="Text Box 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57" name="Text Box 7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58" name="Text Box 8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59" name="Text Box 9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60" name="Text Box 10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61" name="Text Box 1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62" name="Text Box 1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63" name="Text Box 1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66" name="Text Box 1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67" name="Text Box 17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68" name="Text Box 18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69" name="Text Box 19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70" name="Text Box 20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71" name="Text Box 2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72" name="Text Box 2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73" name="Text Box 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75" name="Text Box 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76" name="Text Box 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77" name="Text Box 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78" name="Text Box 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79" name="Text Box 7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80" name="Text Box 8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81" name="Text Box 9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82" name="Text Box 10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83" name="Text Box 1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84" name="Text Box 1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85" name="Text Box 1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86" name="Text Box 1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87" name="Text Box 1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88" name="Text Box 1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89" name="Text Box 17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90" name="Text Box 18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91" name="Text Box 19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92" name="Text Box 20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93" name="Text Box 2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94" name="Text Box 2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95" name="Text Box 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97" name="Text Box 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900" name="Text Box 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901" name="Text Box 7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902" name="Text Box 8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903" name="Text Box 9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904" name="Text Box 10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905" name="Text Box 11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906" name="Text Box 12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907" name="Text Box 13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185</xdr:row>
      <xdr:rowOff>0</xdr:rowOff>
    </xdr:from>
    <xdr:to>
      <xdr:col>1</xdr:col>
      <xdr:colOff>3552825</xdr:colOff>
      <xdr:row>185</xdr:row>
      <xdr:rowOff>160020</xdr:rowOff>
    </xdr:to>
    <xdr:sp macro="" textlink="">
      <xdr:nvSpPr>
        <xdr:cNvPr id="910" name="Text Box 16"/>
        <xdr:cNvSpPr txBox="1">
          <a:spLocks noChangeArrowheads="1"/>
        </xdr:cNvSpPr>
      </xdr:nvSpPr>
      <xdr:spPr bwMode="auto">
        <a:xfrm>
          <a:off x="1762125" y="89735025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11" name="Text Box 1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13" name="Text Box 3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16" name="Text Box 6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17" name="Text Box 7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18" name="Text Box 8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19" name="Text Box 9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20" name="Text Box 10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21" name="Text Box 11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22" name="Text Box 12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23" name="Text Box 13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26" name="Text Box 16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27" name="Text Box 17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28" name="Text Box 18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29" name="Text Box 19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30" name="Text Box 20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31" name="Text Box 21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32" name="Text Box 22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33" name="Text Box 1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35" name="Text Box 3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36" name="Text Box 4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37" name="Text Box 5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38" name="Text Box 6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39" name="Text Box 7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40" name="Text Box 8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41" name="Text Box 9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42" name="Text Box 10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43" name="Text Box 11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44" name="Text Box 12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45" name="Text Box 13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46" name="Text Box 14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47" name="Text Box 15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48" name="Text Box 16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49" name="Text Box 17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50" name="Text Box 18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51" name="Text Box 19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52" name="Text Box 20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53" name="Text Box 21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54" name="Text Box 22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55" name="Text Box 1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57" name="Text Box 3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60" name="Text Box 6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61" name="Text Box 7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62" name="Text Box 8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63" name="Text Box 9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64" name="Text Box 10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65" name="Text Box 11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66" name="Text Box 12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67" name="Text Box 13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70" name="Text Box 16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71" name="Text Box 17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72" name="Text Box 18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73" name="Text Box 19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74" name="Text Box 20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75" name="Text Box 21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952500</xdr:colOff>
      <xdr:row>188</xdr:row>
      <xdr:rowOff>0</xdr:rowOff>
    </xdr:from>
    <xdr:to>
      <xdr:col>1</xdr:col>
      <xdr:colOff>3552825</xdr:colOff>
      <xdr:row>188</xdr:row>
      <xdr:rowOff>160020</xdr:rowOff>
    </xdr:to>
    <xdr:sp macro="" textlink="">
      <xdr:nvSpPr>
        <xdr:cNvPr id="976" name="Text Box 22"/>
        <xdr:cNvSpPr txBox="1">
          <a:spLocks noChangeArrowheads="1"/>
        </xdr:cNvSpPr>
      </xdr:nvSpPr>
      <xdr:spPr bwMode="auto">
        <a:xfrm>
          <a:off x="1762125" y="91135200"/>
          <a:ext cx="2600325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CM638"/>
  <sheetViews>
    <sheetView tabSelected="1" zoomScale="62" zoomScaleNormal="62" workbookViewId="0">
      <selection activeCell="A5" sqref="A5:AC5"/>
    </sheetView>
  </sheetViews>
  <sheetFormatPr defaultColWidth="9" defaultRowHeight="15.75" outlineLevelRow="1" x14ac:dyDescent="0.25"/>
  <cols>
    <col min="1" max="1" width="10.625" style="1" customWidth="1"/>
    <col min="2" max="2" width="48.25" style="1" customWidth="1"/>
    <col min="3" max="3" width="21" style="1" bestFit="1" customWidth="1"/>
    <col min="4" max="5" width="18" style="2" customWidth="1"/>
    <col min="6" max="6" width="17.25" style="2" customWidth="1"/>
    <col min="7" max="7" width="20" style="2" customWidth="1"/>
    <col min="8" max="9" width="14" style="2" customWidth="1"/>
    <col min="10" max="10" width="11.75" style="1" customWidth="1"/>
    <col min="11" max="11" width="13" style="2" customWidth="1"/>
    <col min="12" max="12" width="17.125" style="1" customWidth="1"/>
    <col min="13" max="15" width="12" style="1" customWidth="1"/>
    <col min="16" max="16" width="14.125" style="1" customWidth="1"/>
    <col min="17" max="17" width="12" style="1" customWidth="1"/>
    <col min="18" max="18" width="18" style="1" customWidth="1"/>
    <col min="19" max="19" width="12.5" style="2" customWidth="1"/>
    <col min="20" max="28" width="12.5" style="1" customWidth="1"/>
    <col min="29" max="29" width="44.125" style="1" customWidth="1"/>
    <col min="30" max="30" width="11.875" style="92" customWidth="1"/>
    <col min="31" max="33" width="9" style="92" customWidth="1"/>
    <col min="34" max="34" width="14" style="92" customWidth="1"/>
    <col min="35" max="43" width="9" style="92" customWidth="1"/>
    <col min="44" max="44" width="17.375" style="92" customWidth="1"/>
    <col min="45" max="50" width="9" style="92" customWidth="1"/>
    <col min="51" max="51" width="11.125" style="92" customWidth="1"/>
    <col min="52" max="52" width="12.375" style="92" customWidth="1"/>
    <col min="53" max="53" width="13.75" style="92" customWidth="1"/>
    <col min="54" max="54" width="11.25" style="92" customWidth="1"/>
    <col min="55" max="55" width="9" style="92" customWidth="1"/>
    <col min="56" max="56" width="15" style="92" customWidth="1"/>
    <col min="57" max="57" width="13.25" style="92" bestFit="1" customWidth="1"/>
    <col min="58" max="67" width="9" style="92"/>
    <col min="68" max="68" width="12.75" style="92" customWidth="1"/>
    <col min="69" max="77" width="12.125" style="92" customWidth="1"/>
    <col min="78" max="91" width="9" style="92"/>
    <col min="92" max="16384" width="9" style="1"/>
  </cols>
  <sheetData>
    <row r="1" spans="1:91" ht="18.75" x14ac:dyDescent="0.25">
      <c r="AC1" s="3" t="s">
        <v>0</v>
      </c>
    </row>
    <row r="2" spans="1:91" ht="18.75" x14ac:dyDescent="0.3">
      <c r="AC2" s="4" t="s">
        <v>1</v>
      </c>
    </row>
    <row r="3" spans="1:91" ht="18.75" x14ac:dyDescent="0.3">
      <c r="AC3" s="4" t="s">
        <v>2</v>
      </c>
    </row>
    <row r="4" spans="1:91" s="5" customFormat="1" ht="18.75" x14ac:dyDescent="0.3">
      <c r="A4" s="129" t="s">
        <v>3</v>
      </c>
      <c r="B4" s="129"/>
      <c r="C4" s="129"/>
      <c r="D4" s="129"/>
      <c r="E4" s="129"/>
      <c r="F4" s="129"/>
      <c r="G4" s="129"/>
      <c r="H4" s="129"/>
      <c r="I4" s="129"/>
      <c r="J4" s="129"/>
      <c r="K4" s="129"/>
      <c r="L4" s="129"/>
      <c r="M4" s="129"/>
      <c r="N4" s="129"/>
      <c r="O4" s="129"/>
      <c r="P4" s="129"/>
      <c r="Q4" s="129"/>
      <c r="R4" s="129"/>
      <c r="S4" s="129"/>
      <c r="T4" s="129"/>
      <c r="U4" s="129"/>
      <c r="V4" s="129"/>
      <c r="W4" s="129"/>
      <c r="X4" s="129"/>
      <c r="Y4" s="129"/>
      <c r="Z4" s="129"/>
      <c r="AA4" s="129"/>
      <c r="AB4" s="129"/>
      <c r="AC4" s="129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93"/>
      <c r="AT4" s="93"/>
      <c r="AU4" s="93"/>
      <c r="AV4" s="93"/>
      <c r="AW4" s="93"/>
      <c r="AX4" s="93"/>
      <c r="AY4" s="93"/>
      <c r="AZ4" s="93"/>
      <c r="BA4" s="93"/>
      <c r="BB4" s="93"/>
      <c r="BC4" s="93"/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/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3"/>
      <c r="CD4" s="93"/>
      <c r="CE4" s="93"/>
      <c r="CF4" s="93"/>
      <c r="CG4" s="93"/>
      <c r="CH4" s="93"/>
      <c r="CI4" s="93"/>
      <c r="CJ4" s="93"/>
      <c r="CK4" s="93"/>
      <c r="CL4" s="93"/>
      <c r="CM4" s="93"/>
    </row>
    <row r="5" spans="1:91" s="5" customFormat="1" ht="18.75" x14ac:dyDescent="0.3">
      <c r="A5" s="130" t="s">
        <v>4</v>
      </c>
      <c r="B5" s="130"/>
      <c r="C5" s="130"/>
      <c r="D5" s="130"/>
      <c r="E5" s="130"/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93"/>
      <c r="AE5" s="93"/>
      <c r="AF5" s="93"/>
      <c r="AG5" s="93"/>
      <c r="AH5" s="93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93"/>
      <c r="BF5" s="93"/>
      <c r="BG5" s="93"/>
      <c r="BH5" s="93"/>
      <c r="BI5" s="93"/>
      <c r="BJ5" s="93"/>
      <c r="BK5" s="93"/>
      <c r="BL5" s="93"/>
      <c r="BM5" s="93"/>
      <c r="BN5" s="93"/>
      <c r="BO5" s="93"/>
      <c r="BP5" s="93"/>
      <c r="BQ5" s="93"/>
      <c r="BR5" s="93"/>
      <c r="BS5" s="93"/>
      <c r="BT5" s="93"/>
      <c r="BU5" s="93"/>
      <c r="BV5" s="93"/>
      <c r="BW5" s="93"/>
      <c r="BX5" s="93"/>
      <c r="BY5" s="93"/>
      <c r="BZ5" s="93"/>
      <c r="CA5" s="93"/>
      <c r="CB5" s="93"/>
      <c r="CC5" s="93"/>
      <c r="CD5" s="93"/>
      <c r="CE5" s="93"/>
      <c r="CF5" s="93"/>
      <c r="CG5" s="93"/>
      <c r="CH5" s="93"/>
      <c r="CI5" s="93"/>
      <c r="CJ5" s="93"/>
      <c r="CK5" s="93"/>
      <c r="CL5" s="93"/>
      <c r="CM5" s="93"/>
    </row>
    <row r="6" spans="1:91" s="5" customFormat="1" ht="18.75" x14ac:dyDescent="0.3">
      <c r="A6" s="6"/>
      <c r="B6" s="6"/>
      <c r="C6" s="6"/>
      <c r="D6" s="7"/>
      <c r="E6" s="7"/>
      <c r="F6" s="7"/>
      <c r="G6" s="7"/>
      <c r="H6" s="7"/>
      <c r="I6" s="7"/>
      <c r="J6" s="6"/>
      <c r="K6" s="7"/>
      <c r="L6" s="6"/>
      <c r="M6" s="6"/>
      <c r="N6" s="6"/>
      <c r="O6" s="6"/>
      <c r="P6" s="6"/>
      <c r="Q6" s="6"/>
      <c r="R6" s="6"/>
      <c r="S6" s="7"/>
      <c r="T6" s="6"/>
      <c r="U6" s="6"/>
      <c r="V6" s="6"/>
      <c r="W6" s="6"/>
      <c r="X6" s="6"/>
      <c r="Y6" s="6"/>
      <c r="Z6" s="6"/>
      <c r="AA6" s="6"/>
      <c r="AB6" s="6"/>
      <c r="AC6" s="6"/>
      <c r="AD6" s="93"/>
      <c r="AE6" s="93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3"/>
      <c r="AY6" s="93"/>
      <c r="AZ6" s="93"/>
      <c r="BA6" s="93"/>
      <c r="BB6" s="93"/>
      <c r="BC6" s="93"/>
      <c r="BD6" s="93"/>
      <c r="BE6" s="93"/>
      <c r="BF6" s="93"/>
      <c r="BG6" s="93"/>
      <c r="BH6" s="93"/>
      <c r="BI6" s="93"/>
      <c r="BJ6" s="93"/>
      <c r="BK6" s="93"/>
      <c r="BL6" s="93"/>
      <c r="BM6" s="93"/>
      <c r="BN6" s="93"/>
      <c r="BO6" s="93"/>
      <c r="BP6" s="93"/>
      <c r="BQ6" s="93"/>
      <c r="BR6" s="93"/>
      <c r="BS6" s="93"/>
      <c r="BT6" s="93"/>
      <c r="BU6" s="93"/>
      <c r="BV6" s="93"/>
      <c r="BW6" s="93"/>
      <c r="BX6" s="93"/>
      <c r="BY6" s="93"/>
      <c r="BZ6" s="93"/>
      <c r="CA6" s="93"/>
      <c r="CB6" s="93"/>
      <c r="CC6" s="93"/>
      <c r="CD6" s="93"/>
      <c r="CE6" s="93"/>
      <c r="CF6" s="93"/>
      <c r="CG6" s="93"/>
      <c r="CH6" s="93"/>
      <c r="CI6" s="93"/>
      <c r="CJ6" s="93"/>
      <c r="CK6" s="93"/>
      <c r="CL6" s="93"/>
      <c r="CM6" s="93"/>
    </row>
    <row r="7" spans="1:91" s="5" customFormat="1" ht="18.75" x14ac:dyDescent="0.3">
      <c r="A7" s="130" t="s">
        <v>5</v>
      </c>
      <c r="B7" s="130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130"/>
      <c r="AA7" s="130"/>
      <c r="AB7" s="130"/>
      <c r="AC7" s="130"/>
      <c r="AD7" s="93"/>
      <c r="AE7" s="93"/>
      <c r="AF7" s="93"/>
      <c r="AG7" s="93"/>
      <c r="AH7" s="93"/>
      <c r="AI7" s="93"/>
      <c r="AJ7" s="93"/>
      <c r="AK7" s="93"/>
      <c r="AL7" s="93"/>
      <c r="AM7" s="93"/>
      <c r="AN7" s="93"/>
      <c r="AO7" s="93"/>
      <c r="AP7" s="93"/>
      <c r="AQ7" s="93"/>
      <c r="AR7" s="93"/>
      <c r="AS7" s="93"/>
      <c r="AT7" s="93"/>
      <c r="AU7" s="93"/>
      <c r="AV7" s="93"/>
      <c r="AW7" s="93"/>
      <c r="AX7" s="93"/>
      <c r="AY7" s="93"/>
      <c r="AZ7" s="93"/>
      <c r="BA7" s="93"/>
      <c r="BB7" s="93"/>
      <c r="BC7" s="93"/>
      <c r="BD7" s="93"/>
      <c r="BE7" s="93"/>
      <c r="BF7" s="93"/>
      <c r="BG7" s="93"/>
      <c r="BH7" s="93"/>
      <c r="BI7" s="93"/>
      <c r="BJ7" s="93"/>
      <c r="BK7" s="93"/>
      <c r="BL7" s="93"/>
      <c r="BM7" s="93"/>
      <c r="BN7" s="93"/>
      <c r="BO7" s="93"/>
      <c r="BP7" s="93"/>
      <c r="BQ7" s="93"/>
      <c r="BR7" s="93"/>
      <c r="BS7" s="93"/>
      <c r="BT7" s="93"/>
      <c r="BU7" s="93"/>
      <c r="BV7" s="93"/>
      <c r="BW7" s="93"/>
      <c r="BX7" s="93"/>
      <c r="BY7" s="93"/>
      <c r="BZ7" s="93"/>
      <c r="CA7" s="93"/>
      <c r="CB7" s="93"/>
      <c r="CC7" s="93"/>
      <c r="CD7" s="93"/>
      <c r="CE7" s="93"/>
      <c r="CF7" s="93"/>
      <c r="CG7" s="93"/>
      <c r="CH7" s="93"/>
      <c r="CI7" s="93"/>
      <c r="CJ7" s="93"/>
      <c r="CK7" s="93"/>
      <c r="CL7" s="93"/>
      <c r="CM7" s="93"/>
    </row>
    <row r="8" spans="1:91" x14ac:dyDescent="0.25">
      <c r="A8" s="117" t="s">
        <v>6</v>
      </c>
      <c r="B8" s="117"/>
      <c r="C8" s="117"/>
      <c r="D8" s="117"/>
      <c r="E8" s="117"/>
      <c r="F8" s="117"/>
      <c r="G8" s="117"/>
      <c r="H8" s="117"/>
      <c r="I8" s="117"/>
      <c r="J8" s="117"/>
      <c r="K8" s="117"/>
      <c r="L8" s="117"/>
      <c r="M8" s="117"/>
      <c r="N8" s="117"/>
      <c r="O8" s="117"/>
      <c r="P8" s="117"/>
      <c r="Q8" s="117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</row>
    <row r="9" spans="1:91" x14ac:dyDescent="0.25">
      <c r="A9" s="8"/>
      <c r="B9" s="8"/>
      <c r="C9" s="8"/>
      <c r="D9" s="9"/>
      <c r="E9" s="9"/>
      <c r="F9" s="9"/>
      <c r="G9" s="9"/>
      <c r="H9" s="9"/>
      <c r="I9" s="9"/>
      <c r="J9" s="8"/>
      <c r="K9" s="9"/>
      <c r="L9" s="8"/>
      <c r="M9" s="8"/>
      <c r="N9" s="8"/>
      <c r="O9" s="8"/>
      <c r="P9" s="8"/>
      <c r="Q9" s="8"/>
      <c r="R9" s="8"/>
      <c r="S9" s="9"/>
      <c r="T9" s="8"/>
      <c r="U9" s="8"/>
      <c r="V9" s="8"/>
      <c r="W9" s="8"/>
      <c r="X9" s="8"/>
      <c r="Y9" s="8"/>
      <c r="Z9" s="8"/>
      <c r="AA9" s="8"/>
      <c r="AB9" s="8"/>
      <c r="AC9" s="8"/>
    </row>
    <row r="10" spans="1:91" ht="18.75" x14ac:dyDescent="0.3">
      <c r="A10" s="131" t="s">
        <v>7</v>
      </c>
      <c r="B10" s="131"/>
      <c r="C10" s="131"/>
      <c r="D10" s="131"/>
      <c r="E10" s="131"/>
      <c r="F10" s="131"/>
      <c r="G10" s="131"/>
      <c r="H10" s="131"/>
      <c r="I10" s="131"/>
      <c r="J10" s="131"/>
      <c r="K10" s="131"/>
      <c r="L10" s="131"/>
      <c r="M10" s="131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</row>
    <row r="12" spans="1:91" ht="18.75" x14ac:dyDescent="0.25">
      <c r="A12" s="127" t="s">
        <v>8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</row>
    <row r="13" spans="1:91" x14ac:dyDescent="0.25">
      <c r="A13" s="117" t="s">
        <v>1131</v>
      </c>
      <c r="B13" s="117"/>
      <c r="C13" s="117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  <c r="W13" s="117"/>
      <c r="X13" s="117"/>
      <c r="Y13" s="117"/>
      <c r="Z13" s="117"/>
      <c r="AA13" s="117"/>
      <c r="AB13" s="117"/>
      <c r="AC13" s="117"/>
    </row>
    <row r="14" spans="1:91" x14ac:dyDescent="0.25">
      <c r="A14" s="8"/>
      <c r="B14" s="8"/>
      <c r="C14" s="8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spans="1:91" ht="24.75" customHeight="1" x14ac:dyDescent="0.25">
      <c r="J15" s="2"/>
      <c r="L15" s="2"/>
      <c r="M15" s="2"/>
      <c r="N15" s="2"/>
      <c r="O15" s="2"/>
      <c r="P15" s="2"/>
      <c r="Q15" s="2"/>
      <c r="R15" s="2"/>
      <c r="T15" s="2"/>
      <c r="U15" s="2"/>
      <c r="V15" s="2"/>
      <c r="W15" s="2"/>
      <c r="X15" s="2"/>
      <c r="Y15" s="2"/>
      <c r="Z15" s="2"/>
      <c r="AA15" s="2"/>
      <c r="AB15" s="2"/>
    </row>
    <row r="16" spans="1:91" ht="99" customHeight="1" x14ac:dyDescent="0.25">
      <c r="A16" s="118" t="s">
        <v>9</v>
      </c>
      <c r="B16" s="107" t="s">
        <v>10</v>
      </c>
      <c r="C16" s="107" t="s">
        <v>11</v>
      </c>
      <c r="D16" s="107" t="s">
        <v>12</v>
      </c>
      <c r="E16" s="107" t="s">
        <v>13</v>
      </c>
      <c r="F16" s="107" t="s">
        <v>14</v>
      </c>
      <c r="G16" s="121" t="s">
        <v>15</v>
      </c>
      <c r="H16" s="115" t="s">
        <v>16</v>
      </c>
      <c r="I16" s="115"/>
      <c r="J16" s="115"/>
      <c r="K16" s="115"/>
      <c r="L16" s="115"/>
      <c r="M16" s="115"/>
      <c r="N16" s="115"/>
      <c r="O16" s="115"/>
      <c r="P16" s="115"/>
      <c r="Q16" s="115"/>
      <c r="R16" s="121" t="s">
        <v>17</v>
      </c>
      <c r="S16" s="126" t="s">
        <v>18</v>
      </c>
      <c r="T16" s="113"/>
      <c r="U16" s="113"/>
      <c r="V16" s="113"/>
      <c r="W16" s="113"/>
      <c r="X16" s="113"/>
      <c r="Y16" s="113"/>
      <c r="Z16" s="113"/>
      <c r="AA16" s="113"/>
      <c r="AB16" s="113"/>
      <c r="AC16" s="115" t="s">
        <v>19</v>
      </c>
    </row>
    <row r="17" spans="1:66" ht="36" customHeight="1" x14ac:dyDescent="0.25">
      <c r="A17" s="119"/>
      <c r="B17" s="108"/>
      <c r="C17" s="108"/>
      <c r="D17" s="108"/>
      <c r="E17" s="108"/>
      <c r="F17" s="108"/>
      <c r="G17" s="122"/>
      <c r="H17" s="115" t="s">
        <v>20</v>
      </c>
      <c r="I17" s="115"/>
      <c r="J17" s="115"/>
      <c r="K17" s="115"/>
      <c r="L17" s="115"/>
      <c r="M17" s="115" t="s">
        <v>21</v>
      </c>
      <c r="N17" s="115"/>
      <c r="O17" s="115"/>
      <c r="P17" s="115"/>
      <c r="Q17" s="115"/>
      <c r="R17" s="124"/>
      <c r="S17" s="116" t="s">
        <v>22</v>
      </c>
      <c r="T17" s="113"/>
      <c r="U17" s="110" t="s">
        <v>23</v>
      </c>
      <c r="V17" s="110"/>
      <c r="W17" s="110" t="s">
        <v>24</v>
      </c>
      <c r="X17" s="113"/>
      <c r="Y17" s="110" t="s">
        <v>25</v>
      </c>
      <c r="Z17" s="113"/>
      <c r="AA17" s="110" t="s">
        <v>26</v>
      </c>
      <c r="AB17" s="113"/>
      <c r="AC17" s="115"/>
    </row>
    <row r="18" spans="1:66" ht="85.5" customHeight="1" x14ac:dyDescent="0.25">
      <c r="A18" s="119"/>
      <c r="B18" s="108"/>
      <c r="C18" s="108"/>
      <c r="D18" s="108"/>
      <c r="E18" s="108"/>
      <c r="F18" s="108"/>
      <c r="G18" s="122"/>
      <c r="H18" s="114" t="s">
        <v>22</v>
      </c>
      <c r="I18" s="114" t="s">
        <v>23</v>
      </c>
      <c r="J18" s="110" t="s">
        <v>24</v>
      </c>
      <c r="K18" s="114" t="s">
        <v>25</v>
      </c>
      <c r="L18" s="114" t="s">
        <v>26</v>
      </c>
      <c r="M18" s="111" t="s">
        <v>27</v>
      </c>
      <c r="N18" s="111" t="s">
        <v>23</v>
      </c>
      <c r="O18" s="110" t="s">
        <v>24</v>
      </c>
      <c r="P18" s="111" t="s">
        <v>25</v>
      </c>
      <c r="Q18" s="111" t="s">
        <v>26</v>
      </c>
      <c r="R18" s="124"/>
      <c r="S18" s="113"/>
      <c r="T18" s="113"/>
      <c r="U18" s="110"/>
      <c r="V18" s="110"/>
      <c r="W18" s="113"/>
      <c r="X18" s="113"/>
      <c r="Y18" s="113"/>
      <c r="Z18" s="113"/>
      <c r="AA18" s="113"/>
      <c r="AB18" s="113"/>
      <c r="AC18" s="115"/>
    </row>
    <row r="19" spans="1:66" ht="154.5" customHeight="1" x14ac:dyDescent="0.25">
      <c r="A19" s="120"/>
      <c r="B19" s="109"/>
      <c r="C19" s="109"/>
      <c r="D19" s="109"/>
      <c r="E19" s="109"/>
      <c r="F19" s="109"/>
      <c r="G19" s="123"/>
      <c r="H19" s="114"/>
      <c r="I19" s="114"/>
      <c r="J19" s="110"/>
      <c r="K19" s="114"/>
      <c r="L19" s="114"/>
      <c r="M19" s="111"/>
      <c r="N19" s="111"/>
      <c r="O19" s="110"/>
      <c r="P19" s="111"/>
      <c r="Q19" s="111"/>
      <c r="R19" s="125"/>
      <c r="S19" s="97" t="s">
        <v>28</v>
      </c>
      <c r="T19" s="97" t="s">
        <v>29</v>
      </c>
      <c r="U19" s="97" t="s">
        <v>28</v>
      </c>
      <c r="V19" s="97" t="s">
        <v>29</v>
      </c>
      <c r="W19" s="97" t="s">
        <v>28</v>
      </c>
      <c r="X19" s="97" t="s">
        <v>29</v>
      </c>
      <c r="Y19" s="97" t="s">
        <v>28</v>
      </c>
      <c r="Z19" s="97" t="s">
        <v>29</v>
      </c>
      <c r="AA19" s="97" t="s">
        <v>28</v>
      </c>
      <c r="AB19" s="97" t="s">
        <v>29</v>
      </c>
      <c r="AC19" s="115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T19" s="112"/>
      <c r="AU19" s="112"/>
      <c r="AV19" s="112"/>
      <c r="AW19" s="112"/>
      <c r="AX19" s="112"/>
      <c r="AY19" s="112"/>
      <c r="AZ19" s="112"/>
      <c r="BA19" s="112"/>
      <c r="BB19" s="112"/>
    </row>
    <row r="20" spans="1:66" ht="23.25" customHeight="1" thickBot="1" x14ac:dyDescent="0.3">
      <c r="A20" s="12">
        <v>1</v>
      </c>
      <c r="B20" s="12">
        <f t="shared" ref="B20:AC20" si="0">A20+1</f>
        <v>2</v>
      </c>
      <c r="C20" s="12">
        <f t="shared" si="0"/>
        <v>3</v>
      </c>
      <c r="D20" s="12">
        <f t="shared" si="0"/>
        <v>4</v>
      </c>
      <c r="E20" s="12">
        <f t="shared" si="0"/>
        <v>5</v>
      </c>
      <c r="F20" s="12">
        <f t="shared" si="0"/>
        <v>6</v>
      </c>
      <c r="G20" s="12">
        <f t="shared" si="0"/>
        <v>7</v>
      </c>
      <c r="H20" s="12">
        <f t="shared" si="0"/>
        <v>8</v>
      </c>
      <c r="I20" s="12">
        <f t="shared" si="0"/>
        <v>9</v>
      </c>
      <c r="J20" s="12">
        <f t="shared" si="0"/>
        <v>10</v>
      </c>
      <c r="K20" s="12">
        <f t="shared" si="0"/>
        <v>11</v>
      </c>
      <c r="L20" s="12">
        <f t="shared" si="0"/>
        <v>12</v>
      </c>
      <c r="M20" s="12">
        <f t="shared" si="0"/>
        <v>13</v>
      </c>
      <c r="N20" s="12">
        <f t="shared" si="0"/>
        <v>14</v>
      </c>
      <c r="O20" s="12">
        <f t="shared" si="0"/>
        <v>15</v>
      </c>
      <c r="P20" s="12">
        <f t="shared" si="0"/>
        <v>16</v>
      </c>
      <c r="Q20" s="12">
        <f t="shared" si="0"/>
        <v>17</v>
      </c>
      <c r="R20" s="13">
        <f t="shared" si="0"/>
        <v>18</v>
      </c>
      <c r="S20" s="13">
        <f t="shared" si="0"/>
        <v>19</v>
      </c>
      <c r="T20" s="13">
        <f t="shared" si="0"/>
        <v>20</v>
      </c>
      <c r="U20" s="13">
        <f t="shared" si="0"/>
        <v>21</v>
      </c>
      <c r="V20" s="13">
        <f t="shared" si="0"/>
        <v>22</v>
      </c>
      <c r="W20" s="13">
        <f t="shared" si="0"/>
        <v>23</v>
      </c>
      <c r="X20" s="13">
        <f t="shared" si="0"/>
        <v>24</v>
      </c>
      <c r="Y20" s="13">
        <f t="shared" si="0"/>
        <v>25</v>
      </c>
      <c r="Z20" s="13">
        <f t="shared" si="0"/>
        <v>26</v>
      </c>
      <c r="AA20" s="13">
        <f t="shared" si="0"/>
        <v>27</v>
      </c>
      <c r="AB20" s="13">
        <f t="shared" si="0"/>
        <v>28</v>
      </c>
      <c r="AC20" s="12">
        <f t="shared" si="0"/>
        <v>29</v>
      </c>
      <c r="BE20" s="112"/>
      <c r="BF20" s="112"/>
      <c r="BG20" s="112"/>
      <c r="BH20" s="112"/>
      <c r="BI20" s="112"/>
      <c r="BJ20" s="112"/>
      <c r="BK20" s="112"/>
      <c r="BL20" s="112"/>
      <c r="BM20" s="112"/>
      <c r="BN20" s="112"/>
    </row>
    <row r="21" spans="1:66" ht="32.25" thickBot="1" x14ac:dyDescent="0.3">
      <c r="A21" s="14" t="s">
        <v>30</v>
      </c>
      <c r="B21" s="15" t="s">
        <v>31</v>
      </c>
      <c r="C21" s="15" t="s">
        <v>32</v>
      </c>
      <c r="D21" s="98">
        <f>D22+D23+D24+D25+D26+D27+D28</f>
        <v>44415.45926129201</v>
      </c>
      <c r="E21" s="98" t="s">
        <v>33</v>
      </c>
      <c r="F21" s="98">
        <f t="shared" ref="F21" si="1">F22+F23+F24+F25+F26+F27+F28</f>
        <v>12059.35499209</v>
      </c>
      <c r="G21" s="98">
        <f>G22+G23+G24+G25+G26+G27+G28</f>
        <v>32356.104269202006</v>
      </c>
      <c r="H21" s="98">
        <f t="shared" ref="H21:AA21" si="2">H22+H23+H24+H25+H26+H27+H28</f>
        <v>6019.0687864563897</v>
      </c>
      <c r="I21" s="98">
        <f t="shared" si="2"/>
        <v>0</v>
      </c>
      <c r="J21" s="98">
        <f t="shared" si="2"/>
        <v>0</v>
      </c>
      <c r="K21" s="98">
        <f t="shared" si="2"/>
        <v>3504.5531895284971</v>
      </c>
      <c r="L21" s="98">
        <f t="shared" si="2"/>
        <v>2514.5155969278926</v>
      </c>
      <c r="M21" s="98">
        <f t="shared" si="2"/>
        <v>4369.2455223300003</v>
      </c>
      <c r="N21" s="98">
        <f t="shared" si="2"/>
        <v>0</v>
      </c>
      <c r="O21" s="98">
        <f t="shared" si="2"/>
        <v>0</v>
      </c>
      <c r="P21" s="98">
        <f t="shared" si="2"/>
        <v>2440.72304712</v>
      </c>
      <c r="Q21" s="98">
        <f t="shared" si="2"/>
        <v>1928.5224752100003</v>
      </c>
      <c r="R21" s="98">
        <f>R22+R23+R24+R25+R26+R27+R28</f>
        <v>27991.839105612005</v>
      </c>
      <c r="S21" s="98">
        <f t="shared" si="2"/>
        <v>-1654.8036228663896</v>
      </c>
      <c r="T21" s="16">
        <f>S21/H21</f>
        <v>-0.27492685024465774</v>
      </c>
      <c r="U21" s="98">
        <f t="shared" si="2"/>
        <v>0</v>
      </c>
      <c r="V21" s="16">
        <v>0</v>
      </c>
      <c r="W21" s="98">
        <f t="shared" si="2"/>
        <v>0</v>
      </c>
      <c r="X21" s="16">
        <v>0</v>
      </c>
      <c r="Y21" s="98">
        <f t="shared" si="2"/>
        <v>-1068.0245075184969</v>
      </c>
      <c r="Z21" s="16">
        <f>Y21/K21</f>
        <v>-0.30475340214830327</v>
      </c>
      <c r="AA21" s="98">
        <f t="shared" si="2"/>
        <v>-586.77911534789268</v>
      </c>
      <c r="AB21" s="16">
        <f>AA21/L21</f>
        <v>-0.23335672129645552</v>
      </c>
      <c r="AC21" s="17" t="s">
        <v>33</v>
      </c>
      <c r="AR21" s="95"/>
    </row>
    <row r="22" spans="1:66" ht="31.5" outlineLevel="1" x14ac:dyDescent="0.25">
      <c r="A22" s="18" t="s">
        <v>34</v>
      </c>
      <c r="B22" s="19" t="s">
        <v>35</v>
      </c>
      <c r="C22" s="20" t="s">
        <v>32</v>
      </c>
      <c r="D22" s="99">
        <f>SUM(D30,D208,D293,D495,D584)</f>
        <v>4505.9221302509532</v>
      </c>
      <c r="E22" s="100" t="s">
        <v>33</v>
      </c>
      <c r="F22" s="101">
        <f t="shared" ref="F22:S22" si="3">SUM(F30,F208,F293,F495,F584)</f>
        <v>2525.6668220200004</v>
      </c>
      <c r="G22" s="99">
        <f t="shared" si="3"/>
        <v>1980.2553082309548</v>
      </c>
      <c r="H22" s="101">
        <f t="shared" si="3"/>
        <v>573.79721573193217</v>
      </c>
      <c r="I22" s="101">
        <f t="shared" si="3"/>
        <v>0</v>
      </c>
      <c r="J22" s="101">
        <f t="shared" si="3"/>
        <v>0</v>
      </c>
      <c r="K22" s="101">
        <f t="shared" si="3"/>
        <v>118.91207592666669</v>
      </c>
      <c r="L22" s="101">
        <f t="shared" si="3"/>
        <v>454.88513980526557</v>
      </c>
      <c r="M22" s="101">
        <f t="shared" si="3"/>
        <v>545.69120937999992</v>
      </c>
      <c r="N22" s="101">
        <f t="shared" si="3"/>
        <v>0</v>
      </c>
      <c r="O22" s="101">
        <f t="shared" si="3"/>
        <v>0</v>
      </c>
      <c r="P22" s="101">
        <f t="shared" si="3"/>
        <v>146.02030781000002</v>
      </c>
      <c r="Q22" s="101">
        <f t="shared" si="3"/>
        <v>399.67090157000001</v>
      </c>
      <c r="R22" s="101">
        <f t="shared" si="3"/>
        <v>1434.7338357109543</v>
      </c>
      <c r="S22" s="101">
        <f t="shared" si="3"/>
        <v>-28.275743211932195</v>
      </c>
      <c r="T22" s="21">
        <f t="shared" ref="T22:T30" si="4">S22/H22</f>
        <v>-4.927828584156483E-2</v>
      </c>
      <c r="U22" s="101">
        <f>SUM(U30,U208,U293,U495,U584)</f>
        <v>0</v>
      </c>
      <c r="V22" s="21">
        <v>0</v>
      </c>
      <c r="W22" s="101">
        <f>SUM(W30,W208,W293,W495,W584)</f>
        <v>0</v>
      </c>
      <c r="X22" s="21">
        <v>0</v>
      </c>
      <c r="Y22" s="101">
        <f>SUM(Y30,Y208,Y293,Y495,Y584)</f>
        <v>26.964387083333321</v>
      </c>
      <c r="Z22" s="21">
        <f t="shared" ref="Z22:Z30" si="5">Y22/K22</f>
        <v>0.22675903076456516</v>
      </c>
      <c r="AA22" s="101">
        <f>SUM(AA30,AA208,AA293,AA495,AA584)</f>
        <v>-55.240130295265494</v>
      </c>
      <c r="AB22" s="21">
        <f t="shared" ref="AB22:AB30" si="6">AA22/L22</f>
        <v>-0.1214375354598604</v>
      </c>
      <c r="AC22" s="22" t="s">
        <v>33</v>
      </c>
      <c r="AR22" s="95"/>
    </row>
    <row r="23" spans="1:66" outlineLevel="1" x14ac:dyDescent="0.25">
      <c r="A23" s="23" t="s">
        <v>36</v>
      </c>
      <c r="B23" s="24" t="s">
        <v>37</v>
      </c>
      <c r="C23" s="25" t="s">
        <v>32</v>
      </c>
      <c r="D23" s="102">
        <f>SUM(D54,D226,D328,D512,D599)</f>
        <v>5665.9302241555943</v>
      </c>
      <c r="E23" s="42" t="s">
        <v>33</v>
      </c>
      <c r="F23" s="66">
        <f t="shared" ref="F23:S23" si="7">SUM(F54,F226,F328,F512,F599)</f>
        <v>1365.2257134100003</v>
      </c>
      <c r="G23" s="102">
        <f t="shared" si="7"/>
        <v>4300.7045107455942</v>
      </c>
      <c r="H23" s="66">
        <f t="shared" si="7"/>
        <v>941.34396167259217</v>
      </c>
      <c r="I23" s="66">
        <f t="shared" si="7"/>
        <v>0</v>
      </c>
      <c r="J23" s="66">
        <f t="shared" si="7"/>
        <v>0</v>
      </c>
      <c r="K23" s="66">
        <f t="shared" si="7"/>
        <v>782.56197323471395</v>
      </c>
      <c r="L23" s="66">
        <f t="shared" si="7"/>
        <v>158.78198843787825</v>
      </c>
      <c r="M23" s="66">
        <f t="shared" si="7"/>
        <v>585.05205439999997</v>
      </c>
      <c r="N23" s="66">
        <f t="shared" si="7"/>
        <v>0</v>
      </c>
      <c r="O23" s="66">
        <f t="shared" si="7"/>
        <v>0</v>
      </c>
      <c r="P23" s="66">
        <f t="shared" si="7"/>
        <v>485.90626481000015</v>
      </c>
      <c r="Q23" s="66">
        <f t="shared" si="7"/>
        <v>99.145789589999993</v>
      </c>
      <c r="R23" s="66">
        <f t="shared" si="7"/>
        <v>3720.0461457455945</v>
      </c>
      <c r="S23" s="66">
        <f t="shared" si="7"/>
        <v>-360.68559667259217</v>
      </c>
      <c r="T23" s="27">
        <f t="shared" si="4"/>
        <v>-0.38316025954181648</v>
      </c>
      <c r="U23" s="66">
        <f>SUM(U54,U226,U328,U512,U599)</f>
        <v>0</v>
      </c>
      <c r="V23" s="27">
        <v>0</v>
      </c>
      <c r="W23" s="66">
        <f>SUM(W54,W226,W328,W512,W599)</f>
        <v>0</v>
      </c>
      <c r="X23" s="27">
        <v>0</v>
      </c>
      <c r="Y23" s="66">
        <f>SUM(Y54,Y226,Y328,Y512,Y599)</f>
        <v>-300.31711625471382</v>
      </c>
      <c r="Z23" s="27">
        <f t="shared" si="5"/>
        <v>-0.38376144832767084</v>
      </c>
      <c r="AA23" s="66">
        <f>SUM(AA54,AA226,AA328,AA512,AA599)</f>
        <v>-60.368480417878253</v>
      </c>
      <c r="AB23" s="27">
        <f t="shared" si="6"/>
        <v>-0.38019728189445601</v>
      </c>
      <c r="AC23" s="28" t="s">
        <v>33</v>
      </c>
      <c r="AR23" s="95"/>
    </row>
    <row r="24" spans="1:66" ht="31.5" outlineLevel="1" x14ac:dyDescent="0.25">
      <c r="A24" s="23" t="s">
        <v>38</v>
      </c>
      <c r="B24" s="24" t="s">
        <v>39</v>
      </c>
      <c r="C24" s="25" t="s">
        <v>32</v>
      </c>
      <c r="D24" s="102">
        <f>SUM(D75,D241,D341,D529,D606)</f>
        <v>14765.5601202089</v>
      </c>
      <c r="E24" s="42" t="s">
        <v>33</v>
      </c>
      <c r="F24" s="66">
        <f t="shared" ref="F24:S24" si="8">SUM(F75,F241,F341,F529,F606)</f>
        <v>4526.3326450300001</v>
      </c>
      <c r="G24" s="102">
        <f>SUM(G75,G241,G341,G529,G606)</f>
        <v>10239.227475178897</v>
      </c>
      <c r="H24" s="66">
        <f t="shared" si="8"/>
        <v>2137.0156497015955</v>
      </c>
      <c r="I24" s="66">
        <f t="shared" si="8"/>
        <v>0</v>
      </c>
      <c r="J24" s="66">
        <f t="shared" si="8"/>
        <v>0</v>
      </c>
      <c r="K24" s="66">
        <f t="shared" si="8"/>
        <v>1709.7097898002248</v>
      </c>
      <c r="L24" s="66">
        <f t="shared" si="8"/>
        <v>427.30585990137052</v>
      </c>
      <c r="M24" s="66">
        <f t="shared" si="8"/>
        <v>1775.9876351</v>
      </c>
      <c r="N24" s="66">
        <f t="shared" si="8"/>
        <v>0</v>
      </c>
      <c r="O24" s="66">
        <f t="shared" si="8"/>
        <v>0</v>
      </c>
      <c r="P24" s="66">
        <f t="shared" si="8"/>
        <v>1352.58580216</v>
      </c>
      <c r="Q24" s="66">
        <f t="shared" si="8"/>
        <v>423.40183294000002</v>
      </c>
      <c r="R24" s="66">
        <f t="shared" si="8"/>
        <v>8463.2398400788989</v>
      </c>
      <c r="S24" s="66">
        <f t="shared" si="8"/>
        <v>-361.02801460159543</v>
      </c>
      <c r="T24" s="27">
        <f t="shared" si="4"/>
        <v>-0.16894027643270088</v>
      </c>
      <c r="U24" s="66">
        <f>SUM(U75,U241,U341,U529,U606)</f>
        <v>0</v>
      </c>
      <c r="V24" s="27">
        <v>0</v>
      </c>
      <c r="W24" s="66">
        <f>SUM(W75,W241,W341,W529,W606)</f>
        <v>0</v>
      </c>
      <c r="X24" s="27">
        <v>0</v>
      </c>
      <c r="Y24" s="66">
        <f>SUM(Y75,Y241,Y341,Y529,Y606)</f>
        <v>-357.12398764022475</v>
      </c>
      <c r="Z24" s="27">
        <f t="shared" si="5"/>
        <v>-0.20887988696722254</v>
      </c>
      <c r="AA24" s="66">
        <f>SUM(AA75,AA241,AA341,AA529,AA606)</f>
        <v>-3.9040269613705565</v>
      </c>
      <c r="AB24" s="27">
        <f t="shared" si="6"/>
        <v>-9.1363759024312759E-3</v>
      </c>
      <c r="AC24" s="28" t="s">
        <v>33</v>
      </c>
      <c r="AR24" s="95"/>
    </row>
    <row r="25" spans="1:66" ht="31.5" outlineLevel="1" x14ac:dyDescent="0.25">
      <c r="A25" s="23" t="s">
        <v>40</v>
      </c>
      <c r="B25" s="24" t="s">
        <v>41</v>
      </c>
      <c r="C25" s="25" t="s">
        <v>32</v>
      </c>
      <c r="D25" s="102">
        <f>SUM(D135,D261,D408,D550,D614)</f>
        <v>26.510318116000001</v>
      </c>
      <c r="E25" s="42" t="s">
        <v>33</v>
      </c>
      <c r="F25" s="66">
        <f t="shared" ref="F25:S25" si="9">SUM(F135,F261,F408,F550,F614)</f>
        <v>0.12227547999999899</v>
      </c>
      <c r="G25" s="102">
        <f t="shared" si="9"/>
        <v>26.388042636000002</v>
      </c>
      <c r="H25" s="66">
        <f t="shared" si="9"/>
        <v>1.3212426360000002</v>
      </c>
      <c r="I25" s="66">
        <f t="shared" si="9"/>
        <v>0</v>
      </c>
      <c r="J25" s="66">
        <f t="shared" si="9"/>
        <v>0</v>
      </c>
      <c r="K25" s="66">
        <f t="shared" si="9"/>
        <v>0</v>
      </c>
      <c r="L25" s="66">
        <f t="shared" si="9"/>
        <v>1.3212426360000002</v>
      </c>
      <c r="M25" s="66">
        <f t="shared" si="9"/>
        <v>1.6094611999999999</v>
      </c>
      <c r="N25" s="66">
        <f t="shared" si="9"/>
        <v>0</v>
      </c>
      <c r="O25" s="66">
        <f t="shared" si="9"/>
        <v>0</v>
      </c>
      <c r="P25" s="66">
        <f t="shared" si="9"/>
        <v>0</v>
      </c>
      <c r="Q25" s="66">
        <f t="shared" si="9"/>
        <v>1.6094611999999999</v>
      </c>
      <c r="R25" s="66">
        <f t="shared" si="9"/>
        <v>24.778581436000003</v>
      </c>
      <c r="S25" s="66">
        <f t="shared" si="9"/>
        <v>0.28821856399999968</v>
      </c>
      <c r="T25" s="27">
        <f t="shared" si="4"/>
        <v>0.21814204003631596</v>
      </c>
      <c r="U25" s="66">
        <f>SUM(U135,U261,U408,U550,U614)</f>
        <v>0</v>
      </c>
      <c r="V25" s="27">
        <v>0</v>
      </c>
      <c r="W25" s="66">
        <f>SUM(W135,W261,W408,W550,W614)</f>
        <v>0</v>
      </c>
      <c r="X25" s="27">
        <v>0</v>
      </c>
      <c r="Y25" s="66">
        <f>SUM(Y135,Y261,Y408,Y550,Y614)</f>
        <v>0</v>
      </c>
      <c r="Z25" s="27">
        <v>0</v>
      </c>
      <c r="AA25" s="66">
        <f>SUM(AA135,AA261,AA408,AA550,AA614)</f>
        <v>0.28821856399999968</v>
      </c>
      <c r="AB25" s="27">
        <f t="shared" si="6"/>
        <v>0.21814204003631596</v>
      </c>
      <c r="AC25" s="28" t="s">
        <v>33</v>
      </c>
      <c r="AR25" s="95"/>
    </row>
    <row r="26" spans="1:66" outlineLevel="1" x14ac:dyDescent="0.25">
      <c r="A26" s="23" t="s">
        <v>42</v>
      </c>
      <c r="B26" s="24" t="s">
        <v>43</v>
      </c>
      <c r="C26" s="25" t="s">
        <v>32</v>
      </c>
      <c r="D26" s="102">
        <f>SUM(D143,D268,D415,D557,D621)</f>
        <v>17560.62119157477</v>
      </c>
      <c r="E26" s="42" t="s">
        <v>33</v>
      </c>
      <c r="F26" s="66">
        <f t="shared" ref="F26:S26" si="10">SUM(F143,F268,F415,F557,F621)</f>
        <v>3042.5740536200001</v>
      </c>
      <c r="G26" s="102">
        <f t="shared" si="10"/>
        <v>14518.047137954771</v>
      </c>
      <c r="H26" s="66">
        <f t="shared" si="10"/>
        <v>1370.1841048884821</v>
      </c>
      <c r="I26" s="66">
        <f t="shared" si="10"/>
        <v>0</v>
      </c>
      <c r="J26" s="66">
        <f t="shared" si="10"/>
        <v>0</v>
      </c>
      <c r="K26" s="66">
        <f t="shared" si="10"/>
        <v>519.64044461540186</v>
      </c>
      <c r="L26" s="66">
        <f t="shared" si="10"/>
        <v>850.54366027308049</v>
      </c>
      <c r="M26" s="66">
        <f t="shared" si="10"/>
        <v>794.87171769000008</v>
      </c>
      <c r="N26" s="66">
        <f t="shared" si="10"/>
        <v>0</v>
      </c>
      <c r="O26" s="66">
        <f t="shared" si="10"/>
        <v>0</v>
      </c>
      <c r="P26" s="66">
        <f t="shared" si="10"/>
        <v>175.66471870999999</v>
      </c>
      <c r="Q26" s="66">
        <f t="shared" si="10"/>
        <v>619.20699897999998</v>
      </c>
      <c r="R26" s="66">
        <f t="shared" si="10"/>
        <v>13723.175420264772</v>
      </c>
      <c r="S26" s="66">
        <f t="shared" si="10"/>
        <v>-575.31238719848227</v>
      </c>
      <c r="T26" s="27">
        <f t="shared" si="4"/>
        <v>-0.4198796243117317</v>
      </c>
      <c r="U26" s="66">
        <f>SUM(U143,U268,U415,U557,U621)</f>
        <v>0</v>
      </c>
      <c r="V26" s="27">
        <v>0</v>
      </c>
      <c r="W26" s="66">
        <f>SUM(W143,W268,W415,W557,W621)</f>
        <v>0</v>
      </c>
      <c r="X26" s="27">
        <v>0</v>
      </c>
      <c r="Y26" s="66">
        <f>SUM(Y143,Y268,Y415,Y557,Y621)</f>
        <v>-343.97572590540193</v>
      </c>
      <c r="Z26" s="27">
        <f t="shared" si="5"/>
        <v>-0.66194948732288628</v>
      </c>
      <c r="AA26" s="66">
        <f>SUM(AA143,AA268,AA415,AA557,AA621)</f>
        <v>-231.33666129308034</v>
      </c>
      <c r="AB26" s="27">
        <f t="shared" si="6"/>
        <v>-0.27198681513751577</v>
      </c>
      <c r="AC26" s="28" t="s">
        <v>33</v>
      </c>
      <c r="AR26" s="95"/>
    </row>
    <row r="27" spans="1:66" ht="31.5" outlineLevel="1" x14ac:dyDescent="0.25">
      <c r="A27" s="23" t="s">
        <v>44</v>
      </c>
      <c r="B27" s="24" t="s">
        <v>45</v>
      </c>
      <c r="C27" s="25" t="s">
        <v>32</v>
      </c>
      <c r="D27" s="102">
        <f>D157+D274+D422+D563+D626</f>
        <v>0</v>
      </c>
      <c r="E27" s="42" t="s">
        <v>33</v>
      </c>
      <c r="F27" s="66">
        <f t="shared" ref="F27:S27" si="11">F157+F274+F422+F563+F626</f>
        <v>0</v>
      </c>
      <c r="G27" s="102">
        <f t="shared" si="11"/>
        <v>0</v>
      </c>
      <c r="H27" s="66">
        <f t="shared" si="11"/>
        <v>0</v>
      </c>
      <c r="I27" s="66">
        <f t="shared" si="11"/>
        <v>0</v>
      </c>
      <c r="J27" s="66">
        <f t="shared" si="11"/>
        <v>0</v>
      </c>
      <c r="K27" s="66">
        <f t="shared" si="11"/>
        <v>0</v>
      </c>
      <c r="L27" s="66">
        <f t="shared" si="11"/>
        <v>0</v>
      </c>
      <c r="M27" s="66">
        <f t="shared" si="11"/>
        <v>0</v>
      </c>
      <c r="N27" s="66">
        <f t="shared" si="11"/>
        <v>0</v>
      </c>
      <c r="O27" s="66">
        <f t="shared" si="11"/>
        <v>0</v>
      </c>
      <c r="P27" s="66">
        <f t="shared" si="11"/>
        <v>0</v>
      </c>
      <c r="Q27" s="66">
        <f t="shared" si="11"/>
        <v>0</v>
      </c>
      <c r="R27" s="66">
        <f t="shared" si="11"/>
        <v>0</v>
      </c>
      <c r="S27" s="66">
        <f t="shared" si="11"/>
        <v>0</v>
      </c>
      <c r="T27" s="27">
        <v>0</v>
      </c>
      <c r="U27" s="66">
        <f>U157+U274+U422+U563+U626</f>
        <v>0</v>
      </c>
      <c r="V27" s="27">
        <v>0</v>
      </c>
      <c r="W27" s="66">
        <f>W157+W274+W422+W563+W626</f>
        <v>0</v>
      </c>
      <c r="X27" s="27">
        <v>0</v>
      </c>
      <c r="Y27" s="66">
        <f>Y157+Y274+Y422+Y563+Y626</f>
        <v>0</v>
      </c>
      <c r="Z27" s="27">
        <v>0</v>
      </c>
      <c r="AA27" s="66">
        <f>AA157+AA274+AA422+AA563+AA626</f>
        <v>0</v>
      </c>
      <c r="AB27" s="27">
        <v>0</v>
      </c>
      <c r="AC27" s="28" t="s">
        <v>33</v>
      </c>
      <c r="AR27" s="95"/>
    </row>
    <row r="28" spans="1:66" outlineLevel="1" x14ac:dyDescent="0.25">
      <c r="A28" s="23" t="s">
        <v>46</v>
      </c>
      <c r="B28" s="24" t="s">
        <v>47</v>
      </c>
      <c r="C28" s="25" t="s">
        <v>32</v>
      </c>
      <c r="D28" s="102">
        <f>SUM(D158,D275,D423,D564,D627)</f>
        <v>1890.9152769857874</v>
      </c>
      <c r="E28" s="42" t="s">
        <v>33</v>
      </c>
      <c r="F28" s="66">
        <f t="shared" ref="F28:S28" si="12">SUM(F158,F275,F423,F564,F627)</f>
        <v>599.43348253000011</v>
      </c>
      <c r="G28" s="102">
        <f t="shared" si="12"/>
        <v>1291.4817944557874</v>
      </c>
      <c r="H28" s="66">
        <f t="shared" si="12"/>
        <v>995.40661182578788</v>
      </c>
      <c r="I28" s="66">
        <f t="shared" si="12"/>
        <v>0</v>
      </c>
      <c r="J28" s="66">
        <f t="shared" si="12"/>
        <v>0</v>
      </c>
      <c r="K28" s="66">
        <f t="shared" si="12"/>
        <v>373.72890595148959</v>
      </c>
      <c r="L28" s="66">
        <f t="shared" si="12"/>
        <v>621.67770587429777</v>
      </c>
      <c r="M28" s="66">
        <f t="shared" si="12"/>
        <v>666.03344456000013</v>
      </c>
      <c r="N28" s="66">
        <f t="shared" si="12"/>
        <v>0</v>
      </c>
      <c r="O28" s="66">
        <f t="shared" si="12"/>
        <v>0</v>
      </c>
      <c r="P28" s="66">
        <f t="shared" si="12"/>
        <v>280.54595362999999</v>
      </c>
      <c r="Q28" s="66">
        <f t="shared" si="12"/>
        <v>385.48749093000009</v>
      </c>
      <c r="R28" s="66">
        <f t="shared" si="12"/>
        <v>625.8652823757875</v>
      </c>
      <c r="S28" s="66">
        <f t="shared" si="12"/>
        <v>-329.79009974578753</v>
      </c>
      <c r="T28" s="27">
        <f t="shared" si="4"/>
        <v>-0.33131194411184611</v>
      </c>
      <c r="U28" s="66">
        <f>SUM(U158,U275,U423,U564,U627)</f>
        <v>0</v>
      </c>
      <c r="V28" s="27">
        <v>0</v>
      </c>
      <c r="W28" s="66">
        <f>SUM(W158,W275,W423,W564,W627)</f>
        <v>0</v>
      </c>
      <c r="X28" s="27">
        <v>0</v>
      </c>
      <c r="Y28" s="66">
        <f>SUM(Y158,Y275,Y423,Y564,Y627)</f>
        <v>-93.572064801489617</v>
      </c>
      <c r="Z28" s="27">
        <f t="shared" si="5"/>
        <v>-0.25037417045187127</v>
      </c>
      <c r="AA28" s="66">
        <f>SUM(AA158,AA275,AA423,AA564,AA627)</f>
        <v>-236.21803494429801</v>
      </c>
      <c r="AB28" s="27">
        <f t="shared" si="6"/>
        <v>-0.37996864406146313</v>
      </c>
      <c r="AC28" s="28" t="s">
        <v>33</v>
      </c>
      <c r="AR28" s="95"/>
    </row>
    <row r="29" spans="1:66" outlineLevel="1" x14ac:dyDescent="0.25">
      <c r="A29" s="23" t="s">
        <v>48</v>
      </c>
      <c r="B29" s="29" t="s">
        <v>49</v>
      </c>
      <c r="C29" s="25" t="s">
        <v>32</v>
      </c>
      <c r="D29" s="102">
        <f>SUM(D30,D54,D75,D135,D143,D157,D158)</f>
        <v>21241.023144983425</v>
      </c>
      <c r="E29" s="42" t="s">
        <v>33</v>
      </c>
      <c r="F29" s="66">
        <f t="shared" ref="F29:S29" si="13">SUM(F30,F54,F75,F135,F143,F157,F158)</f>
        <v>5852.22035349</v>
      </c>
      <c r="G29" s="102">
        <f t="shared" si="13"/>
        <v>15388.80279149343</v>
      </c>
      <c r="H29" s="66">
        <f t="shared" si="13"/>
        <v>3426.9986183192314</v>
      </c>
      <c r="I29" s="66">
        <f t="shared" si="13"/>
        <v>0</v>
      </c>
      <c r="J29" s="66">
        <f t="shared" si="13"/>
        <v>0</v>
      </c>
      <c r="K29" s="66">
        <f t="shared" si="13"/>
        <v>1936.9071448634243</v>
      </c>
      <c r="L29" s="66">
        <f t="shared" si="13"/>
        <v>1490.0914734558073</v>
      </c>
      <c r="M29" s="66">
        <f t="shared" si="13"/>
        <v>2445.2620561100002</v>
      </c>
      <c r="N29" s="66">
        <f t="shared" si="13"/>
        <v>0</v>
      </c>
      <c r="O29" s="66">
        <f t="shared" si="13"/>
        <v>0</v>
      </c>
      <c r="P29" s="66">
        <f t="shared" si="13"/>
        <v>1245.8184098699999</v>
      </c>
      <c r="Q29" s="66">
        <f t="shared" si="13"/>
        <v>1199.4436462399999</v>
      </c>
      <c r="R29" s="66">
        <f t="shared" si="13"/>
        <v>12948.185281643428</v>
      </c>
      <c r="S29" s="66">
        <f t="shared" si="13"/>
        <v>-986.38110846923121</v>
      </c>
      <c r="T29" s="27">
        <f t="shared" si="4"/>
        <v>-0.28782652645275969</v>
      </c>
      <c r="U29" s="66">
        <f>SUM(U30,U54,U75,U135,U143,U157,U158)</f>
        <v>0</v>
      </c>
      <c r="V29" s="27">
        <v>0</v>
      </c>
      <c r="W29" s="66">
        <f>SUM(W30,W54,W75,W135,W143,W157,W158)</f>
        <v>0</v>
      </c>
      <c r="X29" s="27">
        <v>0</v>
      </c>
      <c r="Y29" s="66">
        <f>SUM(Y30,Y54,Y75,Y135,Y143,Y157,Y158)</f>
        <v>-694.96158762342407</v>
      </c>
      <c r="Z29" s="27">
        <f t="shared" si="5"/>
        <v>-0.35879964068821035</v>
      </c>
      <c r="AA29" s="66">
        <f>SUM(AA30,AA54,AA75,AA135,AA143,AA157,AA158)</f>
        <v>-291.41952084580709</v>
      </c>
      <c r="AB29" s="27">
        <f t="shared" si="6"/>
        <v>-0.1955715645898902</v>
      </c>
      <c r="AC29" s="28" t="s">
        <v>33</v>
      </c>
      <c r="AR29" s="95"/>
    </row>
    <row r="30" spans="1:66" ht="31.5" outlineLevel="1" x14ac:dyDescent="0.25">
      <c r="A30" s="23" t="s">
        <v>50</v>
      </c>
      <c r="B30" s="29" t="s">
        <v>51</v>
      </c>
      <c r="C30" s="25" t="s">
        <v>32</v>
      </c>
      <c r="D30" s="102">
        <f>D31+D34+D37+D53</f>
        <v>2871.1651882219994</v>
      </c>
      <c r="E30" s="42" t="s">
        <v>33</v>
      </c>
      <c r="F30" s="66">
        <f t="shared" ref="F30:S30" si="14">F31+F34+F37+F53</f>
        <v>1712.04662377</v>
      </c>
      <c r="G30" s="102">
        <f t="shared" si="14"/>
        <v>1159.1185644520001</v>
      </c>
      <c r="H30" s="66">
        <f t="shared" si="14"/>
        <v>167.529643384</v>
      </c>
      <c r="I30" s="66">
        <f t="shared" si="14"/>
        <v>0</v>
      </c>
      <c r="J30" s="66">
        <f t="shared" si="14"/>
        <v>0</v>
      </c>
      <c r="K30" s="66">
        <f t="shared" si="14"/>
        <v>4.6612174149999994</v>
      </c>
      <c r="L30" s="66">
        <f t="shared" si="14"/>
        <v>162.86842596900001</v>
      </c>
      <c r="M30" s="66">
        <f t="shared" si="14"/>
        <v>178.9139021</v>
      </c>
      <c r="N30" s="66">
        <f t="shared" si="14"/>
        <v>0</v>
      </c>
      <c r="O30" s="66">
        <f t="shared" si="14"/>
        <v>0</v>
      </c>
      <c r="P30" s="66">
        <f t="shared" si="14"/>
        <v>4.8722217800000003</v>
      </c>
      <c r="Q30" s="66">
        <f t="shared" si="14"/>
        <v>174.04168032000001</v>
      </c>
      <c r="R30" s="66">
        <f t="shared" si="14"/>
        <v>980.37439921199996</v>
      </c>
      <c r="S30" s="66">
        <f t="shared" si="14"/>
        <v>11.214521855999999</v>
      </c>
      <c r="T30" s="27">
        <f t="shared" si="4"/>
        <v>6.6940522462014915E-2</v>
      </c>
      <c r="U30" s="66">
        <f>U31+U34+U37+U53</f>
        <v>0</v>
      </c>
      <c r="V30" s="27">
        <v>0</v>
      </c>
      <c r="W30" s="66">
        <f>W31+W34+W37+W53</f>
        <v>0</v>
      </c>
      <c r="X30" s="27">
        <v>0</v>
      </c>
      <c r="Y30" s="66">
        <f>Y31+Y34+Y37+Y53</f>
        <v>6.7159565000000504E-2</v>
      </c>
      <c r="Z30" s="27">
        <f t="shared" si="5"/>
        <v>1.4408159718934825E-2</v>
      </c>
      <c r="AA30" s="66">
        <f>AA31+AA34+AA37+AA53</f>
        <v>11.147362291000007</v>
      </c>
      <c r="AB30" s="27">
        <f t="shared" si="6"/>
        <v>6.8443973868340627E-2</v>
      </c>
      <c r="AC30" s="28" t="s">
        <v>33</v>
      </c>
      <c r="AR30" s="95"/>
    </row>
    <row r="31" spans="1:66" ht="94.5" outlineLevel="1" x14ac:dyDescent="0.25">
      <c r="A31" s="23" t="s">
        <v>52</v>
      </c>
      <c r="B31" s="29" t="s">
        <v>53</v>
      </c>
      <c r="C31" s="25" t="s">
        <v>32</v>
      </c>
      <c r="D31" s="102">
        <f>D32</f>
        <v>0</v>
      </c>
      <c r="E31" s="42" t="s">
        <v>33</v>
      </c>
      <c r="F31" s="66">
        <f t="shared" ref="F31" si="15">F32</f>
        <v>0</v>
      </c>
      <c r="G31" s="102">
        <f>G32</f>
        <v>0</v>
      </c>
      <c r="H31" s="66">
        <f t="shared" ref="H31:W31" si="16">H32</f>
        <v>0</v>
      </c>
      <c r="I31" s="66">
        <f t="shared" si="16"/>
        <v>0</v>
      </c>
      <c r="J31" s="66">
        <f t="shared" si="16"/>
        <v>0</v>
      </c>
      <c r="K31" s="66">
        <f t="shared" si="16"/>
        <v>0</v>
      </c>
      <c r="L31" s="66">
        <f t="shared" si="16"/>
        <v>0</v>
      </c>
      <c r="M31" s="66">
        <f t="shared" si="16"/>
        <v>0</v>
      </c>
      <c r="N31" s="66">
        <f t="shared" si="16"/>
        <v>0</v>
      </c>
      <c r="O31" s="66">
        <f t="shared" si="16"/>
        <v>0</v>
      </c>
      <c r="P31" s="66">
        <f t="shared" si="16"/>
        <v>0</v>
      </c>
      <c r="Q31" s="66">
        <f t="shared" si="16"/>
        <v>0</v>
      </c>
      <c r="R31" s="66">
        <f t="shared" si="16"/>
        <v>0</v>
      </c>
      <c r="S31" s="66">
        <f t="shared" si="16"/>
        <v>0</v>
      </c>
      <c r="T31" s="27">
        <v>0</v>
      </c>
      <c r="U31" s="66">
        <f t="shared" si="16"/>
        <v>0</v>
      </c>
      <c r="V31" s="27">
        <v>0</v>
      </c>
      <c r="W31" s="66">
        <f t="shared" si="16"/>
        <v>0</v>
      </c>
      <c r="X31" s="27">
        <v>0</v>
      </c>
      <c r="Y31" s="66">
        <f t="shared" ref="Y31:AA31" si="17">Y32</f>
        <v>0</v>
      </c>
      <c r="Z31" s="27">
        <v>0</v>
      </c>
      <c r="AA31" s="66">
        <f t="shared" si="17"/>
        <v>0</v>
      </c>
      <c r="AB31" s="27">
        <v>0</v>
      </c>
      <c r="AC31" s="28" t="s">
        <v>33</v>
      </c>
      <c r="AR31" s="95"/>
    </row>
    <row r="32" spans="1:66" outlineLevel="1" x14ac:dyDescent="0.25">
      <c r="A32" s="23" t="s">
        <v>54</v>
      </c>
      <c r="B32" s="29" t="s">
        <v>55</v>
      </c>
      <c r="C32" s="25" t="s">
        <v>32</v>
      </c>
      <c r="D32" s="102">
        <v>0</v>
      </c>
      <c r="E32" s="42" t="s">
        <v>33</v>
      </c>
      <c r="F32" s="66">
        <v>0</v>
      </c>
      <c r="G32" s="66">
        <v>0</v>
      </c>
      <c r="H32" s="66">
        <v>0</v>
      </c>
      <c r="I32" s="66">
        <v>0</v>
      </c>
      <c r="J32" s="66">
        <v>0</v>
      </c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66">
        <v>0</v>
      </c>
      <c r="Q32" s="66">
        <v>0</v>
      </c>
      <c r="R32" s="66">
        <v>0</v>
      </c>
      <c r="S32" s="66">
        <v>0</v>
      </c>
      <c r="T32" s="30">
        <v>0</v>
      </c>
      <c r="U32" s="66">
        <v>0</v>
      </c>
      <c r="V32" s="30">
        <v>0</v>
      </c>
      <c r="W32" s="66">
        <v>0</v>
      </c>
      <c r="X32" s="30">
        <v>0</v>
      </c>
      <c r="Y32" s="66">
        <v>0</v>
      </c>
      <c r="Z32" s="30">
        <v>0</v>
      </c>
      <c r="AA32" s="66">
        <v>0</v>
      </c>
      <c r="AB32" s="30">
        <v>0</v>
      </c>
      <c r="AC32" s="28" t="s">
        <v>33</v>
      </c>
      <c r="AR32" s="95"/>
    </row>
    <row r="33" spans="1:44" ht="31.5" outlineLevel="1" x14ac:dyDescent="0.25">
      <c r="A33" s="23" t="s">
        <v>56</v>
      </c>
      <c r="B33" s="31" t="s">
        <v>57</v>
      </c>
      <c r="C33" s="26" t="s">
        <v>32</v>
      </c>
      <c r="D33" s="102">
        <v>0</v>
      </c>
      <c r="E33" s="42" t="s">
        <v>33</v>
      </c>
      <c r="F33" s="66">
        <v>0</v>
      </c>
      <c r="G33" s="102">
        <v>0</v>
      </c>
      <c r="H33" s="66">
        <v>0</v>
      </c>
      <c r="I33" s="66">
        <v>0</v>
      </c>
      <c r="J33" s="66">
        <v>0</v>
      </c>
      <c r="K33" s="66">
        <v>0</v>
      </c>
      <c r="L33" s="66">
        <v>0</v>
      </c>
      <c r="M33" s="66">
        <v>0</v>
      </c>
      <c r="N33" s="66">
        <v>0</v>
      </c>
      <c r="O33" s="66">
        <v>0</v>
      </c>
      <c r="P33" s="66">
        <v>0</v>
      </c>
      <c r="Q33" s="66">
        <v>0</v>
      </c>
      <c r="R33" s="66">
        <v>0</v>
      </c>
      <c r="S33" s="66">
        <v>0</v>
      </c>
      <c r="T33" s="27">
        <v>0</v>
      </c>
      <c r="U33" s="66">
        <v>0</v>
      </c>
      <c r="V33" s="27">
        <v>0</v>
      </c>
      <c r="W33" s="66">
        <v>0</v>
      </c>
      <c r="X33" s="27">
        <v>0</v>
      </c>
      <c r="Y33" s="66">
        <v>0</v>
      </c>
      <c r="Z33" s="27">
        <v>0</v>
      </c>
      <c r="AA33" s="66">
        <v>0</v>
      </c>
      <c r="AB33" s="27">
        <v>0</v>
      </c>
      <c r="AC33" s="28" t="s">
        <v>33</v>
      </c>
      <c r="AR33" s="95"/>
    </row>
    <row r="34" spans="1:44" ht="47.25" outlineLevel="1" x14ac:dyDescent="0.25">
      <c r="A34" s="23" t="s">
        <v>58</v>
      </c>
      <c r="B34" s="29" t="s">
        <v>59</v>
      </c>
      <c r="C34" s="25" t="s">
        <v>32</v>
      </c>
      <c r="D34" s="102">
        <v>0</v>
      </c>
      <c r="E34" s="42" t="s">
        <v>33</v>
      </c>
      <c r="F34" s="66">
        <v>0</v>
      </c>
      <c r="G34" s="102">
        <v>0</v>
      </c>
      <c r="H34" s="66">
        <v>0</v>
      </c>
      <c r="I34" s="66">
        <v>0</v>
      </c>
      <c r="J34" s="66">
        <v>0</v>
      </c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66">
        <v>0</v>
      </c>
      <c r="Q34" s="66">
        <v>0</v>
      </c>
      <c r="R34" s="66">
        <v>0</v>
      </c>
      <c r="S34" s="66">
        <v>0</v>
      </c>
      <c r="T34" s="27">
        <v>0</v>
      </c>
      <c r="U34" s="66">
        <v>0</v>
      </c>
      <c r="V34" s="27">
        <v>0</v>
      </c>
      <c r="W34" s="66">
        <v>0</v>
      </c>
      <c r="X34" s="27">
        <v>0</v>
      </c>
      <c r="Y34" s="66">
        <v>0</v>
      </c>
      <c r="Z34" s="27">
        <v>0</v>
      </c>
      <c r="AA34" s="66">
        <v>0</v>
      </c>
      <c r="AB34" s="27">
        <v>0</v>
      </c>
      <c r="AC34" s="28" t="s">
        <v>33</v>
      </c>
      <c r="AR34" s="95"/>
    </row>
    <row r="35" spans="1:44" ht="31.5" outlineLevel="1" x14ac:dyDescent="0.25">
      <c r="A35" s="23" t="s">
        <v>60</v>
      </c>
      <c r="B35" s="29" t="s">
        <v>57</v>
      </c>
      <c r="C35" s="25" t="s">
        <v>32</v>
      </c>
      <c r="D35" s="102">
        <v>0</v>
      </c>
      <c r="E35" s="42" t="s">
        <v>33</v>
      </c>
      <c r="F35" s="66">
        <v>0</v>
      </c>
      <c r="G35" s="102">
        <v>0</v>
      </c>
      <c r="H35" s="66">
        <v>0</v>
      </c>
      <c r="I35" s="66">
        <v>0</v>
      </c>
      <c r="J35" s="66">
        <v>0</v>
      </c>
      <c r="K35" s="66">
        <v>0</v>
      </c>
      <c r="L35" s="66">
        <v>0</v>
      </c>
      <c r="M35" s="66">
        <v>0</v>
      </c>
      <c r="N35" s="66">
        <v>0</v>
      </c>
      <c r="O35" s="66">
        <v>0</v>
      </c>
      <c r="P35" s="66">
        <v>0</v>
      </c>
      <c r="Q35" s="66">
        <v>0</v>
      </c>
      <c r="R35" s="66">
        <v>0</v>
      </c>
      <c r="S35" s="66">
        <v>0</v>
      </c>
      <c r="T35" s="27">
        <v>0</v>
      </c>
      <c r="U35" s="66">
        <v>0</v>
      </c>
      <c r="V35" s="27">
        <v>0</v>
      </c>
      <c r="W35" s="66">
        <v>0</v>
      </c>
      <c r="X35" s="27">
        <v>0</v>
      </c>
      <c r="Y35" s="66">
        <v>0</v>
      </c>
      <c r="Z35" s="27">
        <v>0</v>
      </c>
      <c r="AA35" s="66">
        <v>0</v>
      </c>
      <c r="AB35" s="27">
        <v>0</v>
      </c>
      <c r="AC35" s="28" t="s">
        <v>33</v>
      </c>
      <c r="AR35" s="95"/>
    </row>
    <row r="36" spans="1:44" ht="31.5" outlineLevel="1" x14ac:dyDescent="0.25">
      <c r="A36" s="23" t="s">
        <v>61</v>
      </c>
      <c r="B36" s="29" t="s">
        <v>57</v>
      </c>
      <c r="C36" s="25" t="s">
        <v>32</v>
      </c>
      <c r="D36" s="102">
        <v>0</v>
      </c>
      <c r="E36" s="42" t="s">
        <v>33</v>
      </c>
      <c r="F36" s="66">
        <v>0</v>
      </c>
      <c r="G36" s="102">
        <v>0</v>
      </c>
      <c r="H36" s="66">
        <v>0</v>
      </c>
      <c r="I36" s="66">
        <v>0</v>
      </c>
      <c r="J36" s="66">
        <v>0</v>
      </c>
      <c r="K36" s="66">
        <v>0</v>
      </c>
      <c r="L36" s="66">
        <v>0</v>
      </c>
      <c r="M36" s="66">
        <v>0</v>
      </c>
      <c r="N36" s="66">
        <v>0</v>
      </c>
      <c r="O36" s="66">
        <v>0</v>
      </c>
      <c r="P36" s="66">
        <v>0</v>
      </c>
      <c r="Q36" s="66">
        <v>0</v>
      </c>
      <c r="R36" s="66">
        <v>0</v>
      </c>
      <c r="S36" s="66">
        <v>0</v>
      </c>
      <c r="T36" s="27">
        <v>0</v>
      </c>
      <c r="U36" s="66">
        <v>0</v>
      </c>
      <c r="V36" s="27">
        <v>0</v>
      </c>
      <c r="W36" s="66">
        <v>0</v>
      </c>
      <c r="X36" s="27">
        <v>0</v>
      </c>
      <c r="Y36" s="66">
        <v>0</v>
      </c>
      <c r="Z36" s="27">
        <v>0</v>
      </c>
      <c r="AA36" s="66">
        <v>0</v>
      </c>
      <c r="AB36" s="27">
        <v>0</v>
      </c>
      <c r="AC36" s="28" t="s">
        <v>33</v>
      </c>
      <c r="AR36" s="95"/>
    </row>
    <row r="37" spans="1:44" ht="47.25" outlineLevel="1" x14ac:dyDescent="0.25">
      <c r="A37" s="23" t="s">
        <v>62</v>
      </c>
      <c r="B37" s="29" t="s">
        <v>63</v>
      </c>
      <c r="C37" s="25" t="s">
        <v>32</v>
      </c>
      <c r="D37" s="102">
        <f>D38+D39+D40+D43+D45</f>
        <v>2871.1651882219994</v>
      </c>
      <c r="E37" s="102" t="s">
        <v>33</v>
      </c>
      <c r="F37" s="102">
        <f t="shared" ref="F37" si="18">F38+F39+F40+F43+F45</f>
        <v>1712.04662377</v>
      </c>
      <c r="G37" s="102">
        <f>G38+G39+G40+G43+G45</f>
        <v>1159.1185644520001</v>
      </c>
      <c r="H37" s="66">
        <f t="shared" ref="H37:AA37" si="19">H38+H39+H40+H43+H45</f>
        <v>167.529643384</v>
      </c>
      <c r="I37" s="66">
        <f t="shared" si="19"/>
        <v>0</v>
      </c>
      <c r="J37" s="66">
        <f t="shared" si="19"/>
        <v>0</v>
      </c>
      <c r="K37" s="66">
        <f t="shared" si="19"/>
        <v>4.6612174149999994</v>
      </c>
      <c r="L37" s="66">
        <f t="shared" si="19"/>
        <v>162.86842596900001</v>
      </c>
      <c r="M37" s="66">
        <f t="shared" si="19"/>
        <v>178.9139021</v>
      </c>
      <c r="N37" s="66">
        <f t="shared" si="19"/>
        <v>0</v>
      </c>
      <c r="O37" s="66">
        <f t="shared" si="19"/>
        <v>0</v>
      </c>
      <c r="P37" s="66">
        <f t="shared" si="19"/>
        <v>4.8722217800000003</v>
      </c>
      <c r="Q37" s="66">
        <f t="shared" si="19"/>
        <v>174.04168032000001</v>
      </c>
      <c r="R37" s="66">
        <f t="shared" si="19"/>
        <v>980.37439921199996</v>
      </c>
      <c r="S37" s="66">
        <f t="shared" si="19"/>
        <v>11.214521855999999</v>
      </c>
      <c r="T37" s="27">
        <f t="shared" ref="T37:T40" si="20">S37/H37</f>
        <v>6.6940522462014915E-2</v>
      </c>
      <c r="U37" s="66">
        <f t="shared" si="19"/>
        <v>0</v>
      </c>
      <c r="V37" s="27">
        <v>0</v>
      </c>
      <c r="W37" s="66">
        <f t="shared" si="19"/>
        <v>0</v>
      </c>
      <c r="X37" s="27">
        <v>0</v>
      </c>
      <c r="Y37" s="66">
        <f t="shared" si="19"/>
        <v>6.7159565000000504E-2</v>
      </c>
      <c r="Z37" s="27">
        <f t="shared" ref="Z37" si="21">Y37/K37</f>
        <v>1.4408159718934825E-2</v>
      </c>
      <c r="AA37" s="66">
        <f t="shared" si="19"/>
        <v>11.147362291000007</v>
      </c>
      <c r="AB37" s="27">
        <f t="shared" ref="AB37:AB40" si="22">AA37/L37</f>
        <v>6.8443973868340627E-2</v>
      </c>
      <c r="AC37" s="28" t="s">
        <v>33</v>
      </c>
      <c r="AR37" s="95"/>
    </row>
    <row r="38" spans="1:44" ht="78.75" outlineLevel="1" x14ac:dyDescent="0.25">
      <c r="A38" s="23" t="s">
        <v>64</v>
      </c>
      <c r="B38" s="29" t="s">
        <v>65</v>
      </c>
      <c r="C38" s="25" t="s">
        <v>32</v>
      </c>
      <c r="D38" s="102">
        <v>0</v>
      </c>
      <c r="E38" s="42" t="s">
        <v>33</v>
      </c>
      <c r="F38" s="66">
        <v>0</v>
      </c>
      <c r="G38" s="102">
        <v>0</v>
      </c>
      <c r="H38" s="66">
        <v>0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6">
        <v>0</v>
      </c>
      <c r="R38" s="66">
        <v>0</v>
      </c>
      <c r="S38" s="66">
        <v>0</v>
      </c>
      <c r="T38" s="27">
        <v>0</v>
      </c>
      <c r="U38" s="66">
        <v>0</v>
      </c>
      <c r="V38" s="27">
        <v>0</v>
      </c>
      <c r="W38" s="66">
        <v>0</v>
      </c>
      <c r="X38" s="27">
        <v>0</v>
      </c>
      <c r="Y38" s="66">
        <v>0</v>
      </c>
      <c r="Z38" s="27">
        <v>0</v>
      </c>
      <c r="AA38" s="66">
        <v>0</v>
      </c>
      <c r="AB38" s="27">
        <v>0</v>
      </c>
      <c r="AC38" s="28" t="s">
        <v>33</v>
      </c>
      <c r="AR38" s="95"/>
    </row>
    <row r="39" spans="1:44" ht="78.75" outlineLevel="1" x14ac:dyDescent="0.25">
      <c r="A39" s="23" t="s">
        <v>66</v>
      </c>
      <c r="B39" s="29" t="s">
        <v>67</v>
      </c>
      <c r="C39" s="25" t="s">
        <v>32</v>
      </c>
      <c r="D39" s="103">
        <v>0</v>
      </c>
      <c r="E39" s="42" t="s">
        <v>33</v>
      </c>
      <c r="F39" s="66">
        <v>0</v>
      </c>
      <c r="G39" s="102">
        <v>0</v>
      </c>
      <c r="H39" s="66">
        <v>0</v>
      </c>
      <c r="I39" s="66">
        <v>0</v>
      </c>
      <c r="J39" s="66">
        <v>0</v>
      </c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66">
        <v>0</v>
      </c>
      <c r="Q39" s="66">
        <v>0</v>
      </c>
      <c r="R39" s="66">
        <v>0</v>
      </c>
      <c r="S39" s="66">
        <v>0</v>
      </c>
      <c r="T39" s="27">
        <v>0</v>
      </c>
      <c r="U39" s="66">
        <v>0</v>
      </c>
      <c r="V39" s="27">
        <v>0</v>
      </c>
      <c r="W39" s="66">
        <v>0</v>
      </c>
      <c r="X39" s="27">
        <v>0</v>
      </c>
      <c r="Y39" s="66">
        <v>0</v>
      </c>
      <c r="Z39" s="27">
        <v>0</v>
      </c>
      <c r="AA39" s="66">
        <v>0</v>
      </c>
      <c r="AB39" s="27">
        <v>0</v>
      </c>
      <c r="AC39" s="28" t="s">
        <v>33</v>
      </c>
      <c r="AR39" s="95"/>
    </row>
    <row r="40" spans="1:44" ht="63" outlineLevel="1" x14ac:dyDescent="0.25">
      <c r="A40" s="23" t="s">
        <v>68</v>
      </c>
      <c r="B40" s="29" t="s">
        <v>69</v>
      </c>
      <c r="C40" s="25" t="s">
        <v>32</v>
      </c>
      <c r="D40" s="102">
        <f>SUM(D41:D42)</f>
        <v>46.389483479999988</v>
      </c>
      <c r="E40" s="42" t="s">
        <v>33</v>
      </c>
      <c r="F40" s="66">
        <f t="shared" ref="F40" si="23">SUM(F41:F42)</f>
        <v>36.674774880000001</v>
      </c>
      <c r="G40" s="102">
        <f>SUM(G41:G42)</f>
        <v>9.7147085999999891</v>
      </c>
      <c r="H40" s="66">
        <f>SUM(H41:H42)</f>
        <v>5.2279154939999994</v>
      </c>
      <c r="I40" s="66">
        <f t="shared" ref="I40:AA40" si="24">SUM(I41:I42)</f>
        <v>0</v>
      </c>
      <c r="J40" s="66">
        <f t="shared" si="24"/>
        <v>0</v>
      </c>
      <c r="K40" s="66">
        <f t="shared" si="24"/>
        <v>0</v>
      </c>
      <c r="L40" s="66">
        <f t="shared" si="24"/>
        <v>5.2279154939999994</v>
      </c>
      <c r="M40" s="66">
        <f t="shared" si="24"/>
        <v>2.9175608099999999</v>
      </c>
      <c r="N40" s="66">
        <f t="shared" si="24"/>
        <v>0</v>
      </c>
      <c r="O40" s="66">
        <f t="shared" si="24"/>
        <v>0</v>
      </c>
      <c r="P40" s="66">
        <f t="shared" si="24"/>
        <v>0</v>
      </c>
      <c r="Q40" s="66">
        <f t="shared" si="24"/>
        <v>2.9175608099999999</v>
      </c>
      <c r="R40" s="66">
        <f t="shared" si="24"/>
        <v>6.7971477899999888</v>
      </c>
      <c r="S40" s="66">
        <f t="shared" si="24"/>
        <v>-2.310354684</v>
      </c>
      <c r="T40" s="27">
        <f t="shared" si="20"/>
        <v>-0.44192655498191574</v>
      </c>
      <c r="U40" s="66">
        <f t="shared" si="24"/>
        <v>0</v>
      </c>
      <c r="V40" s="27">
        <v>0</v>
      </c>
      <c r="W40" s="66">
        <f t="shared" si="24"/>
        <v>0</v>
      </c>
      <c r="X40" s="27">
        <v>0</v>
      </c>
      <c r="Y40" s="66">
        <f t="shared" si="24"/>
        <v>0</v>
      </c>
      <c r="Z40" s="27">
        <v>0</v>
      </c>
      <c r="AA40" s="66">
        <f t="shared" si="24"/>
        <v>-2.310354684</v>
      </c>
      <c r="AB40" s="27">
        <f t="shared" si="22"/>
        <v>-0.44192655498191574</v>
      </c>
      <c r="AC40" s="28" t="s">
        <v>33</v>
      </c>
      <c r="AR40" s="95"/>
    </row>
    <row r="41" spans="1:44" ht="63" outlineLevel="1" x14ac:dyDescent="0.25">
      <c r="A41" s="32" t="s">
        <v>68</v>
      </c>
      <c r="B41" s="33" t="s">
        <v>70</v>
      </c>
      <c r="C41" s="34" t="s">
        <v>71</v>
      </c>
      <c r="D41" s="35">
        <v>39.58823147999999</v>
      </c>
      <c r="E41" s="36" t="s">
        <v>33</v>
      </c>
      <c r="F41" s="37">
        <v>36.674774880000001</v>
      </c>
      <c r="G41" s="35">
        <v>2.9134565999999893</v>
      </c>
      <c r="H41" s="37">
        <f>I41+J41+K41+L41</f>
        <v>2.9134565999999995</v>
      </c>
      <c r="I41" s="37">
        <v>0</v>
      </c>
      <c r="J41" s="37">
        <v>0</v>
      </c>
      <c r="K41" s="37">
        <v>0</v>
      </c>
      <c r="L41" s="37">
        <v>2.9134565999999995</v>
      </c>
      <c r="M41" s="37">
        <f>N41+O41+P41+Q41</f>
        <v>2.9134566</v>
      </c>
      <c r="N41" s="37">
        <v>0</v>
      </c>
      <c r="O41" s="37">
        <v>0</v>
      </c>
      <c r="P41" s="37">
        <v>0</v>
      </c>
      <c r="Q41" s="37">
        <v>2.9134566</v>
      </c>
      <c r="R41" s="38">
        <f>G41-M41</f>
        <v>-1.0658141036401503E-14</v>
      </c>
      <c r="S41" s="35">
        <f>M41-H41</f>
        <v>0</v>
      </c>
      <c r="T41" s="39">
        <f>S41/H41</f>
        <v>0</v>
      </c>
      <c r="U41" s="35">
        <f>N41-I41</f>
        <v>0</v>
      </c>
      <c r="V41" s="39">
        <v>0</v>
      </c>
      <c r="W41" s="35">
        <f>O41-J41</f>
        <v>0</v>
      </c>
      <c r="X41" s="39">
        <v>0</v>
      </c>
      <c r="Y41" s="35">
        <f>P41-K41</f>
        <v>0</v>
      </c>
      <c r="Z41" s="39">
        <v>0</v>
      </c>
      <c r="AA41" s="35">
        <f>Q41-L41</f>
        <v>0</v>
      </c>
      <c r="AB41" s="39">
        <f>AA41/L41</f>
        <v>0</v>
      </c>
      <c r="AC41" s="11" t="s">
        <v>33</v>
      </c>
      <c r="AR41" s="95"/>
    </row>
    <row r="42" spans="1:44" ht="78.75" outlineLevel="1" x14ac:dyDescent="0.25">
      <c r="A42" s="32" t="s">
        <v>68</v>
      </c>
      <c r="B42" s="40" t="s">
        <v>72</v>
      </c>
      <c r="C42" s="41" t="s">
        <v>73</v>
      </c>
      <c r="D42" s="35">
        <v>6.8012519999999999</v>
      </c>
      <c r="E42" s="36" t="s">
        <v>33</v>
      </c>
      <c r="F42" s="37">
        <v>0</v>
      </c>
      <c r="G42" s="35">
        <v>6.8012519999999999</v>
      </c>
      <c r="H42" s="37">
        <f>I42+J42+K42+L42</f>
        <v>2.3144588939999999</v>
      </c>
      <c r="I42" s="37">
        <v>0</v>
      </c>
      <c r="J42" s="37">
        <v>0</v>
      </c>
      <c r="K42" s="37">
        <v>0</v>
      </c>
      <c r="L42" s="37">
        <v>2.3144588939999999</v>
      </c>
      <c r="M42" s="37">
        <f>N42+O42+P42+Q42</f>
        <v>4.1042100000000005E-3</v>
      </c>
      <c r="N42" s="37">
        <v>0</v>
      </c>
      <c r="O42" s="37">
        <v>0</v>
      </c>
      <c r="P42" s="37">
        <v>0</v>
      </c>
      <c r="Q42" s="37">
        <v>4.1042100000000005E-3</v>
      </c>
      <c r="R42" s="38">
        <f>G42-M42</f>
        <v>6.7971477899999995</v>
      </c>
      <c r="S42" s="35">
        <f>M42-H42</f>
        <v>-2.310354684</v>
      </c>
      <c r="T42" s="39">
        <f>S42/H42</f>
        <v>-0.9982267086226333</v>
      </c>
      <c r="U42" s="35">
        <f>N42-I42</f>
        <v>0</v>
      </c>
      <c r="V42" s="39">
        <v>0</v>
      </c>
      <c r="W42" s="35">
        <f>O42-J42</f>
        <v>0</v>
      </c>
      <c r="X42" s="39">
        <v>0</v>
      </c>
      <c r="Y42" s="35">
        <f>P42-K42</f>
        <v>0</v>
      </c>
      <c r="Z42" s="39">
        <v>0</v>
      </c>
      <c r="AA42" s="35">
        <f>Q42-L42</f>
        <v>-2.310354684</v>
      </c>
      <c r="AB42" s="39">
        <f>AA42/L42</f>
        <v>-0.9982267086226333</v>
      </c>
      <c r="AC42" s="36" t="s">
        <v>1132</v>
      </c>
      <c r="AR42" s="95"/>
    </row>
    <row r="43" spans="1:44" ht="94.5" outlineLevel="1" x14ac:dyDescent="0.25">
      <c r="A43" s="23" t="s">
        <v>74</v>
      </c>
      <c r="B43" s="29" t="s">
        <v>75</v>
      </c>
      <c r="C43" s="25" t="s">
        <v>32</v>
      </c>
      <c r="D43" s="102">
        <f>D44</f>
        <v>303.58444624000003</v>
      </c>
      <c r="E43" s="42" t="s">
        <v>33</v>
      </c>
      <c r="F43" s="66">
        <f t="shared" ref="F43" si="25">F44</f>
        <v>297.75810091000005</v>
      </c>
      <c r="G43" s="102">
        <f>G44</f>
        <v>5.8263453300000005</v>
      </c>
      <c r="H43" s="66">
        <f t="shared" ref="H43:AA43" si="26">H44</f>
        <v>5.8263453300000005</v>
      </c>
      <c r="I43" s="66">
        <f t="shared" si="26"/>
        <v>0</v>
      </c>
      <c r="J43" s="66">
        <f t="shared" si="26"/>
        <v>0</v>
      </c>
      <c r="K43" s="66">
        <f t="shared" si="26"/>
        <v>0</v>
      </c>
      <c r="L43" s="66">
        <f t="shared" si="26"/>
        <v>5.8263453300000005</v>
      </c>
      <c r="M43" s="66">
        <f t="shared" si="26"/>
        <v>5.8263453300000005</v>
      </c>
      <c r="N43" s="66">
        <f t="shared" si="26"/>
        <v>0</v>
      </c>
      <c r="O43" s="66">
        <f t="shared" si="26"/>
        <v>0</v>
      </c>
      <c r="P43" s="66">
        <f t="shared" si="26"/>
        <v>0</v>
      </c>
      <c r="Q43" s="66">
        <f t="shared" si="26"/>
        <v>5.8263453300000005</v>
      </c>
      <c r="R43" s="66">
        <f t="shared" si="26"/>
        <v>0</v>
      </c>
      <c r="S43" s="66">
        <f t="shared" si="26"/>
        <v>0</v>
      </c>
      <c r="T43" s="27">
        <f>S43/H43</f>
        <v>0</v>
      </c>
      <c r="U43" s="66">
        <f t="shared" si="26"/>
        <v>0</v>
      </c>
      <c r="V43" s="27">
        <v>0</v>
      </c>
      <c r="W43" s="66">
        <f t="shared" si="26"/>
        <v>0</v>
      </c>
      <c r="X43" s="27">
        <v>0</v>
      </c>
      <c r="Y43" s="66">
        <f t="shared" si="26"/>
        <v>0</v>
      </c>
      <c r="Z43" s="27">
        <v>0</v>
      </c>
      <c r="AA43" s="66">
        <f t="shared" si="26"/>
        <v>0</v>
      </c>
      <c r="AB43" s="27">
        <f>AA43/L43</f>
        <v>0</v>
      </c>
      <c r="AC43" s="42" t="s">
        <v>33</v>
      </c>
      <c r="AR43" s="95"/>
    </row>
    <row r="44" spans="1:44" ht="63" outlineLevel="1" x14ac:dyDescent="0.25">
      <c r="A44" s="32" t="s">
        <v>74</v>
      </c>
      <c r="B44" s="43" t="s">
        <v>76</v>
      </c>
      <c r="C44" s="37" t="s">
        <v>77</v>
      </c>
      <c r="D44" s="35">
        <v>303.58444624000003</v>
      </c>
      <c r="E44" s="36" t="s">
        <v>33</v>
      </c>
      <c r="F44" s="37">
        <v>297.75810091000005</v>
      </c>
      <c r="G44" s="35">
        <v>5.8263453300000005</v>
      </c>
      <c r="H44" s="37">
        <f>I44+J44+K44+L44</f>
        <v>5.8263453300000005</v>
      </c>
      <c r="I44" s="37">
        <v>0</v>
      </c>
      <c r="J44" s="37">
        <v>0</v>
      </c>
      <c r="K44" s="37">
        <v>0</v>
      </c>
      <c r="L44" s="37">
        <v>5.8263453300000005</v>
      </c>
      <c r="M44" s="37">
        <f>N44+O44+P44+Q44</f>
        <v>5.8263453300000005</v>
      </c>
      <c r="N44" s="37">
        <v>0</v>
      </c>
      <c r="O44" s="37">
        <v>0</v>
      </c>
      <c r="P44" s="37">
        <v>0</v>
      </c>
      <c r="Q44" s="37">
        <v>5.8263453300000005</v>
      </c>
      <c r="R44" s="38">
        <f>G44-M44</f>
        <v>0</v>
      </c>
      <c r="S44" s="35">
        <f>M44-H44</f>
        <v>0</v>
      </c>
      <c r="T44" s="39">
        <f>S44/H44</f>
        <v>0</v>
      </c>
      <c r="U44" s="35">
        <f>N44-I44</f>
        <v>0</v>
      </c>
      <c r="V44" s="39">
        <v>0</v>
      </c>
      <c r="W44" s="35">
        <f>O44-J44</f>
        <v>0</v>
      </c>
      <c r="X44" s="39">
        <v>0</v>
      </c>
      <c r="Y44" s="35">
        <f>P44-K44</f>
        <v>0</v>
      </c>
      <c r="Z44" s="39">
        <v>0</v>
      </c>
      <c r="AA44" s="35">
        <f>Q44-L44</f>
        <v>0</v>
      </c>
      <c r="AB44" s="39">
        <f>AA44/L44</f>
        <v>0</v>
      </c>
      <c r="AC44" s="11" t="s">
        <v>1133</v>
      </c>
      <c r="AR44" s="95"/>
    </row>
    <row r="45" spans="1:44" ht="78.75" outlineLevel="1" x14ac:dyDescent="0.25">
      <c r="A45" s="23" t="s">
        <v>78</v>
      </c>
      <c r="B45" s="29" t="s">
        <v>79</v>
      </c>
      <c r="C45" s="25" t="s">
        <v>32</v>
      </c>
      <c r="D45" s="104">
        <f>SUM(D46:D52)</f>
        <v>2521.1912585019995</v>
      </c>
      <c r="E45" s="42" t="s">
        <v>33</v>
      </c>
      <c r="F45" s="66">
        <f t="shared" ref="F45" si="27">SUM(F46:F52)</f>
        <v>1377.61374798</v>
      </c>
      <c r="G45" s="66">
        <f>SUM(G46:G52)</f>
        <v>1143.577510522</v>
      </c>
      <c r="H45" s="66">
        <f t="shared" ref="H45:AA45" si="28">SUM(H46:H52)</f>
        <v>156.47538255999999</v>
      </c>
      <c r="I45" s="66">
        <f t="shared" si="28"/>
        <v>0</v>
      </c>
      <c r="J45" s="66">
        <f t="shared" si="28"/>
        <v>0</v>
      </c>
      <c r="K45" s="66">
        <f t="shared" si="28"/>
        <v>4.6612174149999994</v>
      </c>
      <c r="L45" s="66">
        <f t="shared" si="28"/>
        <v>151.814165145</v>
      </c>
      <c r="M45" s="66">
        <f t="shared" si="28"/>
        <v>170.16999595999999</v>
      </c>
      <c r="N45" s="66">
        <f t="shared" si="28"/>
        <v>0</v>
      </c>
      <c r="O45" s="66">
        <f t="shared" si="28"/>
        <v>0</v>
      </c>
      <c r="P45" s="66">
        <f t="shared" si="28"/>
        <v>4.8722217800000003</v>
      </c>
      <c r="Q45" s="66">
        <f t="shared" si="28"/>
        <v>165.29777418</v>
      </c>
      <c r="R45" s="66">
        <f t="shared" si="28"/>
        <v>973.57725142200002</v>
      </c>
      <c r="S45" s="66">
        <f t="shared" si="28"/>
        <v>13.524876539999999</v>
      </c>
      <c r="T45" s="27">
        <f>S45/H45</f>
        <v>8.6434532504267428E-2</v>
      </c>
      <c r="U45" s="66">
        <f t="shared" si="28"/>
        <v>0</v>
      </c>
      <c r="V45" s="27">
        <v>0</v>
      </c>
      <c r="W45" s="66">
        <f t="shared" si="28"/>
        <v>0</v>
      </c>
      <c r="X45" s="27">
        <v>0</v>
      </c>
      <c r="Y45" s="66">
        <f t="shared" si="28"/>
        <v>6.7159565000000504E-2</v>
      </c>
      <c r="Z45" s="27">
        <f>Y45/K45</f>
        <v>1.4408159718934825E-2</v>
      </c>
      <c r="AA45" s="66">
        <f t="shared" si="28"/>
        <v>13.457716975000007</v>
      </c>
      <c r="AB45" s="27">
        <f>AA45/L45</f>
        <v>8.8645990063880659E-2</v>
      </c>
      <c r="AC45" s="28" t="s">
        <v>33</v>
      </c>
      <c r="AR45" s="95"/>
    </row>
    <row r="46" spans="1:44" ht="47.25" outlineLevel="1" x14ac:dyDescent="0.25">
      <c r="A46" s="32" t="s">
        <v>78</v>
      </c>
      <c r="B46" s="43" t="s">
        <v>80</v>
      </c>
      <c r="C46" s="36" t="s">
        <v>81</v>
      </c>
      <c r="D46" s="34">
        <v>991.10269060999997</v>
      </c>
      <c r="E46" s="36" t="s">
        <v>33</v>
      </c>
      <c r="F46" s="37">
        <v>644.83429710999997</v>
      </c>
      <c r="G46" s="35">
        <v>346.2683935</v>
      </c>
      <c r="H46" s="37">
        <f t="shared" ref="H46:H51" si="29">I46+J46+K46+L46</f>
        <v>88.145783093999995</v>
      </c>
      <c r="I46" s="37">
        <v>0</v>
      </c>
      <c r="J46" s="37">
        <v>0</v>
      </c>
      <c r="K46" s="37">
        <v>1.20085858</v>
      </c>
      <c r="L46" s="37">
        <v>86.944924513999993</v>
      </c>
      <c r="M46" s="37">
        <f t="shared" ref="M46:M52" si="30">N46+O46+P46+Q46</f>
        <v>104.17226817</v>
      </c>
      <c r="N46" s="37">
        <v>0</v>
      </c>
      <c r="O46" s="37">
        <v>0</v>
      </c>
      <c r="P46" s="37">
        <v>1.06492542</v>
      </c>
      <c r="Q46" s="37">
        <v>103.10734275</v>
      </c>
      <c r="R46" s="38">
        <f t="shared" ref="R46:R51" si="31">G46-M46</f>
        <v>242.09612533000001</v>
      </c>
      <c r="S46" s="35">
        <f t="shared" ref="S46:S51" si="32">M46-H46</f>
        <v>16.026485076</v>
      </c>
      <c r="T46" s="39">
        <f t="shared" ref="T46:T51" si="33">S46/H46</f>
        <v>0.18181794424480993</v>
      </c>
      <c r="U46" s="35">
        <f t="shared" ref="U46:U51" si="34">N46-I46</f>
        <v>0</v>
      </c>
      <c r="V46" s="39">
        <v>0</v>
      </c>
      <c r="W46" s="35">
        <f t="shared" ref="W46:W51" si="35">O46-J46</f>
        <v>0</v>
      </c>
      <c r="X46" s="39">
        <v>0</v>
      </c>
      <c r="Y46" s="35">
        <f t="shared" ref="Y46:Y51" si="36">P46-K46</f>
        <v>-0.13593316</v>
      </c>
      <c r="Z46" s="39">
        <f t="shared" ref="Z46:Z49" si="37">Y46/K46</f>
        <v>-0.1131966430218619</v>
      </c>
      <c r="AA46" s="35">
        <f t="shared" ref="AA46:AA51" si="38">Q46-L46</f>
        <v>16.162418236000008</v>
      </c>
      <c r="AB46" s="39">
        <f t="shared" ref="AB46:AB51" si="39">AA46/L46</f>
        <v>0.18589260185506876</v>
      </c>
      <c r="AC46" s="11" t="s">
        <v>82</v>
      </c>
      <c r="AR46" s="95"/>
    </row>
    <row r="47" spans="1:44" ht="63" outlineLevel="1" x14ac:dyDescent="0.25">
      <c r="A47" s="32" t="s">
        <v>78</v>
      </c>
      <c r="B47" s="43" t="s">
        <v>83</v>
      </c>
      <c r="C47" s="36" t="s">
        <v>84</v>
      </c>
      <c r="D47" s="35">
        <v>141.23095923</v>
      </c>
      <c r="E47" s="36" t="s">
        <v>33</v>
      </c>
      <c r="F47" s="37">
        <v>114.61603026</v>
      </c>
      <c r="G47" s="35">
        <v>26.614928969999994</v>
      </c>
      <c r="H47" s="37">
        <f t="shared" si="29"/>
        <v>26.261941530000001</v>
      </c>
      <c r="I47" s="37">
        <v>0</v>
      </c>
      <c r="J47" s="37">
        <v>0</v>
      </c>
      <c r="K47" s="37">
        <v>0</v>
      </c>
      <c r="L47" s="37">
        <v>26.261941530000001</v>
      </c>
      <c r="M47" s="37">
        <f t="shared" si="30"/>
        <v>21.685599759999999</v>
      </c>
      <c r="N47" s="37">
        <v>0</v>
      </c>
      <c r="O47" s="37">
        <v>0</v>
      </c>
      <c r="P47" s="37">
        <v>0.18931415999999998</v>
      </c>
      <c r="Q47" s="37">
        <v>21.4962856</v>
      </c>
      <c r="R47" s="38">
        <f t="shared" si="31"/>
        <v>4.9293292099999952</v>
      </c>
      <c r="S47" s="35">
        <f t="shared" si="32"/>
        <v>-4.5763417700000026</v>
      </c>
      <c r="T47" s="39">
        <f t="shared" si="33"/>
        <v>-0.17425755688216257</v>
      </c>
      <c r="U47" s="35">
        <f t="shared" si="34"/>
        <v>0</v>
      </c>
      <c r="V47" s="39">
        <v>0</v>
      </c>
      <c r="W47" s="35">
        <f t="shared" si="35"/>
        <v>0</v>
      </c>
      <c r="X47" s="39">
        <v>0</v>
      </c>
      <c r="Y47" s="35">
        <f>P47-K47</f>
        <v>0.18931415999999998</v>
      </c>
      <c r="Z47" s="39">
        <v>0</v>
      </c>
      <c r="AA47" s="35">
        <f t="shared" si="38"/>
        <v>-4.7656559300000012</v>
      </c>
      <c r="AB47" s="39">
        <f t="shared" si="39"/>
        <v>-0.18146624553847299</v>
      </c>
      <c r="AC47" s="11" t="s">
        <v>1134</v>
      </c>
      <c r="AR47" s="95"/>
    </row>
    <row r="48" spans="1:44" ht="31.5" outlineLevel="1" x14ac:dyDescent="0.25">
      <c r="A48" s="44" t="s">
        <v>78</v>
      </c>
      <c r="B48" s="45" t="s">
        <v>85</v>
      </c>
      <c r="C48" s="46" t="s">
        <v>86</v>
      </c>
      <c r="D48" s="35">
        <v>373.19895737999997</v>
      </c>
      <c r="E48" s="36" t="s">
        <v>33</v>
      </c>
      <c r="F48" s="37">
        <v>338.23814809999999</v>
      </c>
      <c r="G48" s="35">
        <v>34.960809279999978</v>
      </c>
      <c r="H48" s="37">
        <f t="shared" si="29"/>
        <v>34.960809279999999</v>
      </c>
      <c r="I48" s="37">
        <v>0</v>
      </c>
      <c r="J48" s="37">
        <v>0</v>
      </c>
      <c r="K48" s="37">
        <v>0.56441243499999905</v>
      </c>
      <c r="L48" s="37">
        <v>34.396396844999998</v>
      </c>
      <c r="M48" s="37">
        <f t="shared" si="30"/>
        <v>36.257520880000001</v>
      </c>
      <c r="N48" s="37">
        <v>0</v>
      </c>
      <c r="O48" s="37">
        <v>0</v>
      </c>
      <c r="P48" s="37">
        <v>0.44237804999999997</v>
      </c>
      <c r="Q48" s="37">
        <v>35.815142829999999</v>
      </c>
      <c r="R48" s="38">
        <f t="shared" si="31"/>
        <v>-1.2967116000000232</v>
      </c>
      <c r="S48" s="35">
        <f t="shared" si="32"/>
        <v>1.2967116000000019</v>
      </c>
      <c r="T48" s="39">
        <f t="shared" si="33"/>
        <v>3.7090434309305607E-2</v>
      </c>
      <c r="U48" s="35">
        <f t="shared" si="34"/>
        <v>0</v>
      </c>
      <c r="V48" s="39">
        <v>0</v>
      </c>
      <c r="W48" s="35">
        <f t="shared" si="35"/>
        <v>0</v>
      </c>
      <c r="X48" s="39">
        <v>0</v>
      </c>
      <c r="Y48" s="35">
        <f t="shared" si="36"/>
        <v>-0.12203438499999908</v>
      </c>
      <c r="Z48" s="39">
        <f t="shared" si="37"/>
        <v>-0.21621491206160134</v>
      </c>
      <c r="AA48" s="35">
        <f t="shared" si="38"/>
        <v>1.418745985000001</v>
      </c>
      <c r="AB48" s="39">
        <f t="shared" si="39"/>
        <v>4.1246936165822139E-2</v>
      </c>
      <c r="AC48" s="11" t="s">
        <v>87</v>
      </c>
      <c r="AR48" s="95"/>
    </row>
    <row r="49" spans="1:91" ht="47.25" outlineLevel="1" x14ac:dyDescent="0.25">
      <c r="A49" s="32" t="s">
        <v>78</v>
      </c>
      <c r="B49" s="43" t="s">
        <v>88</v>
      </c>
      <c r="C49" s="36" t="s">
        <v>89</v>
      </c>
      <c r="D49" s="35">
        <v>782.34505128199999</v>
      </c>
      <c r="E49" s="36" t="s">
        <v>33</v>
      </c>
      <c r="F49" s="37">
        <v>279.39471199999997</v>
      </c>
      <c r="G49" s="35">
        <v>502.95033928200002</v>
      </c>
      <c r="H49" s="37">
        <f t="shared" si="29"/>
        <v>3.4751356799999997</v>
      </c>
      <c r="I49" s="37">
        <v>0</v>
      </c>
      <c r="J49" s="37">
        <v>0</v>
      </c>
      <c r="K49" s="37">
        <v>2.8959464000000001</v>
      </c>
      <c r="L49" s="37">
        <v>0.57918927999999958</v>
      </c>
      <c r="M49" s="37">
        <f t="shared" si="30"/>
        <v>3.4751356799999997</v>
      </c>
      <c r="N49" s="37">
        <v>0</v>
      </c>
      <c r="O49" s="37">
        <v>0</v>
      </c>
      <c r="P49" s="37">
        <v>3.0317593499999997</v>
      </c>
      <c r="Q49" s="37">
        <v>0.44337632999999999</v>
      </c>
      <c r="R49" s="38">
        <f t="shared" si="31"/>
        <v>499.47520360200002</v>
      </c>
      <c r="S49" s="35">
        <f t="shared" si="32"/>
        <v>0</v>
      </c>
      <c r="T49" s="39">
        <f t="shared" si="33"/>
        <v>0</v>
      </c>
      <c r="U49" s="35">
        <f t="shared" si="34"/>
        <v>0</v>
      </c>
      <c r="V49" s="39">
        <v>0</v>
      </c>
      <c r="W49" s="35">
        <f t="shared" si="35"/>
        <v>0</v>
      </c>
      <c r="X49" s="39">
        <v>0</v>
      </c>
      <c r="Y49" s="35">
        <f t="shared" si="36"/>
        <v>0.1358129499999996</v>
      </c>
      <c r="Z49" s="39">
        <f t="shared" si="37"/>
        <v>4.6897604872797226E-2</v>
      </c>
      <c r="AA49" s="35">
        <f t="shared" si="38"/>
        <v>-0.1358129499999996</v>
      </c>
      <c r="AB49" s="39">
        <f t="shared" si="39"/>
        <v>-0.23448802436398633</v>
      </c>
      <c r="AC49" s="11" t="s">
        <v>33</v>
      </c>
      <c r="AR49" s="95"/>
    </row>
    <row r="50" spans="1:91" ht="31.5" outlineLevel="1" x14ac:dyDescent="0.25">
      <c r="A50" s="32" t="s">
        <v>78</v>
      </c>
      <c r="B50" s="43" t="s">
        <v>90</v>
      </c>
      <c r="C50" s="36" t="s">
        <v>91</v>
      </c>
      <c r="D50" s="34" t="s">
        <v>33</v>
      </c>
      <c r="E50" s="36" t="s">
        <v>33</v>
      </c>
      <c r="F50" s="37" t="s">
        <v>33</v>
      </c>
      <c r="G50" s="35" t="s">
        <v>33</v>
      </c>
      <c r="H50" s="37" t="s">
        <v>33</v>
      </c>
      <c r="I50" s="37" t="s">
        <v>33</v>
      </c>
      <c r="J50" s="37" t="s">
        <v>33</v>
      </c>
      <c r="K50" s="37" t="s">
        <v>33</v>
      </c>
      <c r="L50" s="37" t="s">
        <v>33</v>
      </c>
      <c r="M50" s="37">
        <f t="shared" si="30"/>
        <v>0.16973685999999999</v>
      </c>
      <c r="N50" s="37">
        <v>0</v>
      </c>
      <c r="O50" s="37">
        <v>0</v>
      </c>
      <c r="P50" s="37">
        <v>0.14384479999999999</v>
      </c>
      <c r="Q50" s="37">
        <v>2.5892060000000001E-2</v>
      </c>
      <c r="R50" s="38" t="s">
        <v>33</v>
      </c>
      <c r="S50" s="35" t="s">
        <v>33</v>
      </c>
      <c r="T50" s="39" t="s">
        <v>33</v>
      </c>
      <c r="U50" s="35" t="s">
        <v>33</v>
      </c>
      <c r="V50" s="39" t="s">
        <v>33</v>
      </c>
      <c r="W50" s="35" t="s">
        <v>33</v>
      </c>
      <c r="X50" s="39" t="s">
        <v>33</v>
      </c>
      <c r="Y50" s="35" t="s">
        <v>33</v>
      </c>
      <c r="Z50" s="39" t="s">
        <v>33</v>
      </c>
      <c r="AA50" s="35" t="s">
        <v>33</v>
      </c>
      <c r="AB50" s="39" t="s">
        <v>33</v>
      </c>
      <c r="AC50" s="11" t="s">
        <v>92</v>
      </c>
      <c r="AR50" s="95"/>
    </row>
    <row r="51" spans="1:91" ht="63" outlineLevel="1" x14ac:dyDescent="0.25">
      <c r="A51" s="32" t="s">
        <v>78</v>
      </c>
      <c r="B51" s="43" t="s">
        <v>93</v>
      </c>
      <c r="C51" s="36" t="s">
        <v>94</v>
      </c>
      <c r="D51" s="35">
        <v>233.31359999999998</v>
      </c>
      <c r="E51" s="36" t="s">
        <v>33</v>
      </c>
      <c r="F51" s="37">
        <v>0.53056050999998661</v>
      </c>
      <c r="G51" s="35">
        <v>232.78303948999999</v>
      </c>
      <c r="H51" s="37">
        <f t="shared" si="29"/>
        <v>3.6317129759999998</v>
      </c>
      <c r="I51" s="37">
        <v>0</v>
      </c>
      <c r="J51" s="37">
        <v>0</v>
      </c>
      <c r="K51" s="37">
        <v>0</v>
      </c>
      <c r="L51" s="37">
        <v>3.6317129759999998</v>
      </c>
      <c r="M51" s="37">
        <f t="shared" si="30"/>
        <v>4.4097346100000001</v>
      </c>
      <c r="N51" s="37">
        <v>0</v>
      </c>
      <c r="O51" s="37">
        <v>0</v>
      </c>
      <c r="P51" s="37">
        <v>0</v>
      </c>
      <c r="Q51" s="37">
        <v>4.4097346100000001</v>
      </c>
      <c r="R51" s="38">
        <f t="shared" si="31"/>
        <v>228.37330488000001</v>
      </c>
      <c r="S51" s="35">
        <f t="shared" si="32"/>
        <v>0.77802163400000035</v>
      </c>
      <c r="T51" s="39">
        <f t="shared" si="33"/>
        <v>0.21422993478326036</v>
      </c>
      <c r="U51" s="35">
        <f t="shared" si="34"/>
        <v>0</v>
      </c>
      <c r="V51" s="39">
        <v>0</v>
      </c>
      <c r="W51" s="35">
        <f t="shared" si="35"/>
        <v>0</v>
      </c>
      <c r="X51" s="39">
        <v>0</v>
      </c>
      <c r="Y51" s="35">
        <f t="shared" si="36"/>
        <v>0</v>
      </c>
      <c r="Z51" s="39">
        <v>0</v>
      </c>
      <c r="AA51" s="35">
        <f t="shared" si="38"/>
        <v>0.77802163400000035</v>
      </c>
      <c r="AB51" s="39">
        <f t="shared" si="39"/>
        <v>0.21422993478326036</v>
      </c>
      <c r="AC51" s="11" t="s">
        <v>95</v>
      </c>
      <c r="AR51" s="95"/>
    </row>
    <row r="52" spans="1:91" outlineLevel="1" x14ac:dyDescent="0.25">
      <c r="A52" s="44" t="s">
        <v>78</v>
      </c>
      <c r="B52" s="45" t="s">
        <v>96</v>
      </c>
      <c r="C52" s="34" t="s">
        <v>97</v>
      </c>
      <c r="D52" s="35" t="s">
        <v>33</v>
      </c>
      <c r="E52" s="36" t="s">
        <v>33</v>
      </c>
      <c r="F52" s="37" t="s">
        <v>33</v>
      </c>
      <c r="G52" s="35" t="s">
        <v>33</v>
      </c>
      <c r="H52" s="37" t="s">
        <v>33</v>
      </c>
      <c r="I52" s="37" t="s">
        <v>33</v>
      </c>
      <c r="J52" s="37" t="s">
        <v>33</v>
      </c>
      <c r="K52" s="37" t="s">
        <v>33</v>
      </c>
      <c r="L52" s="37" t="s">
        <v>33</v>
      </c>
      <c r="M52" s="37">
        <f t="shared" si="30"/>
        <v>0</v>
      </c>
      <c r="N52" s="37">
        <v>0</v>
      </c>
      <c r="O52" s="37">
        <v>0</v>
      </c>
      <c r="P52" s="37">
        <v>0</v>
      </c>
      <c r="Q52" s="37">
        <v>0</v>
      </c>
      <c r="R52" s="38" t="s">
        <v>33</v>
      </c>
      <c r="S52" s="35" t="s">
        <v>33</v>
      </c>
      <c r="T52" s="39" t="s">
        <v>33</v>
      </c>
      <c r="U52" s="35" t="s">
        <v>33</v>
      </c>
      <c r="V52" s="39" t="s">
        <v>33</v>
      </c>
      <c r="W52" s="35" t="s">
        <v>33</v>
      </c>
      <c r="X52" s="39" t="s">
        <v>33</v>
      </c>
      <c r="Y52" s="35" t="s">
        <v>33</v>
      </c>
      <c r="Z52" s="39" t="s">
        <v>33</v>
      </c>
      <c r="AA52" s="35" t="s">
        <v>33</v>
      </c>
      <c r="AB52" s="39" t="s">
        <v>33</v>
      </c>
      <c r="AC52" s="11" t="s">
        <v>98</v>
      </c>
      <c r="AR52" s="95"/>
    </row>
    <row r="53" spans="1:91" ht="31.5" outlineLevel="1" x14ac:dyDescent="0.25">
      <c r="A53" s="23" t="s">
        <v>99</v>
      </c>
      <c r="B53" s="29" t="s">
        <v>100</v>
      </c>
      <c r="C53" s="25" t="s">
        <v>32</v>
      </c>
      <c r="D53" s="102">
        <v>0</v>
      </c>
      <c r="E53" s="42" t="s">
        <v>33</v>
      </c>
      <c r="F53" s="66">
        <v>0</v>
      </c>
      <c r="G53" s="102">
        <v>0</v>
      </c>
      <c r="H53" s="66">
        <v>0</v>
      </c>
      <c r="I53" s="66">
        <v>0</v>
      </c>
      <c r="J53" s="66">
        <v>0</v>
      </c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66">
        <v>0</v>
      </c>
      <c r="Q53" s="66">
        <v>0</v>
      </c>
      <c r="R53" s="66">
        <v>0</v>
      </c>
      <c r="S53" s="66">
        <v>0</v>
      </c>
      <c r="T53" s="27">
        <v>0</v>
      </c>
      <c r="U53" s="66">
        <v>0</v>
      </c>
      <c r="V53" s="27">
        <v>0</v>
      </c>
      <c r="W53" s="66">
        <v>0</v>
      </c>
      <c r="X53" s="27">
        <v>0</v>
      </c>
      <c r="Y53" s="66">
        <v>0</v>
      </c>
      <c r="Z53" s="27">
        <v>0</v>
      </c>
      <c r="AA53" s="66">
        <v>0</v>
      </c>
      <c r="AB53" s="27">
        <v>0</v>
      </c>
      <c r="AC53" s="28" t="s">
        <v>33</v>
      </c>
      <c r="AR53" s="95"/>
    </row>
    <row r="54" spans="1:91" s="47" customFormat="1" ht="63" outlineLevel="1" x14ac:dyDescent="0.25">
      <c r="A54" s="23" t="s">
        <v>101</v>
      </c>
      <c r="B54" s="29" t="s">
        <v>102</v>
      </c>
      <c r="C54" s="25" t="s">
        <v>32</v>
      </c>
      <c r="D54" s="102">
        <f>D55+D59+D63+D65</f>
        <v>3382.2361996355939</v>
      </c>
      <c r="E54" s="42" t="s">
        <v>33</v>
      </c>
      <c r="F54" s="66">
        <f t="shared" ref="F54:S54" si="40">F55+F59+F63+F65</f>
        <v>385.72284460999998</v>
      </c>
      <c r="G54" s="102">
        <f t="shared" si="40"/>
        <v>2996.5133550255946</v>
      </c>
      <c r="H54" s="66">
        <f t="shared" si="40"/>
        <v>505.05226661859217</v>
      </c>
      <c r="I54" s="66">
        <f t="shared" si="40"/>
        <v>0</v>
      </c>
      <c r="J54" s="66">
        <f t="shared" si="40"/>
        <v>0</v>
      </c>
      <c r="K54" s="66">
        <f t="shared" si="40"/>
        <v>422.96681717638057</v>
      </c>
      <c r="L54" s="66">
        <f t="shared" si="40"/>
        <v>82.085449442211612</v>
      </c>
      <c r="M54" s="66">
        <f t="shared" si="40"/>
        <v>259.86030677000002</v>
      </c>
      <c r="N54" s="66">
        <f t="shared" si="40"/>
        <v>0</v>
      </c>
      <c r="O54" s="66">
        <f t="shared" si="40"/>
        <v>0</v>
      </c>
      <c r="P54" s="66">
        <f t="shared" si="40"/>
        <v>217.59063803000004</v>
      </c>
      <c r="Q54" s="66">
        <f t="shared" si="40"/>
        <v>42.26966874</v>
      </c>
      <c r="R54" s="66">
        <f t="shared" si="40"/>
        <v>2741.0467376555944</v>
      </c>
      <c r="S54" s="66">
        <f t="shared" si="40"/>
        <v>-249.58564924859215</v>
      </c>
      <c r="T54" s="27">
        <f t="shared" ref="T54:T58" si="41">S54/H54</f>
        <v>-0.49417786186686979</v>
      </c>
      <c r="U54" s="66">
        <f>U55+U59+U63+U65</f>
        <v>0</v>
      </c>
      <c r="V54" s="27">
        <v>0</v>
      </c>
      <c r="W54" s="66">
        <f>W55+W59+W63+W65</f>
        <v>0</v>
      </c>
      <c r="X54" s="27">
        <v>0</v>
      </c>
      <c r="Y54" s="66">
        <f>Y55+Y59+Y63+Y65</f>
        <v>-209.03758697638051</v>
      </c>
      <c r="Z54" s="27">
        <f t="shared" ref="Z54:Z58" si="42">Y54/K54</f>
        <v>-0.49421746219209944</v>
      </c>
      <c r="AA54" s="66">
        <f>AA55+AA59+AA63+AA65</f>
        <v>-40.54806227221161</v>
      </c>
      <c r="AB54" s="27">
        <f t="shared" ref="AB54:AB58" si="43">AA54/L54</f>
        <v>-0.49397381080014136</v>
      </c>
      <c r="AC54" s="28" t="s">
        <v>33</v>
      </c>
      <c r="AD54" s="92"/>
      <c r="AE54" s="96"/>
      <c r="AF54" s="96"/>
      <c r="AG54" s="96"/>
      <c r="AH54" s="92"/>
      <c r="AI54" s="96"/>
      <c r="AJ54" s="96"/>
      <c r="AK54" s="96"/>
      <c r="AL54" s="96"/>
      <c r="AM54" s="96"/>
      <c r="AN54" s="96"/>
      <c r="AO54" s="96"/>
      <c r="AP54" s="96"/>
      <c r="AQ54" s="96"/>
      <c r="AR54" s="95"/>
      <c r="AS54" s="96"/>
      <c r="AT54" s="96"/>
      <c r="AU54" s="96"/>
      <c r="AV54" s="96"/>
      <c r="AW54" s="96"/>
      <c r="AX54" s="96"/>
      <c r="AY54" s="92"/>
      <c r="AZ54" s="92"/>
      <c r="BA54" s="92"/>
      <c r="BB54" s="92"/>
      <c r="BC54" s="96"/>
      <c r="BD54" s="92"/>
      <c r="BE54" s="96"/>
      <c r="BF54" s="96"/>
      <c r="BG54" s="96"/>
      <c r="BH54" s="96"/>
      <c r="BI54" s="96"/>
      <c r="BJ54" s="96"/>
      <c r="BK54" s="96"/>
      <c r="BL54" s="96"/>
      <c r="BM54" s="96"/>
      <c r="BN54" s="96"/>
      <c r="BO54" s="96"/>
      <c r="BP54" s="92"/>
      <c r="BQ54" s="92"/>
      <c r="BR54" s="92"/>
      <c r="BS54" s="92"/>
      <c r="BT54" s="92"/>
      <c r="BU54" s="92"/>
      <c r="BV54" s="92"/>
      <c r="BW54" s="92"/>
      <c r="BX54" s="92"/>
      <c r="BY54" s="92"/>
      <c r="BZ54" s="96"/>
      <c r="CA54" s="96"/>
      <c r="CB54" s="96"/>
      <c r="CC54" s="96"/>
      <c r="CD54" s="96"/>
      <c r="CE54" s="96"/>
      <c r="CF54" s="96"/>
      <c r="CG54" s="96"/>
      <c r="CH54" s="96"/>
      <c r="CI54" s="96"/>
      <c r="CJ54" s="96"/>
      <c r="CK54" s="96"/>
      <c r="CL54" s="96"/>
      <c r="CM54" s="96"/>
    </row>
    <row r="55" spans="1:91" ht="31.5" outlineLevel="1" x14ac:dyDescent="0.25">
      <c r="A55" s="23" t="s">
        <v>103</v>
      </c>
      <c r="B55" s="29" t="s">
        <v>104</v>
      </c>
      <c r="C55" s="25" t="s">
        <v>32</v>
      </c>
      <c r="D55" s="102">
        <f>SUM(D56:D58)</f>
        <v>373.22772205800004</v>
      </c>
      <c r="E55" s="42" t="s">
        <v>33</v>
      </c>
      <c r="F55" s="66">
        <f t="shared" ref="F55:S55" si="44">SUM(F56:F58)</f>
        <v>49.443220459999999</v>
      </c>
      <c r="G55" s="102">
        <f t="shared" si="44"/>
        <v>323.78450159800002</v>
      </c>
      <c r="H55" s="66">
        <f t="shared" si="44"/>
        <v>75.536761172666672</v>
      </c>
      <c r="I55" s="66">
        <f t="shared" si="44"/>
        <v>0</v>
      </c>
      <c r="J55" s="66">
        <f t="shared" si="44"/>
        <v>0</v>
      </c>
      <c r="K55" s="66">
        <f t="shared" si="44"/>
        <v>63.533222527222236</v>
      </c>
      <c r="L55" s="66">
        <f t="shared" si="44"/>
        <v>12.003538645444433</v>
      </c>
      <c r="M55" s="66">
        <f t="shared" si="44"/>
        <v>20.142471710000002</v>
      </c>
      <c r="N55" s="66">
        <f t="shared" si="44"/>
        <v>0</v>
      </c>
      <c r="O55" s="66">
        <f t="shared" si="44"/>
        <v>0</v>
      </c>
      <c r="P55" s="66">
        <f t="shared" si="44"/>
        <v>16.855113899999999</v>
      </c>
      <c r="Q55" s="66">
        <f t="shared" si="44"/>
        <v>3.28735781</v>
      </c>
      <c r="R55" s="66">
        <f t="shared" si="44"/>
        <v>303.64202988800002</v>
      </c>
      <c r="S55" s="66">
        <f t="shared" si="44"/>
        <v>-55.394289462666677</v>
      </c>
      <c r="T55" s="27">
        <f t="shared" si="41"/>
        <v>-0.73334213173428142</v>
      </c>
      <c r="U55" s="66">
        <f>SUM(U56:U58)</f>
        <v>0</v>
      </c>
      <c r="V55" s="27">
        <v>0</v>
      </c>
      <c r="W55" s="66">
        <f>SUM(W56:W58)</f>
        <v>0</v>
      </c>
      <c r="X55" s="27">
        <v>0</v>
      </c>
      <c r="Y55" s="66">
        <f>SUM(Y56:Y58)</f>
        <v>-46.678108627222237</v>
      </c>
      <c r="Z55" s="27">
        <f t="shared" si="42"/>
        <v>-0.73470393552321311</v>
      </c>
      <c r="AA55" s="66">
        <f>SUM(AA56:AA58)</f>
        <v>-8.7161808354444332</v>
      </c>
      <c r="AB55" s="27">
        <f t="shared" si="43"/>
        <v>-0.72613427530825558</v>
      </c>
      <c r="AC55" s="28" t="s">
        <v>33</v>
      </c>
      <c r="AR55" s="95"/>
    </row>
    <row r="56" spans="1:91" ht="110.25" outlineLevel="1" x14ac:dyDescent="0.25">
      <c r="A56" s="44" t="s">
        <v>103</v>
      </c>
      <c r="B56" s="45" t="s">
        <v>105</v>
      </c>
      <c r="C56" s="34" t="s">
        <v>106</v>
      </c>
      <c r="D56" s="35">
        <v>233.70326543200002</v>
      </c>
      <c r="E56" s="36" t="s">
        <v>33</v>
      </c>
      <c r="F56" s="37">
        <v>2.3213963400000002</v>
      </c>
      <c r="G56" s="35">
        <v>231.38186909200002</v>
      </c>
      <c r="H56" s="37">
        <f t="shared" ref="H56:H58" si="45">I56+J56+K56+L56</f>
        <v>62.537666666666674</v>
      </c>
      <c r="I56" s="37">
        <v>0</v>
      </c>
      <c r="J56" s="37">
        <v>0</v>
      </c>
      <c r="K56" s="37">
        <v>52.641254883888898</v>
      </c>
      <c r="L56" s="37">
        <v>9.8964117827777738</v>
      </c>
      <c r="M56" s="37">
        <f t="shared" ref="M56:M58" si="46">N56+O56+P56+Q56</f>
        <v>7.2086821099999998</v>
      </c>
      <c r="N56" s="37">
        <v>0</v>
      </c>
      <c r="O56" s="37">
        <v>0</v>
      </c>
      <c r="P56" s="37">
        <v>6.00723509</v>
      </c>
      <c r="Q56" s="37">
        <v>1.20144702</v>
      </c>
      <c r="R56" s="38">
        <f t="shared" ref="R56:R58" si="47">G56-M56</f>
        <v>224.173186982</v>
      </c>
      <c r="S56" s="35">
        <f t="shared" ref="S56:S58" si="48">M56-H56</f>
        <v>-55.328984556666676</v>
      </c>
      <c r="T56" s="39">
        <f t="shared" si="41"/>
        <v>-0.88473055529201072</v>
      </c>
      <c r="U56" s="35">
        <f t="shared" ref="U56:U58" si="49">N56-I56</f>
        <v>0</v>
      </c>
      <c r="V56" s="39">
        <v>0</v>
      </c>
      <c r="W56" s="35">
        <f t="shared" ref="W56:W58" si="50">O56-J56</f>
        <v>0</v>
      </c>
      <c r="X56" s="39">
        <v>0</v>
      </c>
      <c r="Y56" s="35">
        <f t="shared" ref="Y56:Y58" si="51">P56-K56</f>
        <v>-46.634019793888896</v>
      </c>
      <c r="Z56" s="39">
        <f t="shared" si="42"/>
        <v>-0.88588351278383859</v>
      </c>
      <c r="AA56" s="35">
        <f t="shared" ref="AA56:AA58" si="52">Q56-L56</f>
        <v>-8.694964762777774</v>
      </c>
      <c r="AB56" s="39">
        <f t="shared" si="43"/>
        <v>-0.87859771335598447</v>
      </c>
      <c r="AC56" s="11" t="s">
        <v>1135</v>
      </c>
      <c r="AR56" s="95"/>
    </row>
    <row r="57" spans="1:91" ht="63" outlineLevel="1" x14ac:dyDescent="0.25">
      <c r="A57" s="32" t="s">
        <v>103</v>
      </c>
      <c r="B57" s="48" t="s">
        <v>107</v>
      </c>
      <c r="C57" s="36" t="s">
        <v>108</v>
      </c>
      <c r="D57" s="34">
        <v>83.521794301999989</v>
      </c>
      <c r="E57" s="36" t="s">
        <v>33</v>
      </c>
      <c r="F57" s="37">
        <v>0.80149439999999572</v>
      </c>
      <c r="G57" s="35">
        <v>82.720299901999994</v>
      </c>
      <c r="H57" s="37">
        <f t="shared" si="45"/>
        <v>3.3167619019999997</v>
      </c>
      <c r="I57" s="37">
        <v>0</v>
      </c>
      <c r="J57" s="37">
        <v>0</v>
      </c>
      <c r="K57" s="37">
        <v>2.7639682516666699</v>
      </c>
      <c r="L57" s="37">
        <v>0.55279365033332972</v>
      </c>
      <c r="M57" s="37">
        <f t="shared" si="46"/>
        <v>3.3167618999999999</v>
      </c>
      <c r="N57" s="37">
        <v>0</v>
      </c>
      <c r="O57" s="37">
        <v>0</v>
      </c>
      <c r="P57" s="37">
        <v>2.76396825</v>
      </c>
      <c r="Q57" s="37">
        <v>0.55279364999999991</v>
      </c>
      <c r="R57" s="38">
        <f t="shared" si="47"/>
        <v>79.403538001999991</v>
      </c>
      <c r="S57" s="35">
        <f t="shared" si="48"/>
        <v>-1.9999997213915321E-9</v>
      </c>
      <c r="T57" s="39">
        <f t="shared" si="41"/>
        <v>-6.0299767679601515E-10</v>
      </c>
      <c r="U57" s="35">
        <f t="shared" si="49"/>
        <v>0</v>
      </c>
      <c r="V57" s="39">
        <v>0</v>
      </c>
      <c r="W57" s="35">
        <f t="shared" si="50"/>
        <v>0</v>
      </c>
      <c r="X57" s="39">
        <v>0</v>
      </c>
      <c r="Y57" s="35">
        <f t="shared" si="51"/>
        <v>-1.6666699131917539E-9</v>
      </c>
      <c r="Z57" s="39">
        <f t="shared" si="42"/>
        <v>-6.0299893538457022E-10</v>
      </c>
      <c r="AA57" s="35">
        <f t="shared" si="52"/>
        <v>-3.333298081997782E-10</v>
      </c>
      <c r="AB57" s="39">
        <f t="shared" si="43"/>
        <v>-6.0299138385323937E-10</v>
      </c>
      <c r="AC57" s="11" t="s">
        <v>1136</v>
      </c>
      <c r="AR57" s="95"/>
    </row>
    <row r="58" spans="1:91" outlineLevel="1" x14ac:dyDescent="0.25">
      <c r="A58" s="32" t="s">
        <v>103</v>
      </c>
      <c r="B58" s="33" t="s">
        <v>109</v>
      </c>
      <c r="C58" s="34" t="s">
        <v>110</v>
      </c>
      <c r="D58" s="34">
        <v>56.002662323999999</v>
      </c>
      <c r="E58" s="36" t="s">
        <v>33</v>
      </c>
      <c r="F58" s="37">
        <v>46.320329720000004</v>
      </c>
      <c r="G58" s="35">
        <v>9.6823326039999991</v>
      </c>
      <c r="H58" s="37">
        <f t="shared" si="45"/>
        <v>9.6823326039999991</v>
      </c>
      <c r="I58" s="37">
        <v>0</v>
      </c>
      <c r="J58" s="37">
        <v>0</v>
      </c>
      <c r="K58" s="37">
        <v>8.1279993916666697</v>
      </c>
      <c r="L58" s="37">
        <v>1.5543332123333293</v>
      </c>
      <c r="M58" s="37">
        <f t="shared" si="46"/>
        <v>9.6170277000000013</v>
      </c>
      <c r="N58" s="37">
        <v>0</v>
      </c>
      <c r="O58" s="37">
        <v>0</v>
      </c>
      <c r="P58" s="37">
        <v>8.0839105600000014</v>
      </c>
      <c r="Q58" s="37">
        <v>1.5331171400000001</v>
      </c>
      <c r="R58" s="38">
        <f t="shared" si="47"/>
        <v>6.5304903999997777E-2</v>
      </c>
      <c r="S58" s="35">
        <f t="shared" si="48"/>
        <v>-6.5304903999997777E-2</v>
      </c>
      <c r="T58" s="39">
        <f t="shared" si="41"/>
        <v>-6.7447490879438271E-3</v>
      </c>
      <c r="U58" s="35">
        <f t="shared" si="49"/>
        <v>0</v>
      </c>
      <c r="V58" s="39">
        <v>0</v>
      </c>
      <c r="W58" s="35">
        <f t="shared" si="50"/>
        <v>0</v>
      </c>
      <c r="X58" s="39">
        <v>0</v>
      </c>
      <c r="Y58" s="35">
        <f t="shared" si="51"/>
        <v>-4.4088831666668327E-2</v>
      </c>
      <c r="Z58" s="39">
        <f t="shared" si="42"/>
        <v>-5.4243153255979495E-3</v>
      </c>
      <c r="AA58" s="35">
        <f t="shared" si="52"/>
        <v>-2.1216072333329228E-2</v>
      </c>
      <c r="AB58" s="39">
        <f t="shared" si="43"/>
        <v>-1.3649629413425547E-2</v>
      </c>
      <c r="AC58" s="11" t="s">
        <v>1137</v>
      </c>
      <c r="AR58" s="95"/>
    </row>
    <row r="59" spans="1:91" outlineLevel="1" x14ac:dyDescent="0.25">
      <c r="A59" s="23" t="s">
        <v>111</v>
      </c>
      <c r="B59" s="29" t="s">
        <v>112</v>
      </c>
      <c r="C59" s="25" t="s">
        <v>32</v>
      </c>
      <c r="D59" s="102">
        <f>SUM(D60:D62)</f>
        <v>177.16689115800003</v>
      </c>
      <c r="E59" s="42" t="s">
        <v>33</v>
      </c>
      <c r="F59" s="66">
        <f t="shared" ref="F59" si="53">SUM(F60:F62)</f>
        <v>0.16370586000000001</v>
      </c>
      <c r="G59" s="102">
        <f>SUM(G60:G62)</f>
        <v>177.00318529800003</v>
      </c>
      <c r="H59" s="66">
        <f t="shared" ref="H59:AA59" si="54">SUM(H60:H62)</f>
        <v>42.720919574000007</v>
      </c>
      <c r="I59" s="66">
        <f t="shared" si="54"/>
        <v>0</v>
      </c>
      <c r="J59" s="66">
        <f t="shared" si="54"/>
        <v>0</v>
      </c>
      <c r="K59" s="66">
        <f t="shared" si="54"/>
        <v>35.728475003333301</v>
      </c>
      <c r="L59" s="66">
        <f t="shared" si="54"/>
        <v>6.9924445706667058</v>
      </c>
      <c r="M59" s="66">
        <f t="shared" si="54"/>
        <v>46.683510159999997</v>
      </c>
      <c r="N59" s="66">
        <f t="shared" si="54"/>
        <v>0</v>
      </c>
      <c r="O59" s="66">
        <f t="shared" si="54"/>
        <v>0</v>
      </c>
      <c r="P59" s="66">
        <f t="shared" si="54"/>
        <v>38.988237480000002</v>
      </c>
      <c r="Q59" s="66">
        <f t="shared" si="54"/>
        <v>7.6952726800000004</v>
      </c>
      <c r="R59" s="66">
        <f t="shared" si="54"/>
        <v>134.71336453800001</v>
      </c>
      <c r="S59" s="66">
        <f t="shared" si="54"/>
        <v>-0.43109881400000205</v>
      </c>
      <c r="T59" s="27">
        <f>S59/H59</f>
        <v>-1.0091047156727619E-2</v>
      </c>
      <c r="U59" s="66">
        <f t="shared" si="54"/>
        <v>0</v>
      </c>
      <c r="V59" s="27">
        <v>0</v>
      </c>
      <c r="W59" s="66">
        <f t="shared" si="54"/>
        <v>0</v>
      </c>
      <c r="X59" s="27">
        <v>0</v>
      </c>
      <c r="Y59" s="66">
        <f t="shared" si="54"/>
        <v>-0.40164535333329843</v>
      </c>
      <c r="Z59" s="27">
        <f>Y59/K59</f>
        <v>-1.1241603603171609E-2</v>
      </c>
      <c r="AA59" s="66">
        <f t="shared" si="54"/>
        <v>-2.9453460666705844E-2</v>
      </c>
      <c r="AB59" s="27">
        <f>AA59/L59</f>
        <v>-4.2121836460832403E-3</v>
      </c>
      <c r="AC59" s="28" t="s">
        <v>33</v>
      </c>
      <c r="AR59" s="95"/>
    </row>
    <row r="60" spans="1:91" ht="31.5" outlineLevel="1" x14ac:dyDescent="0.25">
      <c r="A60" s="32" t="s">
        <v>111</v>
      </c>
      <c r="B60" s="49" t="s">
        <v>113</v>
      </c>
      <c r="C60" s="36" t="s">
        <v>114</v>
      </c>
      <c r="D60" s="35">
        <v>135.83443573000002</v>
      </c>
      <c r="E60" s="36" t="s">
        <v>33</v>
      </c>
      <c r="F60" s="37">
        <v>0</v>
      </c>
      <c r="G60" s="35">
        <v>135.83443573000002</v>
      </c>
      <c r="H60" s="37">
        <f t="shared" ref="H60:H61" si="55">I60+J60+K60+L60</f>
        <v>2.97999999</v>
      </c>
      <c r="I60" s="37">
        <v>0</v>
      </c>
      <c r="J60" s="37">
        <v>0</v>
      </c>
      <c r="K60" s="37">
        <v>2.4833333250000007</v>
      </c>
      <c r="L60" s="37">
        <v>0.49666666499999934</v>
      </c>
      <c r="M60" s="37">
        <f t="shared" ref="M60:M62" si="56">N60+O60+P60+Q60</f>
        <v>2.9799999899999996</v>
      </c>
      <c r="N60" s="37">
        <v>0</v>
      </c>
      <c r="O60" s="37">
        <v>0</v>
      </c>
      <c r="P60" s="37">
        <v>2.4833333299999998</v>
      </c>
      <c r="Q60" s="37">
        <v>0.49666665999999982</v>
      </c>
      <c r="R60" s="38">
        <f t="shared" ref="R60:R61" si="57">G60-M60</f>
        <v>132.85443574000001</v>
      </c>
      <c r="S60" s="35">
        <f t="shared" ref="S60:S61" si="58">M60-H60</f>
        <v>0</v>
      </c>
      <c r="T60" s="39">
        <f t="shared" ref="T60:T61" si="59">S60/H60</f>
        <v>0</v>
      </c>
      <c r="U60" s="35">
        <f t="shared" ref="U60:U61" si="60">N60-I60</f>
        <v>0</v>
      </c>
      <c r="V60" s="39">
        <v>0</v>
      </c>
      <c r="W60" s="35">
        <f t="shared" ref="W60:W61" si="61">O60-J60</f>
        <v>0</v>
      </c>
      <c r="X60" s="39">
        <v>0</v>
      </c>
      <c r="Y60" s="35">
        <f t="shared" ref="Y60:Y61" si="62">P60-K60</f>
        <v>4.9999990814342254E-9</v>
      </c>
      <c r="Z60" s="39">
        <f t="shared" ref="Z60:Z61" si="63">Y60/K60</f>
        <v>2.0134224556561388E-9</v>
      </c>
      <c r="AA60" s="35">
        <f t="shared" ref="AA60:AA61" si="64">Q60-L60</f>
        <v>-4.9999995255234353E-9</v>
      </c>
      <c r="AB60" s="39">
        <f t="shared" ref="AB60:AB61" si="65">AA60/L60</f>
        <v>-1.0067113172420061E-8</v>
      </c>
      <c r="AC60" s="11" t="s">
        <v>33</v>
      </c>
      <c r="AR60" s="95"/>
    </row>
    <row r="61" spans="1:91" ht="31.5" outlineLevel="1" x14ac:dyDescent="0.25">
      <c r="A61" s="32" t="s">
        <v>111</v>
      </c>
      <c r="B61" s="49" t="s">
        <v>115</v>
      </c>
      <c r="C61" s="36" t="s">
        <v>116</v>
      </c>
      <c r="D61" s="35">
        <v>41.332455428000003</v>
      </c>
      <c r="E61" s="36" t="s">
        <v>33</v>
      </c>
      <c r="F61" s="37">
        <v>0.16370586000000001</v>
      </c>
      <c r="G61" s="35">
        <v>41.168749568000003</v>
      </c>
      <c r="H61" s="37">
        <f t="shared" si="55"/>
        <v>39.740919584000004</v>
      </c>
      <c r="I61" s="37">
        <v>0</v>
      </c>
      <c r="J61" s="37">
        <v>0</v>
      </c>
      <c r="K61" s="37">
        <v>33.245141678333297</v>
      </c>
      <c r="L61" s="37">
        <v>6.4957779056667064</v>
      </c>
      <c r="M61" s="37">
        <f t="shared" si="56"/>
        <v>39.309820770000002</v>
      </c>
      <c r="N61" s="37">
        <v>0</v>
      </c>
      <c r="O61" s="37">
        <v>0</v>
      </c>
      <c r="P61" s="37">
        <v>32.84349632</v>
      </c>
      <c r="Q61" s="37">
        <v>6.4663244500000001</v>
      </c>
      <c r="R61" s="38">
        <f t="shared" si="57"/>
        <v>1.8589287980000009</v>
      </c>
      <c r="S61" s="35">
        <f t="shared" si="58"/>
        <v>-0.43109881400000205</v>
      </c>
      <c r="T61" s="39">
        <f t="shared" si="59"/>
        <v>-1.084773121791489E-2</v>
      </c>
      <c r="U61" s="35">
        <f t="shared" si="60"/>
        <v>0</v>
      </c>
      <c r="V61" s="39">
        <v>0</v>
      </c>
      <c r="W61" s="35">
        <f t="shared" si="61"/>
        <v>0</v>
      </c>
      <c r="X61" s="39">
        <v>0</v>
      </c>
      <c r="Y61" s="35">
        <f t="shared" si="62"/>
        <v>-0.40164535833329751</v>
      </c>
      <c r="Z61" s="39">
        <f t="shared" si="63"/>
        <v>-1.208132491115416E-2</v>
      </c>
      <c r="AA61" s="35">
        <f t="shared" si="64"/>
        <v>-2.9453455666706319E-2</v>
      </c>
      <c r="AB61" s="39">
        <f t="shared" si="65"/>
        <v>-4.5342461048448216E-3</v>
      </c>
      <c r="AC61" s="11" t="s">
        <v>33</v>
      </c>
      <c r="AR61" s="95"/>
    </row>
    <row r="62" spans="1:91" ht="78.75" outlineLevel="1" x14ac:dyDescent="0.25">
      <c r="A62" s="32" t="s">
        <v>111</v>
      </c>
      <c r="B62" s="50" t="s">
        <v>117</v>
      </c>
      <c r="C62" s="34" t="s">
        <v>118</v>
      </c>
      <c r="D62" s="34" t="s">
        <v>33</v>
      </c>
      <c r="E62" s="36" t="s">
        <v>33</v>
      </c>
      <c r="F62" s="37" t="s">
        <v>33</v>
      </c>
      <c r="G62" s="35" t="s">
        <v>33</v>
      </c>
      <c r="H62" s="37" t="s">
        <v>33</v>
      </c>
      <c r="I62" s="37" t="s">
        <v>33</v>
      </c>
      <c r="J62" s="37" t="s">
        <v>33</v>
      </c>
      <c r="K62" s="37" t="s">
        <v>33</v>
      </c>
      <c r="L62" s="37" t="s">
        <v>33</v>
      </c>
      <c r="M62" s="37">
        <f t="shared" si="56"/>
        <v>4.3936894000000004</v>
      </c>
      <c r="N62" s="37">
        <v>0</v>
      </c>
      <c r="O62" s="37">
        <v>0</v>
      </c>
      <c r="P62" s="37">
        <v>3.6614078300000004</v>
      </c>
      <c r="Q62" s="37">
        <v>0.73228157000000005</v>
      </c>
      <c r="R62" s="38" t="s">
        <v>33</v>
      </c>
      <c r="S62" s="35" t="s">
        <v>33</v>
      </c>
      <c r="T62" s="39" t="s">
        <v>33</v>
      </c>
      <c r="U62" s="35" t="s">
        <v>33</v>
      </c>
      <c r="V62" s="39" t="s">
        <v>33</v>
      </c>
      <c r="W62" s="35" t="s">
        <v>33</v>
      </c>
      <c r="X62" s="39" t="s">
        <v>33</v>
      </c>
      <c r="Y62" s="35" t="s">
        <v>33</v>
      </c>
      <c r="Z62" s="39" t="s">
        <v>33</v>
      </c>
      <c r="AA62" s="35" t="s">
        <v>33</v>
      </c>
      <c r="AB62" s="39" t="s">
        <v>33</v>
      </c>
      <c r="AC62" s="11" t="s">
        <v>119</v>
      </c>
      <c r="AR62" s="95"/>
    </row>
    <row r="63" spans="1:91" ht="31.5" outlineLevel="1" x14ac:dyDescent="0.25">
      <c r="A63" s="23" t="s">
        <v>120</v>
      </c>
      <c r="B63" s="29" t="s">
        <v>121</v>
      </c>
      <c r="C63" s="25" t="s">
        <v>32</v>
      </c>
      <c r="D63" s="102">
        <f>SUM(D64:D64,)</f>
        <v>483.88459307200003</v>
      </c>
      <c r="E63" s="42" t="s">
        <v>33</v>
      </c>
      <c r="F63" s="66">
        <f t="shared" ref="F63:S63" si="66">SUM(F64:F64,)</f>
        <v>116.62441597</v>
      </c>
      <c r="G63" s="102">
        <f t="shared" si="66"/>
        <v>367.26017710200006</v>
      </c>
      <c r="H63" s="66">
        <f t="shared" si="66"/>
        <v>64.58131337299001</v>
      </c>
      <c r="I63" s="66">
        <f t="shared" si="66"/>
        <v>0</v>
      </c>
      <c r="J63" s="66">
        <f t="shared" si="66"/>
        <v>0</v>
      </c>
      <c r="K63" s="66">
        <f t="shared" si="66"/>
        <v>54.10296745749168</v>
      </c>
      <c r="L63" s="66">
        <f t="shared" si="66"/>
        <v>10.47834591549833</v>
      </c>
      <c r="M63" s="66">
        <f t="shared" si="66"/>
        <v>36.581493350000002</v>
      </c>
      <c r="N63" s="66">
        <f t="shared" si="66"/>
        <v>0</v>
      </c>
      <c r="O63" s="66">
        <f t="shared" si="66"/>
        <v>0</v>
      </c>
      <c r="P63" s="66">
        <f t="shared" si="66"/>
        <v>30.526740140000001</v>
      </c>
      <c r="Q63" s="66">
        <f t="shared" si="66"/>
        <v>6.0547532099999994</v>
      </c>
      <c r="R63" s="66">
        <f t="shared" si="66"/>
        <v>330.67868375200004</v>
      </c>
      <c r="S63" s="66">
        <f t="shared" si="66"/>
        <v>-27.999820022990008</v>
      </c>
      <c r="T63" s="27">
        <f>S63/H63</f>
        <v>-0.43355916070143652</v>
      </c>
      <c r="U63" s="66">
        <f>SUM(U64:U64,)</f>
        <v>0</v>
      </c>
      <c r="V63" s="27">
        <v>0</v>
      </c>
      <c r="W63" s="66">
        <f>SUM(W64:W64,)</f>
        <v>0</v>
      </c>
      <c r="X63" s="27">
        <v>0</v>
      </c>
      <c r="Y63" s="66">
        <f>SUM(Y64:Y64,)</f>
        <v>-23.576227317491679</v>
      </c>
      <c r="Z63" s="27">
        <f>Y63/K63</f>
        <v>-0.43576588171462782</v>
      </c>
      <c r="AA63" s="66">
        <f>SUM(AA64:AA64,)</f>
        <v>-4.4235927054983311</v>
      </c>
      <c r="AB63" s="27">
        <f>AA63/L63</f>
        <v>-0.42216517198153153</v>
      </c>
      <c r="AC63" s="28" t="s">
        <v>33</v>
      </c>
      <c r="AR63" s="95"/>
    </row>
    <row r="64" spans="1:91" ht="78.75" outlineLevel="1" x14ac:dyDescent="0.25">
      <c r="A64" s="32" t="s">
        <v>120</v>
      </c>
      <c r="B64" s="50" t="s">
        <v>122</v>
      </c>
      <c r="C64" s="34" t="s">
        <v>123</v>
      </c>
      <c r="D64" s="35">
        <v>483.88459307200003</v>
      </c>
      <c r="E64" s="36" t="s">
        <v>33</v>
      </c>
      <c r="F64" s="37">
        <v>116.62441597</v>
      </c>
      <c r="G64" s="35">
        <v>367.26017710200006</v>
      </c>
      <c r="H64" s="37">
        <f>I64+J64+K64+L64</f>
        <v>64.58131337299001</v>
      </c>
      <c r="I64" s="37">
        <v>0</v>
      </c>
      <c r="J64" s="37">
        <v>0</v>
      </c>
      <c r="K64" s="37">
        <v>54.10296745749168</v>
      </c>
      <c r="L64" s="37">
        <v>10.47834591549833</v>
      </c>
      <c r="M64" s="37">
        <f>N64+O64+P64+Q64</f>
        <v>36.581493350000002</v>
      </c>
      <c r="N64" s="37">
        <v>0</v>
      </c>
      <c r="O64" s="37">
        <v>0</v>
      </c>
      <c r="P64" s="37">
        <v>30.526740140000001</v>
      </c>
      <c r="Q64" s="37">
        <v>6.0547532099999994</v>
      </c>
      <c r="R64" s="38">
        <f>G64-M64</f>
        <v>330.67868375200004</v>
      </c>
      <c r="S64" s="35">
        <f>M64-H64</f>
        <v>-27.999820022990008</v>
      </c>
      <c r="T64" s="39">
        <f>S64/H64</f>
        <v>-0.43355916070143652</v>
      </c>
      <c r="U64" s="35">
        <f>N64-I64</f>
        <v>0</v>
      </c>
      <c r="V64" s="39">
        <v>0</v>
      </c>
      <c r="W64" s="35">
        <f>O64-J64</f>
        <v>0</v>
      </c>
      <c r="X64" s="39">
        <v>0</v>
      </c>
      <c r="Y64" s="35">
        <f>P64-K64</f>
        <v>-23.576227317491679</v>
      </c>
      <c r="Z64" s="39">
        <f>Y64/K64</f>
        <v>-0.43576588171462782</v>
      </c>
      <c r="AA64" s="35">
        <f>Q64-L64</f>
        <v>-4.4235927054983311</v>
      </c>
      <c r="AB64" s="39">
        <f>AA64/L64</f>
        <v>-0.42216517198153153</v>
      </c>
      <c r="AC64" s="11" t="s">
        <v>1138</v>
      </c>
      <c r="AR64" s="95"/>
    </row>
    <row r="65" spans="1:44" ht="31.5" outlineLevel="1" x14ac:dyDescent="0.25">
      <c r="A65" s="23" t="s">
        <v>124</v>
      </c>
      <c r="B65" s="29" t="s">
        <v>125</v>
      </c>
      <c r="C65" s="25" t="s">
        <v>32</v>
      </c>
      <c r="D65" s="102">
        <f>SUM(D66:D74)</f>
        <v>2347.9569933475941</v>
      </c>
      <c r="E65" s="42" t="s">
        <v>33</v>
      </c>
      <c r="F65" s="66">
        <f t="shared" ref="F65" si="67">SUM(F66:F74)</f>
        <v>219.49150232</v>
      </c>
      <c r="G65" s="102">
        <f>SUM(G66:G74)</f>
        <v>2128.4654910275945</v>
      </c>
      <c r="H65" s="66">
        <f t="shared" ref="H65:AA65" si="68">SUM(H66:H74)</f>
        <v>322.21327249893545</v>
      </c>
      <c r="I65" s="66">
        <f t="shared" si="68"/>
        <v>0</v>
      </c>
      <c r="J65" s="66">
        <f t="shared" si="68"/>
        <v>0</v>
      </c>
      <c r="K65" s="66">
        <f t="shared" si="68"/>
        <v>269.60215218833332</v>
      </c>
      <c r="L65" s="66">
        <f t="shared" si="68"/>
        <v>52.611120310602139</v>
      </c>
      <c r="M65" s="66">
        <f t="shared" si="68"/>
        <v>156.45283155000004</v>
      </c>
      <c r="N65" s="66">
        <f t="shared" si="68"/>
        <v>0</v>
      </c>
      <c r="O65" s="66">
        <f t="shared" si="68"/>
        <v>0</v>
      </c>
      <c r="P65" s="66">
        <f t="shared" si="68"/>
        <v>131.22054651000002</v>
      </c>
      <c r="Q65" s="66">
        <f t="shared" si="68"/>
        <v>25.232285040000001</v>
      </c>
      <c r="R65" s="66">
        <f t="shared" si="68"/>
        <v>1972.0126594775945</v>
      </c>
      <c r="S65" s="66">
        <f t="shared" si="68"/>
        <v>-165.76044094893547</v>
      </c>
      <c r="T65" s="27">
        <f>S65/H65</f>
        <v>-0.51444324333189317</v>
      </c>
      <c r="U65" s="66">
        <f t="shared" si="68"/>
        <v>0</v>
      </c>
      <c r="V65" s="27">
        <v>0</v>
      </c>
      <c r="W65" s="66">
        <f t="shared" si="68"/>
        <v>0</v>
      </c>
      <c r="X65" s="27">
        <v>0</v>
      </c>
      <c r="Y65" s="66">
        <f t="shared" si="68"/>
        <v>-138.3816056783333</v>
      </c>
      <c r="Z65" s="27">
        <f>Y65/K65</f>
        <v>-0.5132807900645594</v>
      </c>
      <c r="AA65" s="66">
        <f t="shared" si="68"/>
        <v>-27.378835270602139</v>
      </c>
      <c r="AB65" s="27">
        <f>AA65/L65</f>
        <v>-0.52040015701936659</v>
      </c>
      <c r="AC65" s="28" t="s">
        <v>33</v>
      </c>
      <c r="AR65" s="95"/>
    </row>
    <row r="66" spans="1:44" ht="63" outlineLevel="1" x14ac:dyDescent="0.25">
      <c r="A66" s="44" t="s">
        <v>124</v>
      </c>
      <c r="B66" s="51" t="s">
        <v>126</v>
      </c>
      <c r="C66" s="52" t="s">
        <v>127</v>
      </c>
      <c r="D66" s="35">
        <v>96.137865505999997</v>
      </c>
      <c r="E66" s="36" t="s">
        <v>33</v>
      </c>
      <c r="F66" s="37">
        <v>10.482093280000001</v>
      </c>
      <c r="G66" s="35">
        <v>85.655772225999996</v>
      </c>
      <c r="H66" s="37">
        <f t="shared" ref="H66:H74" si="69">I66+J66+K66+L66</f>
        <v>0.91080229400000001</v>
      </c>
      <c r="I66" s="37">
        <v>0</v>
      </c>
      <c r="J66" s="37">
        <v>0</v>
      </c>
      <c r="K66" s="37">
        <v>0.75997055000000002</v>
      </c>
      <c r="L66" s="37">
        <v>0.15083174399999999</v>
      </c>
      <c r="M66" s="37">
        <f t="shared" ref="M66:M74" si="70">N66+O66+P66+Q66</f>
        <v>2.3232369999999999E-2</v>
      </c>
      <c r="N66" s="37">
        <v>0</v>
      </c>
      <c r="O66" s="37">
        <v>0</v>
      </c>
      <c r="P66" s="37">
        <v>2.3232369999999999E-2</v>
      </c>
      <c r="Q66" s="37">
        <v>0</v>
      </c>
      <c r="R66" s="38">
        <f t="shared" ref="R66:R74" si="71">G66-M66</f>
        <v>85.632539855999994</v>
      </c>
      <c r="S66" s="35">
        <f t="shared" ref="S66:S74" si="72">M66-H66</f>
        <v>-0.88756992400000001</v>
      </c>
      <c r="T66" s="39">
        <f t="shared" ref="T66:T89" si="73">S66/H66</f>
        <v>-0.97449241163198042</v>
      </c>
      <c r="U66" s="35">
        <f t="shared" ref="U66:U74" si="74">N66-I66</f>
        <v>0</v>
      </c>
      <c r="V66" s="39">
        <v>0</v>
      </c>
      <c r="W66" s="35">
        <f t="shared" ref="W66:W74" si="75">O66-J66</f>
        <v>0</v>
      </c>
      <c r="X66" s="39">
        <v>0</v>
      </c>
      <c r="Y66" s="35">
        <f t="shared" ref="Y66:Y74" si="76">P66-K66</f>
        <v>-0.73673818000000002</v>
      </c>
      <c r="Z66" s="39">
        <f t="shared" ref="Z66:Z89" si="77">Y66/K66</f>
        <v>-0.96942990751417935</v>
      </c>
      <c r="AA66" s="35">
        <f t="shared" ref="AA66:AA74" si="78">Q66-L66</f>
        <v>-0.15083174399999999</v>
      </c>
      <c r="AB66" s="39">
        <f t="shared" ref="AB66:AB89" si="79">AA66/L66</f>
        <v>-1</v>
      </c>
      <c r="AC66" s="11" t="s">
        <v>1139</v>
      </c>
      <c r="AR66" s="95"/>
    </row>
    <row r="67" spans="1:44" ht="31.5" outlineLevel="1" x14ac:dyDescent="0.25">
      <c r="A67" s="32" t="s">
        <v>124</v>
      </c>
      <c r="B67" s="48" t="s">
        <v>128</v>
      </c>
      <c r="C67" s="36" t="s">
        <v>129</v>
      </c>
      <c r="D67" s="35">
        <v>713.01643558600017</v>
      </c>
      <c r="E67" s="36" t="s">
        <v>33</v>
      </c>
      <c r="F67" s="37">
        <v>59.186067659999999</v>
      </c>
      <c r="G67" s="35">
        <v>653.83036792600012</v>
      </c>
      <c r="H67" s="37">
        <f t="shared" si="69"/>
        <v>217.047181698</v>
      </c>
      <c r="I67" s="37">
        <v>0</v>
      </c>
      <c r="J67" s="37">
        <v>0</v>
      </c>
      <c r="K67" s="37">
        <v>181.63629693666667</v>
      </c>
      <c r="L67" s="37">
        <v>35.410884761333335</v>
      </c>
      <c r="M67" s="37">
        <f t="shared" si="70"/>
        <v>111.90023471000001</v>
      </c>
      <c r="N67" s="37">
        <v>0</v>
      </c>
      <c r="O67" s="37">
        <v>0</v>
      </c>
      <c r="P67" s="37">
        <v>93.917991290000003</v>
      </c>
      <c r="Q67" s="37">
        <v>17.98224342</v>
      </c>
      <c r="R67" s="38">
        <f t="shared" si="71"/>
        <v>541.93013321600006</v>
      </c>
      <c r="S67" s="35">
        <f t="shared" si="72"/>
        <v>-105.146946988</v>
      </c>
      <c r="T67" s="39">
        <f t="shared" si="73"/>
        <v>-0.48444281176754334</v>
      </c>
      <c r="U67" s="35">
        <f t="shared" si="74"/>
        <v>0</v>
      </c>
      <c r="V67" s="39">
        <v>0</v>
      </c>
      <c r="W67" s="35">
        <f t="shared" si="75"/>
        <v>0</v>
      </c>
      <c r="X67" s="39">
        <v>0</v>
      </c>
      <c r="Y67" s="35">
        <f t="shared" si="76"/>
        <v>-87.718305646666664</v>
      </c>
      <c r="Z67" s="39">
        <f t="shared" si="77"/>
        <v>-0.48293379201213549</v>
      </c>
      <c r="AA67" s="35">
        <f t="shared" si="78"/>
        <v>-17.428641341333336</v>
      </c>
      <c r="AB67" s="39">
        <f t="shared" si="79"/>
        <v>-0.49218316511437232</v>
      </c>
      <c r="AC67" s="11" t="s">
        <v>1140</v>
      </c>
      <c r="AR67" s="95"/>
    </row>
    <row r="68" spans="1:44" ht="78.75" outlineLevel="1" x14ac:dyDescent="0.25">
      <c r="A68" s="32" t="s">
        <v>124</v>
      </c>
      <c r="B68" s="48" t="s">
        <v>130</v>
      </c>
      <c r="C68" s="36" t="s">
        <v>131</v>
      </c>
      <c r="D68" s="35">
        <v>1189.224696</v>
      </c>
      <c r="E68" s="36" t="s">
        <v>33</v>
      </c>
      <c r="F68" s="37">
        <v>3.3124570800000002</v>
      </c>
      <c r="G68" s="35">
        <v>1185.9122389199999</v>
      </c>
      <c r="H68" s="37">
        <f t="shared" si="69"/>
        <v>12.422143693999999</v>
      </c>
      <c r="I68" s="37">
        <v>0</v>
      </c>
      <c r="J68" s="37">
        <v>0</v>
      </c>
      <c r="K68" s="37">
        <v>10.351786411666668</v>
      </c>
      <c r="L68" s="37">
        <v>2.0703572823333314</v>
      </c>
      <c r="M68" s="37">
        <f t="shared" si="70"/>
        <v>5.5825378500000005</v>
      </c>
      <c r="N68" s="37">
        <v>0</v>
      </c>
      <c r="O68" s="37">
        <v>0</v>
      </c>
      <c r="P68" s="37">
        <v>4.6521148700000001</v>
      </c>
      <c r="Q68" s="37">
        <v>0.93042298000000001</v>
      </c>
      <c r="R68" s="38">
        <f t="shared" si="71"/>
        <v>1180.3297010699998</v>
      </c>
      <c r="S68" s="35">
        <f t="shared" si="72"/>
        <v>-6.8396058439999985</v>
      </c>
      <c r="T68" s="39">
        <f t="shared" si="73"/>
        <v>-0.55059786881257755</v>
      </c>
      <c r="U68" s="35">
        <f t="shared" si="74"/>
        <v>0</v>
      </c>
      <c r="V68" s="39">
        <v>0</v>
      </c>
      <c r="W68" s="35">
        <f t="shared" si="75"/>
        <v>0</v>
      </c>
      <c r="X68" s="39">
        <v>0</v>
      </c>
      <c r="Y68" s="35">
        <f t="shared" si="76"/>
        <v>-5.6996715416666675</v>
      </c>
      <c r="Z68" s="39">
        <f t="shared" si="77"/>
        <v>-0.55059786929558607</v>
      </c>
      <c r="AA68" s="35">
        <f t="shared" si="78"/>
        <v>-1.1399343023333315</v>
      </c>
      <c r="AB68" s="39">
        <f t="shared" si="79"/>
        <v>-0.55059786639753516</v>
      </c>
      <c r="AC68" s="11" t="s">
        <v>1141</v>
      </c>
      <c r="AR68" s="95"/>
    </row>
    <row r="69" spans="1:44" ht="31.5" outlineLevel="1" x14ac:dyDescent="0.25">
      <c r="A69" s="32" t="s">
        <v>124</v>
      </c>
      <c r="B69" s="48" t="s">
        <v>132</v>
      </c>
      <c r="C69" s="36" t="s">
        <v>133</v>
      </c>
      <c r="D69" s="35">
        <v>11.884227599999999</v>
      </c>
      <c r="E69" s="36" t="s">
        <v>33</v>
      </c>
      <c r="F69" s="37">
        <v>0</v>
      </c>
      <c r="G69" s="35">
        <v>11.884227599999999</v>
      </c>
      <c r="H69" s="37">
        <f t="shared" si="69"/>
        <v>11.884227599999999</v>
      </c>
      <c r="I69" s="37">
        <v>0</v>
      </c>
      <c r="J69" s="37">
        <v>0</v>
      </c>
      <c r="K69" s="37">
        <v>9.9035229999999999</v>
      </c>
      <c r="L69" s="37">
        <v>1.9807045999999993</v>
      </c>
      <c r="M69" s="37">
        <f t="shared" si="70"/>
        <v>11.8838712</v>
      </c>
      <c r="N69" s="37">
        <v>0</v>
      </c>
      <c r="O69" s="37">
        <v>0</v>
      </c>
      <c r="P69" s="37">
        <v>9.9032260000000001</v>
      </c>
      <c r="Q69" s="37">
        <v>1.9806451999999999</v>
      </c>
      <c r="R69" s="38">
        <f t="shared" si="71"/>
        <v>3.5639999999936833E-4</v>
      </c>
      <c r="S69" s="35">
        <f t="shared" si="72"/>
        <v>-3.5639999999936833E-4</v>
      </c>
      <c r="T69" s="39">
        <f t="shared" si="73"/>
        <v>-2.9989328040079638E-5</v>
      </c>
      <c r="U69" s="35">
        <f t="shared" si="74"/>
        <v>0</v>
      </c>
      <c r="V69" s="39">
        <v>0</v>
      </c>
      <c r="W69" s="35">
        <f t="shared" si="75"/>
        <v>0</v>
      </c>
      <c r="X69" s="39">
        <v>0</v>
      </c>
      <c r="Y69" s="35">
        <f t="shared" si="76"/>
        <v>-2.9699999999976967E-4</v>
      </c>
      <c r="Z69" s="39">
        <f t="shared" si="77"/>
        <v>-2.9989328040109532E-5</v>
      </c>
      <c r="AA69" s="35">
        <f t="shared" si="78"/>
        <v>-5.9399999999376618E-5</v>
      </c>
      <c r="AB69" s="39">
        <f t="shared" si="79"/>
        <v>-2.9989328039818075E-5</v>
      </c>
      <c r="AC69" s="11" t="s">
        <v>33</v>
      </c>
      <c r="AR69" s="95"/>
    </row>
    <row r="70" spans="1:44" ht="31.5" outlineLevel="1" x14ac:dyDescent="0.25">
      <c r="A70" s="44" t="s">
        <v>124</v>
      </c>
      <c r="B70" s="51" t="s">
        <v>134</v>
      </c>
      <c r="C70" s="46" t="s">
        <v>135</v>
      </c>
      <c r="D70" s="35">
        <v>116.65563064</v>
      </c>
      <c r="E70" s="36" t="s">
        <v>33</v>
      </c>
      <c r="F70" s="37">
        <v>112.06089566999999</v>
      </c>
      <c r="G70" s="35">
        <v>4.5947349700000046</v>
      </c>
      <c r="H70" s="37">
        <f t="shared" si="69"/>
        <v>4.5947349700000002</v>
      </c>
      <c r="I70" s="37">
        <v>0</v>
      </c>
      <c r="J70" s="37">
        <v>0</v>
      </c>
      <c r="K70" s="37">
        <v>3.8938431900000001</v>
      </c>
      <c r="L70" s="37">
        <v>0.70089178000000008</v>
      </c>
      <c r="M70" s="37">
        <f t="shared" si="70"/>
        <v>4.5947349700000002</v>
      </c>
      <c r="N70" s="37">
        <v>0</v>
      </c>
      <c r="O70" s="37">
        <v>0</v>
      </c>
      <c r="P70" s="37">
        <v>3.8938431900000001</v>
      </c>
      <c r="Q70" s="37">
        <v>0.70089178000000008</v>
      </c>
      <c r="R70" s="38">
        <f t="shared" si="71"/>
        <v>0</v>
      </c>
      <c r="S70" s="35">
        <f t="shared" si="72"/>
        <v>0</v>
      </c>
      <c r="T70" s="39">
        <f t="shared" si="73"/>
        <v>0</v>
      </c>
      <c r="U70" s="35">
        <f t="shared" si="74"/>
        <v>0</v>
      </c>
      <c r="V70" s="39">
        <v>0</v>
      </c>
      <c r="W70" s="35">
        <f t="shared" si="75"/>
        <v>0</v>
      </c>
      <c r="X70" s="39">
        <v>0</v>
      </c>
      <c r="Y70" s="35">
        <f t="shared" si="76"/>
        <v>0</v>
      </c>
      <c r="Z70" s="39">
        <f t="shared" si="77"/>
        <v>0</v>
      </c>
      <c r="AA70" s="35">
        <f t="shared" si="78"/>
        <v>0</v>
      </c>
      <c r="AB70" s="39">
        <f t="shared" si="79"/>
        <v>0</v>
      </c>
      <c r="AC70" s="11" t="s">
        <v>33</v>
      </c>
      <c r="AR70" s="95"/>
    </row>
    <row r="71" spans="1:44" ht="47.25" outlineLevel="1" x14ac:dyDescent="0.25">
      <c r="A71" s="32" t="s">
        <v>124</v>
      </c>
      <c r="B71" s="48" t="s">
        <v>136</v>
      </c>
      <c r="C71" s="36" t="s">
        <v>137</v>
      </c>
      <c r="D71" s="35">
        <v>7.5349583600000001</v>
      </c>
      <c r="E71" s="36" t="s">
        <v>33</v>
      </c>
      <c r="F71" s="37">
        <v>7.03211984</v>
      </c>
      <c r="G71" s="35">
        <v>0.50283852000000007</v>
      </c>
      <c r="H71" s="37">
        <f t="shared" si="69"/>
        <v>0.50283852000000007</v>
      </c>
      <c r="I71" s="37">
        <v>0</v>
      </c>
      <c r="J71" s="37">
        <v>0</v>
      </c>
      <c r="K71" s="37">
        <v>0.41903210000000002</v>
      </c>
      <c r="L71" s="37">
        <v>8.3806420000000048E-2</v>
      </c>
      <c r="M71" s="37">
        <f t="shared" si="70"/>
        <v>0.50283852000000007</v>
      </c>
      <c r="N71" s="37">
        <v>0</v>
      </c>
      <c r="O71" s="37">
        <v>0</v>
      </c>
      <c r="P71" s="37">
        <v>0.41903210000000007</v>
      </c>
      <c r="Q71" s="37">
        <v>8.3806420000000006E-2</v>
      </c>
      <c r="R71" s="38">
        <f t="shared" si="71"/>
        <v>0</v>
      </c>
      <c r="S71" s="35">
        <f t="shared" si="72"/>
        <v>0</v>
      </c>
      <c r="T71" s="39">
        <f t="shared" si="73"/>
        <v>0</v>
      </c>
      <c r="U71" s="35">
        <f t="shared" si="74"/>
        <v>0</v>
      </c>
      <c r="V71" s="39">
        <v>0</v>
      </c>
      <c r="W71" s="35">
        <f t="shared" si="75"/>
        <v>0</v>
      </c>
      <c r="X71" s="39">
        <v>0</v>
      </c>
      <c r="Y71" s="35">
        <f t="shared" si="76"/>
        <v>0</v>
      </c>
      <c r="Z71" s="39">
        <f t="shared" si="77"/>
        <v>0</v>
      </c>
      <c r="AA71" s="35">
        <f t="shared" si="78"/>
        <v>0</v>
      </c>
      <c r="AB71" s="39">
        <f t="shared" si="79"/>
        <v>0</v>
      </c>
      <c r="AC71" s="11" t="s">
        <v>33</v>
      </c>
      <c r="AR71" s="95"/>
    </row>
    <row r="72" spans="1:44" ht="315" outlineLevel="1" x14ac:dyDescent="0.25">
      <c r="A72" s="32" t="s">
        <v>124</v>
      </c>
      <c r="B72" s="48" t="s">
        <v>138</v>
      </c>
      <c r="C72" s="36" t="s">
        <v>139</v>
      </c>
      <c r="D72" s="35">
        <v>209.72670502359438</v>
      </c>
      <c r="E72" s="36" t="s">
        <v>33</v>
      </c>
      <c r="F72" s="37">
        <v>27.41786879</v>
      </c>
      <c r="G72" s="35">
        <v>182.30883623359438</v>
      </c>
      <c r="H72" s="37">
        <f t="shared" si="69"/>
        <v>71.074869090935465</v>
      </c>
      <c r="I72" s="37">
        <v>0</v>
      </c>
      <c r="J72" s="37">
        <v>0</v>
      </c>
      <c r="K72" s="37">
        <v>59.475699999999989</v>
      </c>
      <c r="L72" s="37">
        <v>11.599169090935476</v>
      </c>
      <c r="M72" s="37">
        <f t="shared" si="70"/>
        <v>16.714333320000001</v>
      </c>
      <c r="N72" s="37">
        <v>0</v>
      </c>
      <c r="O72" s="37">
        <v>0</v>
      </c>
      <c r="P72" s="37">
        <v>14.033162430000001</v>
      </c>
      <c r="Q72" s="37">
        <v>2.6811708899999998</v>
      </c>
      <c r="R72" s="38">
        <f t="shared" si="71"/>
        <v>165.59450291359437</v>
      </c>
      <c r="S72" s="35">
        <f t="shared" si="72"/>
        <v>-54.360535770935464</v>
      </c>
      <c r="T72" s="39">
        <f t="shared" si="73"/>
        <v>-0.76483483495952487</v>
      </c>
      <c r="U72" s="35">
        <f t="shared" si="74"/>
        <v>0</v>
      </c>
      <c r="V72" s="39">
        <v>0</v>
      </c>
      <c r="W72" s="35">
        <f t="shared" si="75"/>
        <v>0</v>
      </c>
      <c r="X72" s="39">
        <v>0</v>
      </c>
      <c r="Y72" s="35">
        <f t="shared" si="76"/>
        <v>-45.442537569999985</v>
      </c>
      <c r="Z72" s="39">
        <f t="shared" si="77"/>
        <v>-0.76405216870083059</v>
      </c>
      <c r="AA72" s="35">
        <f t="shared" si="78"/>
        <v>-8.9179982009354752</v>
      </c>
      <c r="AB72" s="39">
        <f t="shared" si="79"/>
        <v>-0.76884802101080818</v>
      </c>
      <c r="AC72" s="11" t="s">
        <v>1142</v>
      </c>
      <c r="AR72" s="95"/>
    </row>
    <row r="73" spans="1:44" ht="78.75" outlineLevel="1" x14ac:dyDescent="0.25">
      <c r="A73" s="44" t="s">
        <v>124</v>
      </c>
      <c r="B73" s="45" t="s">
        <v>140</v>
      </c>
      <c r="C73" s="34" t="s">
        <v>141</v>
      </c>
      <c r="D73" s="35">
        <v>0.79064712399999992</v>
      </c>
      <c r="E73" s="36" t="s">
        <v>33</v>
      </c>
      <c r="F73" s="37">
        <v>0</v>
      </c>
      <c r="G73" s="35">
        <v>0.79064712399999992</v>
      </c>
      <c r="H73" s="37">
        <f t="shared" si="69"/>
        <v>0.79064712399999992</v>
      </c>
      <c r="I73" s="37">
        <v>0</v>
      </c>
      <c r="J73" s="37">
        <v>0</v>
      </c>
      <c r="K73" s="37">
        <v>0.66200000000000003</v>
      </c>
      <c r="L73" s="37">
        <v>0.12864712399999989</v>
      </c>
      <c r="M73" s="37">
        <f t="shared" si="70"/>
        <v>0.7504825100000001</v>
      </c>
      <c r="N73" s="37">
        <v>0</v>
      </c>
      <c r="O73" s="37">
        <v>0</v>
      </c>
      <c r="P73" s="37">
        <v>0.62747251000000004</v>
      </c>
      <c r="Q73" s="37">
        <v>0.12301000000000001</v>
      </c>
      <c r="R73" s="38">
        <f t="shared" si="71"/>
        <v>4.0164613999999821E-2</v>
      </c>
      <c r="S73" s="35">
        <f t="shared" si="72"/>
        <v>-4.0164613999999821E-2</v>
      </c>
      <c r="T73" s="39">
        <f t="shared" si="73"/>
        <v>-5.0799671282937373E-2</v>
      </c>
      <c r="U73" s="35">
        <f t="shared" si="74"/>
        <v>0</v>
      </c>
      <c r="V73" s="39">
        <v>0</v>
      </c>
      <c r="W73" s="35">
        <f t="shared" si="75"/>
        <v>0</v>
      </c>
      <c r="X73" s="39">
        <v>0</v>
      </c>
      <c r="Y73" s="35">
        <f t="shared" si="76"/>
        <v>-3.4527489999999994E-2</v>
      </c>
      <c r="Z73" s="39">
        <f t="shared" si="77"/>
        <v>-5.2156329305135939E-2</v>
      </c>
      <c r="AA73" s="35">
        <f t="shared" si="78"/>
        <v>-5.6371239999998823E-3</v>
      </c>
      <c r="AB73" s="39">
        <f t="shared" si="79"/>
        <v>-4.3818499976726155E-2</v>
      </c>
      <c r="AC73" s="11" t="s">
        <v>33</v>
      </c>
      <c r="AR73" s="95"/>
    </row>
    <row r="74" spans="1:44" ht="47.25" outlineLevel="1" x14ac:dyDescent="0.25">
      <c r="A74" s="44" t="s">
        <v>124</v>
      </c>
      <c r="B74" s="45" t="s">
        <v>142</v>
      </c>
      <c r="C74" s="34" t="s">
        <v>143</v>
      </c>
      <c r="D74" s="35">
        <v>2.9858275079999999</v>
      </c>
      <c r="E74" s="36" t="s">
        <v>33</v>
      </c>
      <c r="F74" s="37">
        <v>0</v>
      </c>
      <c r="G74" s="35">
        <v>2.9858275079999999</v>
      </c>
      <c r="H74" s="37">
        <f t="shared" si="69"/>
        <v>2.9858275080000003</v>
      </c>
      <c r="I74" s="37">
        <v>0</v>
      </c>
      <c r="J74" s="37">
        <v>0</v>
      </c>
      <c r="K74" s="37">
        <v>2.5000000000000004</v>
      </c>
      <c r="L74" s="37">
        <v>0.48582750799999985</v>
      </c>
      <c r="M74" s="37">
        <f t="shared" si="70"/>
        <v>4.5005661000000003</v>
      </c>
      <c r="N74" s="37">
        <v>0</v>
      </c>
      <c r="O74" s="37">
        <v>0</v>
      </c>
      <c r="P74" s="37">
        <v>3.75047175</v>
      </c>
      <c r="Q74" s="37">
        <v>0.75009434999999991</v>
      </c>
      <c r="R74" s="38">
        <f t="shared" si="71"/>
        <v>-1.5147385920000005</v>
      </c>
      <c r="S74" s="35">
        <f t="shared" si="72"/>
        <v>1.5147385920000001</v>
      </c>
      <c r="T74" s="39">
        <f t="shared" si="73"/>
        <v>0.50730947716890007</v>
      </c>
      <c r="U74" s="35">
        <f t="shared" si="74"/>
        <v>0</v>
      </c>
      <c r="V74" s="39">
        <v>0</v>
      </c>
      <c r="W74" s="35">
        <f t="shared" si="75"/>
        <v>0</v>
      </c>
      <c r="X74" s="39">
        <v>0</v>
      </c>
      <c r="Y74" s="35">
        <f t="shared" si="76"/>
        <v>1.2504717499999995</v>
      </c>
      <c r="Z74" s="39">
        <f t="shared" si="77"/>
        <v>0.50018869999999971</v>
      </c>
      <c r="AA74" s="35">
        <f t="shared" si="78"/>
        <v>0.26426684200000006</v>
      </c>
      <c r="AB74" s="39">
        <f t="shared" si="79"/>
        <v>0.54395199458323007</v>
      </c>
      <c r="AC74" s="11" t="s">
        <v>144</v>
      </c>
      <c r="AR74" s="95"/>
    </row>
    <row r="75" spans="1:44" ht="31.5" outlineLevel="1" x14ac:dyDescent="0.25">
      <c r="A75" s="23" t="s">
        <v>145</v>
      </c>
      <c r="B75" s="29" t="s">
        <v>146</v>
      </c>
      <c r="C75" s="25" t="s">
        <v>32</v>
      </c>
      <c r="D75" s="102">
        <f>D76+D90+D91+D109</f>
        <v>8516.6951467616564</v>
      </c>
      <c r="E75" s="42" t="s">
        <v>33</v>
      </c>
      <c r="F75" s="66">
        <f t="shared" ref="F75" si="80">F76+F90+F91+F109</f>
        <v>2363.4050565400003</v>
      </c>
      <c r="G75" s="102">
        <f>G76+G90+G91+G109</f>
        <v>6153.290090221657</v>
      </c>
      <c r="H75" s="66">
        <f t="shared" ref="H75:AA75" si="81">H76+H90+H91+H109</f>
        <v>1164.4712352393517</v>
      </c>
      <c r="I75" s="66">
        <f t="shared" si="81"/>
        <v>0</v>
      </c>
      <c r="J75" s="66">
        <f t="shared" si="81"/>
        <v>0</v>
      </c>
      <c r="K75" s="66">
        <f t="shared" si="81"/>
        <v>972.80366317597077</v>
      </c>
      <c r="L75" s="66">
        <f t="shared" si="81"/>
        <v>191.66757206338093</v>
      </c>
      <c r="M75" s="66">
        <f t="shared" si="81"/>
        <v>991.55269987000008</v>
      </c>
      <c r="N75" s="66">
        <f t="shared" si="81"/>
        <v>0</v>
      </c>
      <c r="O75" s="66">
        <f t="shared" si="81"/>
        <v>0</v>
      </c>
      <c r="P75" s="66">
        <f t="shared" si="81"/>
        <v>820.02664139000001</v>
      </c>
      <c r="Q75" s="66">
        <f t="shared" si="81"/>
        <v>171.52605847999999</v>
      </c>
      <c r="R75" s="66">
        <f t="shared" si="81"/>
        <v>5161.7373903516573</v>
      </c>
      <c r="S75" s="66">
        <f t="shared" si="81"/>
        <v>-172.91853536935164</v>
      </c>
      <c r="T75" s="27">
        <f t="shared" si="73"/>
        <v>-0.14849532572078436</v>
      </c>
      <c r="U75" s="66">
        <f t="shared" si="81"/>
        <v>0</v>
      </c>
      <c r="V75" s="27">
        <v>0</v>
      </c>
      <c r="W75" s="66">
        <f t="shared" si="81"/>
        <v>0</v>
      </c>
      <c r="X75" s="27">
        <v>0</v>
      </c>
      <c r="Y75" s="66">
        <f t="shared" si="81"/>
        <v>-152.77702178597065</v>
      </c>
      <c r="Z75" s="27">
        <f t="shared" si="77"/>
        <v>-0.15704815634348074</v>
      </c>
      <c r="AA75" s="66">
        <f t="shared" si="81"/>
        <v>-20.141513583380924</v>
      </c>
      <c r="AB75" s="27">
        <f t="shared" si="79"/>
        <v>-0.10508566142174794</v>
      </c>
      <c r="AC75" s="28" t="s">
        <v>33</v>
      </c>
      <c r="AR75" s="95"/>
    </row>
    <row r="76" spans="1:44" ht="47.25" outlineLevel="1" x14ac:dyDescent="0.25">
      <c r="A76" s="23" t="s">
        <v>147</v>
      </c>
      <c r="B76" s="29" t="s">
        <v>148</v>
      </c>
      <c r="C76" s="25" t="s">
        <v>32</v>
      </c>
      <c r="D76" s="102">
        <f>SUM(D77:D89)</f>
        <v>2347.9051591496</v>
      </c>
      <c r="E76" s="42" t="s">
        <v>33</v>
      </c>
      <c r="F76" s="66">
        <f t="shared" ref="F76" si="82">SUM(F77:F89)</f>
        <v>811.91206005000004</v>
      </c>
      <c r="G76" s="102">
        <f>SUM(G77:G89)</f>
        <v>1535.9930990995999</v>
      </c>
      <c r="H76" s="66">
        <f t="shared" ref="H76:AA76" si="83">SUM(H77:H89)</f>
        <v>476.78518227800004</v>
      </c>
      <c r="I76" s="66">
        <f t="shared" si="83"/>
        <v>0</v>
      </c>
      <c r="J76" s="66">
        <f t="shared" si="83"/>
        <v>0</v>
      </c>
      <c r="K76" s="66">
        <f t="shared" si="83"/>
        <v>398.22421338499998</v>
      </c>
      <c r="L76" s="66">
        <f t="shared" si="83"/>
        <v>78.560968893000023</v>
      </c>
      <c r="M76" s="66">
        <f t="shared" si="83"/>
        <v>447.61684778000006</v>
      </c>
      <c r="N76" s="66">
        <f t="shared" si="83"/>
        <v>0</v>
      </c>
      <c r="O76" s="66">
        <f t="shared" si="83"/>
        <v>0</v>
      </c>
      <c r="P76" s="66">
        <f t="shared" si="83"/>
        <v>365.04520237000003</v>
      </c>
      <c r="Q76" s="66">
        <f t="shared" si="83"/>
        <v>82.571645410000002</v>
      </c>
      <c r="R76" s="66">
        <f t="shared" si="83"/>
        <v>1088.3762513196</v>
      </c>
      <c r="S76" s="66">
        <f t="shared" si="83"/>
        <v>-29.168334498000011</v>
      </c>
      <c r="T76" s="27">
        <f t="shared" si="73"/>
        <v>-6.1177099419572091E-2</v>
      </c>
      <c r="U76" s="66">
        <f t="shared" si="83"/>
        <v>0</v>
      </c>
      <c r="V76" s="27">
        <v>0</v>
      </c>
      <c r="W76" s="66">
        <f t="shared" si="83"/>
        <v>0</v>
      </c>
      <c r="X76" s="27">
        <v>0</v>
      </c>
      <c r="Y76" s="66">
        <f t="shared" si="83"/>
        <v>-33.179011014999958</v>
      </c>
      <c r="Z76" s="27">
        <f t="shared" si="77"/>
        <v>-8.3317412401848992E-2</v>
      </c>
      <c r="AA76" s="66">
        <f t="shared" si="83"/>
        <v>4.0106765169999683</v>
      </c>
      <c r="AB76" s="27">
        <f t="shared" si="79"/>
        <v>5.1051770026697439E-2</v>
      </c>
      <c r="AC76" s="28" t="s">
        <v>33</v>
      </c>
      <c r="AR76" s="95"/>
    </row>
    <row r="77" spans="1:44" ht="31.5" outlineLevel="1" x14ac:dyDescent="0.25">
      <c r="A77" s="44" t="s">
        <v>147</v>
      </c>
      <c r="B77" s="53" t="s">
        <v>149</v>
      </c>
      <c r="C77" s="54" t="s">
        <v>150</v>
      </c>
      <c r="D77" s="35">
        <v>74.968199379999987</v>
      </c>
      <c r="E77" s="36" t="s">
        <v>33</v>
      </c>
      <c r="F77" s="37">
        <v>73.758247189999992</v>
      </c>
      <c r="G77" s="35">
        <v>1.2099521899999999</v>
      </c>
      <c r="H77" s="37">
        <f t="shared" ref="H77:H89" si="84">I77+J77+K77+L77</f>
        <v>1.2099521899999999</v>
      </c>
      <c r="I77" s="37">
        <v>0</v>
      </c>
      <c r="J77" s="37">
        <v>0</v>
      </c>
      <c r="K77" s="37">
        <v>1.01293849</v>
      </c>
      <c r="L77" s="37">
        <v>0.19701369999999985</v>
      </c>
      <c r="M77" s="37">
        <f t="shared" ref="M77:M89" si="85">N77+O77+P77+Q77</f>
        <v>1.2099521899999999</v>
      </c>
      <c r="N77" s="37">
        <v>0</v>
      </c>
      <c r="O77" s="37">
        <v>0</v>
      </c>
      <c r="P77" s="37">
        <v>1.0129384899999998</v>
      </c>
      <c r="Q77" s="37">
        <v>0.19701370000000001</v>
      </c>
      <c r="R77" s="38">
        <f t="shared" ref="R77:R89" si="86">G77-M77</f>
        <v>0</v>
      </c>
      <c r="S77" s="35">
        <f t="shared" ref="S77:S89" si="87">M77-H77</f>
        <v>0</v>
      </c>
      <c r="T77" s="39">
        <f t="shared" si="73"/>
        <v>0</v>
      </c>
      <c r="U77" s="35">
        <f t="shared" ref="U77:U89" si="88">N77-I77</f>
        <v>0</v>
      </c>
      <c r="V77" s="39">
        <v>0</v>
      </c>
      <c r="W77" s="35">
        <f t="shared" ref="W77:W89" si="89">O77-J77</f>
        <v>0</v>
      </c>
      <c r="X77" s="39">
        <v>0</v>
      </c>
      <c r="Y77" s="35">
        <f t="shared" ref="Y77:Y89" si="90">P77-K77</f>
        <v>0</v>
      </c>
      <c r="Z77" s="39">
        <f t="shared" si="77"/>
        <v>0</v>
      </c>
      <c r="AA77" s="35">
        <f t="shared" ref="AA77:AA89" si="91">Q77-L77</f>
        <v>0</v>
      </c>
      <c r="AB77" s="39">
        <f t="shared" si="79"/>
        <v>0</v>
      </c>
      <c r="AC77" s="11" t="s">
        <v>33</v>
      </c>
      <c r="AR77" s="95"/>
    </row>
    <row r="78" spans="1:44" ht="31.5" outlineLevel="1" x14ac:dyDescent="0.25">
      <c r="A78" s="32" t="s">
        <v>147</v>
      </c>
      <c r="B78" s="43" t="s">
        <v>151</v>
      </c>
      <c r="C78" s="36" t="s">
        <v>152</v>
      </c>
      <c r="D78" s="35">
        <v>179.16668723200002</v>
      </c>
      <c r="E78" s="36" t="s">
        <v>33</v>
      </c>
      <c r="F78" s="37">
        <v>59.241946069999997</v>
      </c>
      <c r="G78" s="35">
        <v>119.92474116200002</v>
      </c>
      <c r="H78" s="37">
        <f t="shared" si="84"/>
        <v>108.31629419000002</v>
      </c>
      <c r="I78" s="37">
        <v>0</v>
      </c>
      <c r="J78" s="37">
        <v>0</v>
      </c>
      <c r="K78" s="37">
        <v>90.372294190000019</v>
      </c>
      <c r="L78" s="37">
        <v>17.944000000000003</v>
      </c>
      <c r="M78" s="37">
        <f t="shared" si="85"/>
        <v>97.229748000000001</v>
      </c>
      <c r="N78" s="37">
        <v>0</v>
      </c>
      <c r="O78" s="37">
        <v>0</v>
      </c>
      <c r="P78" s="37">
        <v>81.308623359999999</v>
      </c>
      <c r="Q78" s="37">
        <v>15.92112464</v>
      </c>
      <c r="R78" s="38">
        <f t="shared" si="86"/>
        <v>22.694993162000017</v>
      </c>
      <c r="S78" s="35">
        <f t="shared" si="87"/>
        <v>-11.086546190000021</v>
      </c>
      <c r="T78" s="39">
        <f t="shared" si="73"/>
        <v>-0.10235344804681799</v>
      </c>
      <c r="U78" s="35">
        <f t="shared" si="88"/>
        <v>0</v>
      </c>
      <c r="V78" s="39">
        <v>0</v>
      </c>
      <c r="W78" s="35">
        <f t="shared" si="89"/>
        <v>0</v>
      </c>
      <c r="X78" s="39">
        <v>0</v>
      </c>
      <c r="Y78" s="35">
        <f t="shared" si="90"/>
        <v>-9.0636708300000208</v>
      </c>
      <c r="Z78" s="39">
        <f t="shared" si="77"/>
        <v>-0.10029258315545722</v>
      </c>
      <c r="AA78" s="35">
        <f t="shared" si="91"/>
        <v>-2.0228753600000022</v>
      </c>
      <c r="AB78" s="39">
        <f t="shared" si="79"/>
        <v>-0.11273268836379859</v>
      </c>
      <c r="AC78" s="11" t="s">
        <v>762</v>
      </c>
      <c r="AR78" s="95"/>
    </row>
    <row r="79" spans="1:44" ht="31.5" outlineLevel="1" x14ac:dyDescent="0.25">
      <c r="A79" s="32" t="s">
        <v>147</v>
      </c>
      <c r="B79" s="43" t="s">
        <v>153</v>
      </c>
      <c r="C79" s="36" t="s">
        <v>154</v>
      </c>
      <c r="D79" s="35">
        <v>14.690448389999998</v>
      </c>
      <c r="E79" s="36" t="s">
        <v>33</v>
      </c>
      <c r="F79" s="37">
        <v>12.097465889999999</v>
      </c>
      <c r="G79" s="35">
        <v>2.5929824999999997</v>
      </c>
      <c r="H79" s="37">
        <f t="shared" si="84"/>
        <v>2.5929824999999993</v>
      </c>
      <c r="I79" s="37">
        <v>0</v>
      </c>
      <c r="J79" s="37">
        <v>0</v>
      </c>
      <c r="K79" s="37">
        <v>2.1770544099999998</v>
      </c>
      <c r="L79" s="37">
        <v>0.41592808999999953</v>
      </c>
      <c r="M79" s="37">
        <f t="shared" si="85"/>
        <v>2.5929825000000002</v>
      </c>
      <c r="N79" s="37">
        <v>0</v>
      </c>
      <c r="O79" s="37">
        <v>0</v>
      </c>
      <c r="P79" s="37">
        <v>2.1770544100000002</v>
      </c>
      <c r="Q79" s="37">
        <v>0.41592808999999997</v>
      </c>
      <c r="R79" s="38">
        <f t="shared" si="86"/>
        <v>0</v>
      </c>
      <c r="S79" s="35">
        <f t="shared" si="87"/>
        <v>0</v>
      </c>
      <c r="T79" s="39">
        <f t="shared" si="73"/>
        <v>0</v>
      </c>
      <c r="U79" s="35">
        <f t="shared" si="88"/>
        <v>0</v>
      </c>
      <c r="V79" s="39">
        <v>0</v>
      </c>
      <c r="W79" s="35">
        <f t="shared" si="89"/>
        <v>0</v>
      </c>
      <c r="X79" s="39">
        <v>0</v>
      </c>
      <c r="Y79" s="35">
        <f t="shared" si="90"/>
        <v>0</v>
      </c>
      <c r="Z79" s="39">
        <f t="shared" si="77"/>
        <v>0</v>
      </c>
      <c r="AA79" s="35">
        <f t="shared" si="91"/>
        <v>4.4408920985006262E-16</v>
      </c>
      <c r="AB79" s="39">
        <f t="shared" si="79"/>
        <v>1.0677067034593964E-15</v>
      </c>
      <c r="AC79" s="11" t="s">
        <v>33</v>
      </c>
      <c r="AR79" s="95"/>
    </row>
    <row r="80" spans="1:44" ht="31.5" outlineLevel="1" x14ac:dyDescent="0.25">
      <c r="A80" s="32" t="s">
        <v>147</v>
      </c>
      <c r="B80" s="55" t="s">
        <v>155</v>
      </c>
      <c r="C80" s="34" t="s">
        <v>156</v>
      </c>
      <c r="D80" s="35">
        <v>14.803650979999999</v>
      </c>
      <c r="E80" s="36" t="s">
        <v>33</v>
      </c>
      <c r="F80" s="37">
        <v>14.792669289999999</v>
      </c>
      <c r="G80" s="35">
        <v>1.0981689999999997E-2</v>
      </c>
      <c r="H80" s="37">
        <f t="shared" si="84"/>
        <v>1.0981689999999997E-2</v>
      </c>
      <c r="I80" s="37">
        <v>0</v>
      </c>
      <c r="J80" s="37">
        <v>0</v>
      </c>
      <c r="K80" s="37">
        <v>1.0981689999999997E-2</v>
      </c>
      <c r="L80" s="37">
        <v>0</v>
      </c>
      <c r="M80" s="37">
        <f t="shared" si="85"/>
        <v>1.0981690000000001E-2</v>
      </c>
      <c r="N80" s="37">
        <v>0</v>
      </c>
      <c r="O80" s="37">
        <v>0</v>
      </c>
      <c r="P80" s="37">
        <v>1.0981690000000001E-2</v>
      </c>
      <c r="Q80" s="37">
        <v>0</v>
      </c>
      <c r="R80" s="38">
        <f t="shared" si="86"/>
        <v>0</v>
      </c>
      <c r="S80" s="35">
        <f t="shared" si="87"/>
        <v>0</v>
      </c>
      <c r="T80" s="39">
        <f t="shared" si="73"/>
        <v>0</v>
      </c>
      <c r="U80" s="35">
        <f t="shared" si="88"/>
        <v>0</v>
      </c>
      <c r="V80" s="39">
        <v>0</v>
      </c>
      <c r="W80" s="35">
        <f t="shared" si="89"/>
        <v>0</v>
      </c>
      <c r="X80" s="39">
        <v>0</v>
      </c>
      <c r="Y80" s="35">
        <f t="shared" si="90"/>
        <v>0</v>
      </c>
      <c r="Z80" s="39">
        <f t="shared" si="77"/>
        <v>0</v>
      </c>
      <c r="AA80" s="35">
        <f t="shared" si="91"/>
        <v>0</v>
      </c>
      <c r="AB80" s="39">
        <v>0</v>
      </c>
      <c r="AC80" s="11" t="s">
        <v>33</v>
      </c>
      <c r="AR80" s="95"/>
    </row>
    <row r="81" spans="1:44" ht="31.5" outlineLevel="1" x14ac:dyDescent="0.25">
      <c r="A81" s="32" t="s">
        <v>147</v>
      </c>
      <c r="B81" s="55" t="s">
        <v>157</v>
      </c>
      <c r="C81" s="34" t="s">
        <v>158</v>
      </c>
      <c r="D81" s="35">
        <v>11.632492410000001</v>
      </c>
      <c r="E81" s="36" t="s">
        <v>33</v>
      </c>
      <c r="F81" s="37">
        <v>10.734809499999999</v>
      </c>
      <c r="G81" s="35">
        <v>0.89768291000000211</v>
      </c>
      <c r="H81" s="37">
        <f t="shared" si="84"/>
        <v>0.89768291</v>
      </c>
      <c r="I81" s="37">
        <v>0</v>
      </c>
      <c r="J81" s="37">
        <v>0</v>
      </c>
      <c r="K81" s="37">
        <v>0.75351741999999999</v>
      </c>
      <c r="L81" s="37">
        <v>0.14416549000000001</v>
      </c>
      <c r="M81" s="37">
        <f t="shared" si="85"/>
        <v>0.89768291</v>
      </c>
      <c r="N81" s="37">
        <v>0</v>
      </c>
      <c r="O81" s="37">
        <v>0</v>
      </c>
      <c r="P81" s="37">
        <v>0.75351741999999999</v>
      </c>
      <c r="Q81" s="37">
        <v>0.14416549000000001</v>
      </c>
      <c r="R81" s="38">
        <f t="shared" si="86"/>
        <v>2.1094237467877974E-15</v>
      </c>
      <c r="S81" s="35">
        <f t="shared" si="87"/>
        <v>0</v>
      </c>
      <c r="T81" s="39">
        <f t="shared" si="73"/>
        <v>0</v>
      </c>
      <c r="U81" s="35">
        <f t="shared" si="88"/>
        <v>0</v>
      </c>
      <c r="V81" s="39">
        <v>0</v>
      </c>
      <c r="W81" s="35">
        <f t="shared" si="89"/>
        <v>0</v>
      </c>
      <c r="X81" s="39">
        <v>0</v>
      </c>
      <c r="Y81" s="35">
        <f t="shared" si="90"/>
        <v>0</v>
      </c>
      <c r="Z81" s="39">
        <f t="shared" si="77"/>
        <v>0</v>
      </c>
      <c r="AA81" s="35">
        <f t="shared" si="91"/>
        <v>0</v>
      </c>
      <c r="AB81" s="39">
        <f t="shared" si="79"/>
        <v>0</v>
      </c>
      <c r="AC81" s="11" t="s">
        <v>33</v>
      </c>
      <c r="AR81" s="95"/>
    </row>
    <row r="82" spans="1:44" ht="31.5" outlineLevel="1" x14ac:dyDescent="0.25">
      <c r="A82" s="32" t="s">
        <v>147</v>
      </c>
      <c r="B82" s="55" t="s">
        <v>159</v>
      </c>
      <c r="C82" s="34" t="s">
        <v>160</v>
      </c>
      <c r="D82" s="35">
        <v>5.9249157499999994</v>
      </c>
      <c r="E82" s="36" t="s">
        <v>33</v>
      </c>
      <c r="F82" s="37">
        <v>5.9248164699999997</v>
      </c>
      <c r="G82" s="35">
        <v>9.9280000000000256E-5</v>
      </c>
      <c r="H82" s="37">
        <f t="shared" si="84"/>
        <v>9.9280000000000256E-5</v>
      </c>
      <c r="I82" s="37">
        <v>0</v>
      </c>
      <c r="J82" s="37">
        <v>0</v>
      </c>
      <c r="K82" s="37">
        <v>9.9279999999999998E-5</v>
      </c>
      <c r="L82" s="37">
        <v>2.574980159653073E-19</v>
      </c>
      <c r="M82" s="37">
        <f t="shared" si="85"/>
        <v>9.9279999999999998E-5</v>
      </c>
      <c r="N82" s="37">
        <v>0</v>
      </c>
      <c r="O82" s="37">
        <v>0</v>
      </c>
      <c r="P82" s="37">
        <v>9.9279999999999998E-5</v>
      </c>
      <c r="Q82" s="37">
        <v>0</v>
      </c>
      <c r="R82" s="38">
        <f t="shared" si="86"/>
        <v>2.574980159653073E-19</v>
      </c>
      <c r="S82" s="35">
        <f t="shared" si="87"/>
        <v>-2.574980159653073E-19</v>
      </c>
      <c r="T82" s="39">
        <f t="shared" si="73"/>
        <v>-2.5936544718503891E-15</v>
      </c>
      <c r="U82" s="35">
        <f t="shared" si="88"/>
        <v>0</v>
      </c>
      <c r="V82" s="39">
        <v>0</v>
      </c>
      <c r="W82" s="35">
        <f t="shared" si="89"/>
        <v>0</v>
      </c>
      <c r="X82" s="39">
        <v>0</v>
      </c>
      <c r="Y82" s="35">
        <f t="shared" si="90"/>
        <v>0</v>
      </c>
      <c r="Z82" s="39">
        <f t="shared" si="77"/>
        <v>0</v>
      </c>
      <c r="AA82" s="35">
        <f t="shared" si="91"/>
        <v>-2.574980159653073E-19</v>
      </c>
      <c r="AB82" s="39">
        <f t="shared" si="79"/>
        <v>-1</v>
      </c>
      <c r="AC82" s="11" t="s">
        <v>33</v>
      </c>
      <c r="AR82" s="95"/>
    </row>
    <row r="83" spans="1:44" ht="31.5" outlineLevel="1" x14ac:dyDescent="0.25">
      <c r="A83" s="32" t="s">
        <v>147</v>
      </c>
      <c r="B83" s="43" t="s">
        <v>161</v>
      </c>
      <c r="C83" s="36" t="s">
        <v>162</v>
      </c>
      <c r="D83" s="35">
        <v>86.770471728000004</v>
      </c>
      <c r="E83" s="36" t="s">
        <v>33</v>
      </c>
      <c r="F83" s="37">
        <v>46.07709887</v>
      </c>
      <c r="G83" s="35">
        <v>40.693372858000004</v>
      </c>
      <c r="H83" s="37">
        <f t="shared" si="84"/>
        <v>40.693372858000004</v>
      </c>
      <c r="I83" s="37">
        <v>0</v>
      </c>
      <c r="J83" s="37">
        <v>0</v>
      </c>
      <c r="K83" s="37">
        <v>34.157505293333301</v>
      </c>
      <c r="L83" s="37">
        <v>6.5358675646667024</v>
      </c>
      <c r="M83" s="37">
        <f t="shared" si="85"/>
        <v>23.071910850000002</v>
      </c>
      <c r="N83" s="37">
        <v>0</v>
      </c>
      <c r="O83" s="37">
        <v>0</v>
      </c>
      <c r="P83" s="37">
        <v>19.485090700000001</v>
      </c>
      <c r="Q83" s="37">
        <v>3.5868201499999999</v>
      </c>
      <c r="R83" s="38">
        <f t="shared" si="86"/>
        <v>17.621462008000002</v>
      </c>
      <c r="S83" s="35">
        <f t="shared" si="87"/>
        <v>-17.621462008000002</v>
      </c>
      <c r="T83" s="39">
        <f t="shared" si="73"/>
        <v>-0.43303026439932363</v>
      </c>
      <c r="U83" s="35">
        <f t="shared" si="88"/>
        <v>0</v>
      </c>
      <c r="V83" s="39">
        <v>0</v>
      </c>
      <c r="W83" s="35">
        <f t="shared" si="89"/>
        <v>0</v>
      </c>
      <c r="X83" s="39">
        <v>0</v>
      </c>
      <c r="Y83" s="35">
        <f t="shared" si="90"/>
        <v>-14.672414593333301</v>
      </c>
      <c r="Z83" s="39">
        <f t="shared" si="77"/>
        <v>-0.42955170371288776</v>
      </c>
      <c r="AA83" s="35">
        <f t="shared" si="91"/>
        <v>-2.9490474146667025</v>
      </c>
      <c r="AB83" s="39">
        <f t="shared" si="79"/>
        <v>-0.45120978745184986</v>
      </c>
      <c r="AC83" s="11" t="s">
        <v>1143</v>
      </c>
      <c r="AR83" s="95"/>
    </row>
    <row r="84" spans="1:44" ht="47.25" outlineLevel="1" x14ac:dyDescent="0.25">
      <c r="A84" s="32" t="s">
        <v>147</v>
      </c>
      <c r="B84" s="43" t="s">
        <v>163</v>
      </c>
      <c r="C84" s="36" t="s">
        <v>164</v>
      </c>
      <c r="D84" s="35">
        <v>200.641837216</v>
      </c>
      <c r="E84" s="36" t="s">
        <v>33</v>
      </c>
      <c r="F84" s="37">
        <v>66.888440979999999</v>
      </c>
      <c r="G84" s="35">
        <v>133.75339623600001</v>
      </c>
      <c r="H84" s="37">
        <f t="shared" si="84"/>
        <v>62.29359616</v>
      </c>
      <c r="I84" s="37">
        <v>0</v>
      </c>
      <c r="J84" s="37">
        <v>0</v>
      </c>
      <c r="K84" s="37">
        <v>52.114772246666703</v>
      </c>
      <c r="L84" s="37">
        <v>10.178823913333297</v>
      </c>
      <c r="M84" s="37">
        <f t="shared" si="85"/>
        <v>62.481826990000002</v>
      </c>
      <c r="N84" s="37">
        <v>0</v>
      </c>
      <c r="O84" s="37">
        <v>0</v>
      </c>
      <c r="P84" s="37">
        <v>52.662049969999998</v>
      </c>
      <c r="Q84" s="37">
        <v>9.8197770200000001</v>
      </c>
      <c r="R84" s="38">
        <f t="shared" si="86"/>
        <v>71.271569246000013</v>
      </c>
      <c r="S84" s="35">
        <f t="shared" si="87"/>
        <v>0.18823083000000196</v>
      </c>
      <c r="T84" s="39">
        <f t="shared" si="73"/>
        <v>3.0216722360438849E-3</v>
      </c>
      <c r="U84" s="35">
        <f t="shared" si="88"/>
        <v>0</v>
      </c>
      <c r="V84" s="39">
        <v>0</v>
      </c>
      <c r="W84" s="35">
        <f t="shared" si="89"/>
        <v>0</v>
      </c>
      <c r="X84" s="39">
        <v>0</v>
      </c>
      <c r="Y84" s="35">
        <f t="shared" si="90"/>
        <v>0.54727772333329483</v>
      </c>
      <c r="Z84" s="39">
        <f t="shared" si="77"/>
        <v>1.0501393362000139E-2</v>
      </c>
      <c r="AA84" s="35">
        <f t="shared" si="91"/>
        <v>-0.35904689333329642</v>
      </c>
      <c r="AB84" s="39">
        <f t="shared" si="79"/>
        <v>-3.5273907515285627E-2</v>
      </c>
      <c r="AC84" s="11" t="s">
        <v>33</v>
      </c>
      <c r="AR84" s="95"/>
    </row>
    <row r="85" spans="1:44" ht="47.25" outlineLevel="1" x14ac:dyDescent="0.25">
      <c r="A85" s="32" t="s">
        <v>147</v>
      </c>
      <c r="B85" s="43" t="s">
        <v>165</v>
      </c>
      <c r="C85" s="36" t="s">
        <v>166</v>
      </c>
      <c r="D85" s="35">
        <v>151.277256542</v>
      </c>
      <c r="E85" s="36" t="s">
        <v>33</v>
      </c>
      <c r="F85" s="37">
        <v>40.293912219999996</v>
      </c>
      <c r="G85" s="35">
        <v>110.98334432200001</v>
      </c>
      <c r="H85" s="37">
        <f t="shared" si="84"/>
        <v>51.352603829999993</v>
      </c>
      <c r="I85" s="37">
        <v>0</v>
      </c>
      <c r="J85" s="37">
        <v>0</v>
      </c>
      <c r="K85" s="37">
        <v>42.947099938333302</v>
      </c>
      <c r="L85" s="37">
        <v>8.4055038916666902</v>
      </c>
      <c r="M85" s="37">
        <f t="shared" si="85"/>
        <v>50.704047039999999</v>
      </c>
      <c r="N85" s="37">
        <v>0</v>
      </c>
      <c r="O85" s="37">
        <v>0</v>
      </c>
      <c r="P85" s="37">
        <v>42.372810950000002</v>
      </c>
      <c r="Q85" s="37">
        <v>8.3312360899999991</v>
      </c>
      <c r="R85" s="38">
        <f t="shared" si="86"/>
        <v>60.279297282000009</v>
      </c>
      <c r="S85" s="35">
        <f t="shared" si="87"/>
        <v>-0.64855678999999355</v>
      </c>
      <c r="T85" s="39">
        <f t="shared" si="73"/>
        <v>-1.2629482083265059E-2</v>
      </c>
      <c r="U85" s="35">
        <f t="shared" si="88"/>
        <v>0</v>
      </c>
      <c r="V85" s="39">
        <v>0</v>
      </c>
      <c r="W85" s="35">
        <f t="shared" si="89"/>
        <v>0</v>
      </c>
      <c r="X85" s="39">
        <v>0</v>
      </c>
      <c r="Y85" s="35">
        <f t="shared" si="90"/>
        <v>-0.57428898833330067</v>
      </c>
      <c r="Z85" s="39">
        <f t="shared" si="77"/>
        <v>-1.3372008567700922E-2</v>
      </c>
      <c r="AA85" s="35">
        <f t="shared" si="91"/>
        <v>-7.4267801666691113E-2</v>
      </c>
      <c r="AB85" s="39">
        <f t="shared" si="79"/>
        <v>-8.8356156423080156E-3</v>
      </c>
      <c r="AC85" s="11" t="s">
        <v>33</v>
      </c>
      <c r="AR85" s="95"/>
    </row>
    <row r="86" spans="1:44" ht="47.25" outlineLevel="1" x14ac:dyDescent="0.25">
      <c r="A86" s="32" t="s">
        <v>147</v>
      </c>
      <c r="B86" s="43" t="s">
        <v>167</v>
      </c>
      <c r="C86" s="36" t="s">
        <v>168</v>
      </c>
      <c r="D86" s="35">
        <v>4.5350844199999996</v>
      </c>
      <c r="E86" s="36" t="s">
        <v>33</v>
      </c>
      <c r="F86" s="37">
        <v>4.5340620899999999</v>
      </c>
      <c r="G86" s="35">
        <v>1.0223299999996271E-3</v>
      </c>
      <c r="H86" s="37">
        <f t="shared" si="84"/>
        <v>1.0223300000000001E-3</v>
      </c>
      <c r="I86" s="37">
        <v>0</v>
      </c>
      <c r="J86" s="37">
        <v>0</v>
      </c>
      <c r="K86" s="37">
        <v>8.519416666666668E-4</v>
      </c>
      <c r="L86" s="37">
        <v>1.7038833333333332E-4</v>
      </c>
      <c r="M86" s="37">
        <f t="shared" si="85"/>
        <v>1.0223299999999999E-3</v>
      </c>
      <c r="N86" s="37">
        <v>0</v>
      </c>
      <c r="O86" s="37">
        <v>0</v>
      </c>
      <c r="P86" s="37">
        <v>1.0223299999999999E-3</v>
      </c>
      <c r="Q86" s="37">
        <v>0</v>
      </c>
      <c r="R86" s="38">
        <f t="shared" si="86"/>
        <v>-3.7274870690051642E-16</v>
      </c>
      <c r="S86" s="35">
        <f t="shared" si="87"/>
        <v>0</v>
      </c>
      <c r="T86" s="39">
        <f t="shared" si="73"/>
        <v>0</v>
      </c>
      <c r="U86" s="35">
        <f t="shared" si="88"/>
        <v>0</v>
      </c>
      <c r="V86" s="39">
        <v>0</v>
      </c>
      <c r="W86" s="35">
        <f t="shared" si="89"/>
        <v>0</v>
      </c>
      <c r="X86" s="39">
        <v>0</v>
      </c>
      <c r="Y86" s="35">
        <f t="shared" si="90"/>
        <v>1.703883333333331E-4</v>
      </c>
      <c r="Z86" s="39">
        <f t="shared" si="77"/>
        <v>0.19999999999999971</v>
      </c>
      <c r="AA86" s="35">
        <f t="shared" si="91"/>
        <v>-1.7038833333333332E-4</v>
      </c>
      <c r="AB86" s="39">
        <f t="shared" si="79"/>
        <v>-1</v>
      </c>
      <c r="AC86" s="11" t="s">
        <v>33</v>
      </c>
      <c r="AR86" s="95"/>
    </row>
    <row r="87" spans="1:44" ht="47.25" outlineLevel="1" x14ac:dyDescent="0.25">
      <c r="A87" s="32" t="s">
        <v>147</v>
      </c>
      <c r="B87" s="43" t="s">
        <v>169</v>
      </c>
      <c r="C87" s="34" t="s">
        <v>170</v>
      </c>
      <c r="D87" s="35">
        <v>421.18882439999999</v>
      </c>
      <c r="E87" s="36" t="s">
        <v>33</v>
      </c>
      <c r="F87" s="37">
        <v>0</v>
      </c>
      <c r="G87" s="35">
        <v>421.18882439999999</v>
      </c>
      <c r="H87" s="37">
        <f t="shared" si="84"/>
        <v>22.362479999999998</v>
      </c>
      <c r="I87" s="37">
        <v>0</v>
      </c>
      <c r="J87" s="37">
        <v>0</v>
      </c>
      <c r="K87" s="37">
        <v>18.635400000000001</v>
      </c>
      <c r="L87" s="37">
        <v>3.7270799999999973</v>
      </c>
      <c r="M87" s="37">
        <f t="shared" si="85"/>
        <v>22.362479660000002</v>
      </c>
      <c r="N87" s="37">
        <v>0</v>
      </c>
      <c r="O87" s="37">
        <v>0</v>
      </c>
      <c r="P87" s="37">
        <v>18.635399710000002</v>
      </c>
      <c r="Q87" s="37">
        <v>3.7270799499999998</v>
      </c>
      <c r="R87" s="38">
        <f t="shared" si="86"/>
        <v>398.82634473999997</v>
      </c>
      <c r="S87" s="35">
        <f t="shared" si="87"/>
        <v>-3.3999999615730303E-7</v>
      </c>
      <c r="T87" s="39">
        <f t="shared" si="73"/>
        <v>-1.5204038020707144E-8</v>
      </c>
      <c r="U87" s="35">
        <f t="shared" si="88"/>
        <v>0</v>
      </c>
      <c r="V87" s="39">
        <v>0</v>
      </c>
      <c r="W87" s="35">
        <f t="shared" si="89"/>
        <v>0</v>
      </c>
      <c r="X87" s="39">
        <v>0</v>
      </c>
      <c r="Y87" s="35">
        <f t="shared" si="90"/>
        <v>-2.8999999912571184E-7</v>
      </c>
      <c r="Z87" s="39">
        <f t="shared" si="77"/>
        <v>-1.5561780220747172E-8</v>
      </c>
      <c r="AA87" s="35">
        <f t="shared" si="91"/>
        <v>-4.9999997475680402E-8</v>
      </c>
      <c r="AB87" s="39">
        <f t="shared" si="79"/>
        <v>-1.3415327139659047E-8</v>
      </c>
      <c r="AC87" s="11" t="s">
        <v>33</v>
      </c>
      <c r="AR87" s="95"/>
    </row>
    <row r="88" spans="1:44" ht="31.5" outlineLevel="1" x14ac:dyDescent="0.25">
      <c r="A88" s="32" t="s">
        <v>147</v>
      </c>
      <c r="B88" s="43" t="s">
        <v>171</v>
      </c>
      <c r="C88" s="34" t="s">
        <v>172</v>
      </c>
      <c r="D88" s="35">
        <v>128.70497159999999</v>
      </c>
      <c r="E88" s="36" t="s">
        <v>33</v>
      </c>
      <c r="F88" s="37">
        <v>78.11999999999999</v>
      </c>
      <c r="G88" s="35">
        <v>50.584971600000003</v>
      </c>
      <c r="H88" s="37">
        <f t="shared" si="84"/>
        <v>50.584971600000003</v>
      </c>
      <c r="I88" s="37">
        <v>0</v>
      </c>
      <c r="J88" s="37">
        <v>0</v>
      </c>
      <c r="K88" s="37">
        <v>42.154142999999998</v>
      </c>
      <c r="L88" s="37">
        <v>8.4308286000000052</v>
      </c>
      <c r="M88" s="37">
        <f t="shared" si="85"/>
        <v>50.584971599999996</v>
      </c>
      <c r="N88" s="37">
        <v>0</v>
      </c>
      <c r="O88" s="37">
        <v>0</v>
      </c>
      <c r="P88" s="37">
        <v>32.632838659999997</v>
      </c>
      <c r="Q88" s="37">
        <v>17.952132939999998</v>
      </c>
      <c r="R88" s="38">
        <f t="shared" si="86"/>
        <v>0</v>
      </c>
      <c r="S88" s="35">
        <f t="shared" si="87"/>
        <v>0</v>
      </c>
      <c r="T88" s="39">
        <f t="shared" si="73"/>
        <v>0</v>
      </c>
      <c r="U88" s="35">
        <f t="shared" si="88"/>
        <v>0</v>
      </c>
      <c r="V88" s="39">
        <v>0</v>
      </c>
      <c r="W88" s="35">
        <f t="shared" si="89"/>
        <v>0</v>
      </c>
      <c r="X88" s="39">
        <v>0</v>
      </c>
      <c r="Y88" s="35">
        <f t="shared" si="90"/>
        <v>-9.5213043400000004</v>
      </c>
      <c r="Z88" s="39">
        <f t="shared" si="77"/>
        <v>-0.22586876786938834</v>
      </c>
      <c r="AA88" s="35">
        <f t="shared" si="91"/>
        <v>9.5213043399999933</v>
      </c>
      <c r="AB88" s="39">
        <f t="shared" si="79"/>
        <v>1.1293438393469399</v>
      </c>
      <c r="AC88" s="56" t="s">
        <v>33</v>
      </c>
      <c r="AR88" s="95"/>
    </row>
    <row r="89" spans="1:44" ht="47.25" outlineLevel="1" x14ac:dyDescent="0.25">
      <c r="A89" s="32" t="s">
        <v>147</v>
      </c>
      <c r="B89" s="43" t="s">
        <v>173</v>
      </c>
      <c r="C89" s="34" t="s">
        <v>174</v>
      </c>
      <c r="D89" s="35">
        <v>1053.6003191016</v>
      </c>
      <c r="E89" s="36" t="s">
        <v>33</v>
      </c>
      <c r="F89" s="37">
        <v>399.44859148</v>
      </c>
      <c r="G89" s="35">
        <v>654.1517276216</v>
      </c>
      <c r="H89" s="37">
        <f t="shared" si="84"/>
        <v>136.46914274</v>
      </c>
      <c r="I89" s="37">
        <v>0</v>
      </c>
      <c r="J89" s="37">
        <v>0</v>
      </c>
      <c r="K89" s="37">
        <v>113.88755548499999</v>
      </c>
      <c r="L89" s="37">
        <v>22.581587255000002</v>
      </c>
      <c r="M89" s="37">
        <f t="shared" si="85"/>
        <v>136.46914274000002</v>
      </c>
      <c r="N89" s="37">
        <v>0</v>
      </c>
      <c r="O89" s="37">
        <v>0</v>
      </c>
      <c r="P89" s="37">
        <v>113.99277540000003</v>
      </c>
      <c r="Q89" s="37">
        <v>22.476367339999999</v>
      </c>
      <c r="R89" s="38">
        <f t="shared" si="86"/>
        <v>517.68258488159995</v>
      </c>
      <c r="S89" s="35">
        <f t="shared" si="87"/>
        <v>0</v>
      </c>
      <c r="T89" s="39">
        <f t="shared" si="73"/>
        <v>0</v>
      </c>
      <c r="U89" s="35">
        <f t="shared" si="88"/>
        <v>0</v>
      </c>
      <c r="V89" s="39">
        <v>0</v>
      </c>
      <c r="W89" s="35">
        <f t="shared" si="89"/>
        <v>0</v>
      </c>
      <c r="X89" s="39">
        <v>0</v>
      </c>
      <c r="Y89" s="35">
        <f t="shared" si="90"/>
        <v>0.1052199150000348</v>
      </c>
      <c r="Z89" s="39">
        <f t="shared" si="77"/>
        <v>9.2389299736873539E-4</v>
      </c>
      <c r="AA89" s="35">
        <f t="shared" si="91"/>
        <v>-0.10521991500000283</v>
      </c>
      <c r="AB89" s="39">
        <f t="shared" si="79"/>
        <v>-4.6595446906286487E-3</v>
      </c>
      <c r="AC89" s="11" t="s">
        <v>33</v>
      </c>
      <c r="AR89" s="95"/>
    </row>
    <row r="90" spans="1:44" ht="31.5" outlineLevel="1" x14ac:dyDescent="0.25">
      <c r="A90" s="23" t="s">
        <v>175</v>
      </c>
      <c r="B90" s="29" t="s">
        <v>176</v>
      </c>
      <c r="C90" s="25" t="s">
        <v>32</v>
      </c>
      <c r="D90" s="102">
        <v>0</v>
      </c>
      <c r="E90" s="42" t="s">
        <v>33</v>
      </c>
      <c r="F90" s="66">
        <v>0</v>
      </c>
      <c r="G90" s="102">
        <v>0</v>
      </c>
      <c r="H90" s="66">
        <v>0</v>
      </c>
      <c r="I90" s="66">
        <v>0</v>
      </c>
      <c r="J90" s="66">
        <v>0</v>
      </c>
      <c r="K90" s="66">
        <v>0</v>
      </c>
      <c r="L90" s="66">
        <v>0</v>
      </c>
      <c r="M90" s="66">
        <v>0</v>
      </c>
      <c r="N90" s="66">
        <v>0</v>
      </c>
      <c r="O90" s="66">
        <v>0</v>
      </c>
      <c r="P90" s="66">
        <v>0</v>
      </c>
      <c r="Q90" s="66">
        <v>0</v>
      </c>
      <c r="R90" s="66">
        <v>0</v>
      </c>
      <c r="S90" s="66">
        <v>0</v>
      </c>
      <c r="T90" s="27">
        <v>0</v>
      </c>
      <c r="U90" s="66">
        <v>0</v>
      </c>
      <c r="V90" s="27">
        <v>0</v>
      </c>
      <c r="W90" s="66">
        <v>0</v>
      </c>
      <c r="X90" s="27">
        <v>0</v>
      </c>
      <c r="Y90" s="66">
        <v>0</v>
      </c>
      <c r="Z90" s="27">
        <v>0</v>
      </c>
      <c r="AA90" s="66">
        <v>0</v>
      </c>
      <c r="AB90" s="27">
        <v>0</v>
      </c>
      <c r="AC90" s="28" t="s">
        <v>33</v>
      </c>
      <c r="AR90" s="95"/>
    </row>
    <row r="91" spans="1:44" ht="31.5" outlineLevel="1" x14ac:dyDescent="0.25">
      <c r="A91" s="23" t="s">
        <v>177</v>
      </c>
      <c r="B91" s="29" t="s">
        <v>178</v>
      </c>
      <c r="C91" s="25" t="s">
        <v>32</v>
      </c>
      <c r="D91" s="102">
        <f>SUM(D92:D108)</f>
        <v>2979.3190414822925</v>
      </c>
      <c r="E91" s="42" t="s">
        <v>33</v>
      </c>
      <c r="F91" s="66">
        <f t="shared" ref="F91" si="92">SUM(F92:F108)</f>
        <v>940.54810924999992</v>
      </c>
      <c r="G91" s="102">
        <f>SUM(G92:G108)</f>
        <v>2038.7709322322924</v>
      </c>
      <c r="H91" s="66">
        <f t="shared" ref="H91:AA91" si="93">SUM(H92:H108)</f>
        <v>331.75965503845401</v>
      </c>
      <c r="I91" s="66">
        <f t="shared" si="93"/>
        <v>0</v>
      </c>
      <c r="J91" s="66">
        <f t="shared" si="93"/>
        <v>0</v>
      </c>
      <c r="K91" s="66">
        <f t="shared" si="93"/>
        <v>277.21366031022171</v>
      </c>
      <c r="L91" s="66">
        <f t="shared" si="93"/>
        <v>54.545994728232316</v>
      </c>
      <c r="M91" s="66">
        <f t="shared" si="93"/>
        <v>295.27345389000004</v>
      </c>
      <c r="N91" s="66">
        <f t="shared" si="93"/>
        <v>0</v>
      </c>
      <c r="O91" s="66">
        <f t="shared" si="93"/>
        <v>0</v>
      </c>
      <c r="P91" s="66">
        <f t="shared" si="93"/>
        <v>246.51043104999997</v>
      </c>
      <c r="Q91" s="66">
        <f t="shared" si="93"/>
        <v>48.763022840000005</v>
      </c>
      <c r="R91" s="66">
        <f t="shared" si="93"/>
        <v>1743.4974783422927</v>
      </c>
      <c r="S91" s="66">
        <f t="shared" si="93"/>
        <v>-36.486201148454064</v>
      </c>
      <c r="T91" s="27">
        <f t="shared" ref="T91:T108" si="94">S91/H91</f>
        <v>-0.10997781253487551</v>
      </c>
      <c r="U91" s="66">
        <f t="shared" si="93"/>
        <v>0</v>
      </c>
      <c r="V91" s="27">
        <v>0</v>
      </c>
      <c r="W91" s="66">
        <f t="shared" si="93"/>
        <v>0</v>
      </c>
      <c r="X91" s="27">
        <v>0</v>
      </c>
      <c r="Y91" s="66">
        <f t="shared" si="93"/>
        <v>-30.70322926022175</v>
      </c>
      <c r="Z91" s="27">
        <f t="shared" ref="Z91:Z108" si="95">Y91/K91</f>
        <v>-0.11075655227762825</v>
      </c>
      <c r="AA91" s="66">
        <f t="shared" si="93"/>
        <v>-5.7829718882323098</v>
      </c>
      <c r="AB91" s="27">
        <f t="shared" ref="AB91:AB108" si="96">AA91/L91</f>
        <v>-0.10602010132999036</v>
      </c>
      <c r="AC91" s="28" t="s">
        <v>33</v>
      </c>
      <c r="AR91" s="95"/>
    </row>
    <row r="92" spans="1:44" ht="31.5" outlineLevel="1" x14ac:dyDescent="0.25">
      <c r="A92" s="32" t="s">
        <v>177</v>
      </c>
      <c r="B92" s="43" t="s">
        <v>179</v>
      </c>
      <c r="C92" s="34" t="s">
        <v>180</v>
      </c>
      <c r="D92" s="35">
        <v>171.55086451259996</v>
      </c>
      <c r="E92" s="36" t="s">
        <v>33</v>
      </c>
      <c r="F92" s="37">
        <v>95.313412360000001</v>
      </c>
      <c r="G92" s="35">
        <v>76.237452152599957</v>
      </c>
      <c r="H92" s="37">
        <f t="shared" ref="H92:H108" si="97">I92+J92+K92+L92</f>
        <v>0.98826192000000002</v>
      </c>
      <c r="I92" s="37">
        <v>0</v>
      </c>
      <c r="J92" s="37">
        <v>0</v>
      </c>
      <c r="K92" s="37">
        <v>0.82355160000000005</v>
      </c>
      <c r="L92" s="37">
        <v>0.16471031999999997</v>
      </c>
      <c r="M92" s="37">
        <f t="shared" ref="M92:M108" si="98">N92+O92+P92+Q92</f>
        <v>0.98826192000000002</v>
      </c>
      <c r="N92" s="37">
        <v>0</v>
      </c>
      <c r="O92" s="37">
        <v>0</v>
      </c>
      <c r="P92" s="37">
        <v>0.82355160000000005</v>
      </c>
      <c r="Q92" s="37">
        <v>0.16471031999999999</v>
      </c>
      <c r="R92" s="38">
        <f t="shared" ref="R92:R108" si="99">G92-M92</f>
        <v>75.249190232599958</v>
      </c>
      <c r="S92" s="35">
        <f t="shared" ref="S92:S108" si="100">M92-H92</f>
        <v>0</v>
      </c>
      <c r="T92" s="39">
        <f t="shared" si="94"/>
        <v>0</v>
      </c>
      <c r="U92" s="35">
        <f t="shared" ref="U92:U108" si="101">N92-I92</f>
        <v>0</v>
      </c>
      <c r="V92" s="39">
        <v>0</v>
      </c>
      <c r="W92" s="35">
        <f t="shared" ref="W92:W108" si="102">O92-J92</f>
        <v>0</v>
      </c>
      <c r="X92" s="39">
        <v>0</v>
      </c>
      <c r="Y92" s="35">
        <f t="shared" ref="Y92:Y108" si="103">P92-K92</f>
        <v>0</v>
      </c>
      <c r="Z92" s="39">
        <f t="shared" si="95"/>
        <v>0</v>
      </c>
      <c r="AA92" s="35">
        <f t="shared" ref="AA92:AA108" si="104">Q92-L92</f>
        <v>0</v>
      </c>
      <c r="AB92" s="39">
        <f t="shared" si="96"/>
        <v>0</v>
      </c>
      <c r="AC92" s="36" t="s">
        <v>33</v>
      </c>
      <c r="AR92" s="95"/>
    </row>
    <row r="93" spans="1:44" ht="31.5" outlineLevel="1" x14ac:dyDescent="0.25">
      <c r="A93" s="44" t="s">
        <v>177</v>
      </c>
      <c r="B93" s="45" t="s">
        <v>181</v>
      </c>
      <c r="C93" s="54" t="s">
        <v>182</v>
      </c>
      <c r="D93" s="35">
        <v>313.75069999999994</v>
      </c>
      <c r="E93" s="36" t="s">
        <v>33</v>
      </c>
      <c r="F93" s="37">
        <v>33.563279510000001</v>
      </c>
      <c r="G93" s="35">
        <v>280.18742048999991</v>
      </c>
      <c r="H93" s="37">
        <f t="shared" si="97"/>
        <v>30.552279200000001</v>
      </c>
      <c r="I93" s="37">
        <v>0</v>
      </c>
      <c r="J93" s="37">
        <v>0</v>
      </c>
      <c r="K93" s="37">
        <v>25.513000000000002</v>
      </c>
      <c r="L93" s="37">
        <v>5.0392791999999993</v>
      </c>
      <c r="M93" s="37">
        <f t="shared" si="98"/>
        <v>26.169381640000001</v>
      </c>
      <c r="N93" s="37">
        <v>0</v>
      </c>
      <c r="O93" s="37">
        <v>0</v>
      </c>
      <c r="P93" s="37">
        <v>21.837802570000001</v>
      </c>
      <c r="Q93" s="37">
        <v>4.3315790700000001</v>
      </c>
      <c r="R93" s="38">
        <f t="shared" si="99"/>
        <v>254.0180388499999</v>
      </c>
      <c r="S93" s="35">
        <f t="shared" si="100"/>
        <v>-4.38289756</v>
      </c>
      <c r="T93" s="39">
        <f t="shared" si="94"/>
        <v>-0.14345566598514195</v>
      </c>
      <c r="U93" s="35">
        <f t="shared" si="101"/>
        <v>0</v>
      </c>
      <c r="V93" s="39">
        <v>0</v>
      </c>
      <c r="W93" s="35">
        <f t="shared" si="102"/>
        <v>0</v>
      </c>
      <c r="X93" s="39">
        <v>0</v>
      </c>
      <c r="Y93" s="35">
        <f t="shared" si="103"/>
        <v>-3.6751974300000008</v>
      </c>
      <c r="Z93" s="39">
        <f t="shared" si="95"/>
        <v>-0.14405195116215264</v>
      </c>
      <c r="AA93" s="35">
        <f t="shared" si="104"/>
        <v>-0.70770012999999921</v>
      </c>
      <c r="AB93" s="39">
        <f t="shared" si="96"/>
        <v>-0.14043677714860475</v>
      </c>
      <c r="AC93" s="36" t="s">
        <v>1144</v>
      </c>
      <c r="AR93" s="95"/>
    </row>
    <row r="94" spans="1:44" ht="31.5" outlineLevel="1" x14ac:dyDescent="0.25">
      <c r="A94" s="32" t="s">
        <v>177</v>
      </c>
      <c r="B94" s="43" t="s">
        <v>183</v>
      </c>
      <c r="C94" s="34" t="s">
        <v>184</v>
      </c>
      <c r="D94" s="35">
        <v>18.432605930000001</v>
      </c>
      <c r="E94" s="36" t="s">
        <v>33</v>
      </c>
      <c r="F94" s="37">
        <v>1.6385659299999999</v>
      </c>
      <c r="G94" s="35">
        <v>16.794040000000003</v>
      </c>
      <c r="H94" s="37">
        <f t="shared" si="97"/>
        <v>16.794040000000003</v>
      </c>
      <c r="I94" s="37">
        <v>0</v>
      </c>
      <c r="J94" s="37">
        <v>0</v>
      </c>
      <c r="K94" s="37">
        <v>14.023000000000001</v>
      </c>
      <c r="L94" s="37">
        <v>2.7710400000000011</v>
      </c>
      <c r="M94" s="37">
        <f t="shared" si="98"/>
        <v>14.934736520000001</v>
      </c>
      <c r="N94" s="37">
        <v>0</v>
      </c>
      <c r="O94" s="37">
        <v>0</v>
      </c>
      <c r="P94" s="37">
        <v>12.466838060000001</v>
      </c>
      <c r="Q94" s="37">
        <v>2.4678984599999998</v>
      </c>
      <c r="R94" s="38">
        <f t="shared" si="99"/>
        <v>1.8593034800000012</v>
      </c>
      <c r="S94" s="35">
        <f t="shared" si="100"/>
        <v>-1.8593034800000012</v>
      </c>
      <c r="T94" s="39">
        <f t="shared" si="94"/>
        <v>-0.11071210262688436</v>
      </c>
      <c r="U94" s="35">
        <f t="shared" si="101"/>
        <v>0</v>
      </c>
      <c r="V94" s="39">
        <v>0</v>
      </c>
      <c r="W94" s="35">
        <f t="shared" si="102"/>
        <v>0</v>
      </c>
      <c r="X94" s="39">
        <v>0</v>
      </c>
      <c r="Y94" s="35">
        <f t="shared" si="103"/>
        <v>-1.5561619400000009</v>
      </c>
      <c r="Z94" s="39">
        <f t="shared" si="95"/>
        <v>-0.11097211295728451</v>
      </c>
      <c r="AA94" s="35">
        <f t="shared" si="104"/>
        <v>-0.30314154000000126</v>
      </c>
      <c r="AB94" s="39">
        <f t="shared" si="96"/>
        <v>-0.10939630608002814</v>
      </c>
      <c r="AC94" s="11" t="s">
        <v>1144</v>
      </c>
      <c r="AR94" s="95"/>
    </row>
    <row r="95" spans="1:44" ht="31.5" outlineLevel="1" x14ac:dyDescent="0.25">
      <c r="A95" s="32" t="s">
        <v>177</v>
      </c>
      <c r="B95" s="43" t="s">
        <v>185</v>
      </c>
      <c r="C95" s="34" t="s">
        <v>186</v>
      </c>
      <c r="D95" s="35">
        <v>186.41013648299997</v>
      </c>
      <c r="E95" s="36" t="s">
        <v>33</v>
      </c>
      <c r="F95" s="37">
        <v>18.761166929999998</v>
      </c>
      <c r="G95" s="35">
        <v>167.64896955299997</v>
      </c>
      <c r="H95" s="37">
        <f t="shared" si="97"/>
        <v>10.025615158000001</v>
      </c>
      <c r="I95" s="37">
        <v>0</v>
      </c>
      <c r="J95" s="37">
        <v>0</v>
      </c>
      <c r="K95" s="37">
        <v>8.3664329650000013</v>
      </c>
      <c r="L95" s="37">
        <v>1.6591821929999995</v>
      </c>
      <c r="M95" s="37">
        <f t="shared" si="98"/>
        <v>9.2113325199999991</v>
      </c>
      <c r="N95" s="37">
        <v>0</v>
      </c>
      <c r="O95" s="37">
        <v>0</v>
      </c>
      <c r="P95" s="37">
        <v>7.6860286899999997</v>
      </c>
      <c r="Q95" s="37">
        <v>1.5253038300000001</v>
      </c>
      <c r="R95" s="38">
        <f t="shared" si="99"/>
        <v>158.43763703299999</v>
      </c>
      <c r="S95" s="35">
        <f t="shared" si="100"/>
        <v>-0.81428263800000167</v>
      </c>
      <c r="T95" s="39">
        <f t="shared" si="94"/>
        <v>-8.1220216931051845E-2</v>
      </c>
      <c r="U95" s="35">
        <f t="shared" si="101"/>
        <v>0</v>
      </c>
      <c r="V95" s="39">
        <v>0</v>
      </c>
      <c r="W95" s="35">
        <f t="shared" si="102"/>
        <v>0</v>
      </c>
      <c r="X95" s="39">
        <v>0</v>
      </c>
      <c r="Y95" s="35">
        <f t="shared" si="103"/>
        <v>-0.68040427500000167</v>
      </c>
      <c r="Z95" s="39">
        <f t="shared" si="95"/>
        <v>-8.1325491741390116E-2</v>
      </c>
      <c r="AA95" s="35">
        <f t="shared" si="104"/>
        <v>-0.13387836299999933</v>
      </c>
      <c r="AB95" s="39">
        <f t="shared" si="96"/>
        <v>-8.0689368271203099E-2</v>
      </c>
      <c r="AC95" s="11" t="s">
        <v>1144</v>
      </c>
      <c r="AR95" s="95"/>
    </row>
    <row r="96" spans="1:44" ht="31.5" outlineLevel="1" x14ac:dyDescent="0.25">
      <c r="A96" s="32" t="s">
        <v>177</v>
      </c>
      <c r="B96" s="43" t="s">
        <v>187</v>
      </c>
      <c r="C96" s="34" t="s">
        <v>188</v>
      </c>
      <c r="D96" s="35">
        <v>215.0130382774</v>
      </c>
      <c r="E96" s="36" t="s">
        <v>33</v>
      </c>
      <c r="F96" s="37">
        <v>120.79395064000001</v>
      </c>
      <c r="G96" s="35">
        <v>94.219087637399994</v>
      </c>
      <c r="H96" s="37">
        <f t="shared" si="97"/>
        <v>30.373172048000008</v>
      </c>
      <c r="I96" s="37">
        <v>0</v>
      </c>
      <c r="J96" s="37">
        <v>0</v>
      </c>
      <c r="K96" s="37">
        <v>25.375094206666677</v>
      </c>
      <c r="L96" s="37">
        <v>4.9980778413333304</v>
      </c>
      <c r="M96" s="37">
        <f t="shared" si="98"/>
        <v>32.116036049999998</v>
      </c>
      <c r="N96" s="37">
        <v>0</v>
      </c>
      <c r="O96" s="37">
        <v>0</v>
      </c>
      <c r="P96" s="37">
        <v>26.803907819999999</v>
      </c>
      <c r="Q96" s="37">
        <v>5.3121282299999999</v>
      </c>
      <c r="R96" s="38">
        <f t="shared" si="99"/>
        <v>62.103051587399996</v>
      </c>
      <c r="S96" s="35">
        <f t="shared" si="100"/>
        <v>1.7428640019999904</v>
      </c>
      <c r="T96" s="39">
        <f t="shared" si="94"/>
        <v>5.7381691949911218E-2</v>
      </c>
      <c r="U96" s="35">
        <f t="shared" si="101"/>
        <v>0</v>
      </c>
      <c r="V96" s="39">
        <v>0</v>
      </c>
      <c r="W96" s="35">
        <f t="shared" si="102"/>
        <v>0</v>
      </c>
      <c r="X96" s="39">
        <v>0</v>
      </c>
      <c r="Y96" s="35">
        <f t="shared" si="103"/>
        <v>1.4288136133333218</v>
      </c>
      <c r="Z96" s="39">
        <f t="shared" si="95"/>
        <v>5.6307716601814092E-2</v>
      </c>
      <c r="AA96" s="35">
        <f t="shared" si="104"/>
        <v>0.31405038866666946</v>
      </c>
      <c r="AB96" s="39">
        <f t="shared" si="96"/>
        <v>6.2834233206518181E-2</v>
      </c>
      <c r="AC96" s="11" t="s">
        <v>33</v>
      </c>
      <c r="AR96" s="95"/>
    </row>
    <row r="97" spans="1:44" ht="31.5" outlineLevel="1" x14ac:dyDescent="0.25">
      <c r="A97" s="32" t="s">
        <v>177</v>
      </c>
      <c r="B97" s="43" t="s">
        <v>189</v>
      </c>
      <c r="C97" s="34" t="s">
        <v>190</v>
      </c>
      <c r="D97" s="35">
        <v>80.82277972</v>
      </c>
      <c r="E97" s="36" t="s">
        <v>33</v>
      </c>
      <c r="F97" s="37">
        <v>61.016595169999995</v>
      </c>
      <c r="G97" s="35">
        <v>19.806184550000005</v>
      </c>
      <c r="H97" s="37">
        <f t="shared" si="97"/>
        <v>1.1617557599999964</v>
      </c>
      <c r="I97" s="37">
        <v>0</v>
      </c>
      <c r="J97" s="37">
        <v>0</v>
      </c>
      <c r="K97" s="37">
        <v>0.96812980000000004</v>
      </c>
      <c r="L97" s="37">
        <v>0.19362595999999632</v>
      </c>
      <c r="M97" s="37">
        <f t="shared" si="98"/>
        <v>1.1617557600000001</v>
      </c>
      <c r="N97" s="37">
        <v>0</v>
      </c>
      <c r="O97" s="37">
        <v>0</v>
      </c>
      <c r="P97" s="37">
        <v>0.96812980000000004</v>
      </c>
      <c r="Q97" s="37">
        <v>0.19362595999999999</v>
      </c>
      <c r="R97" s="38">
        <f t="shared" si="99"/>
        <v>18.644428790000006</v>
      </c>
      <c r="S97" s="35">
        <f t="shared" si="100"/>
        <v>3.7747582837255322E-15</v>
      </c>
      <c r="T97" s="39">
        <f t="shared" si="94"/>
        <v>3.2491840485693346E-15</v>
      </c>
      <c r="U97" s="35">
        <f t="shared" si="101"/>
        <v>0</v>
      </c>
      <c r="V97" s="39">
        <v>0</v>
      </c>
      <c r="W97" s="35">
        <f t="shared" si="102"/>
        <v>0</v>
      </c>
      <c r="X97" s="39">
        <v>0</v>
      </c>
      <c r="Y97" s="35">
        <f t="shared" si="103"/>
        <v>0</v>
      </c>
      <c r="Z97" s="39">
        <f t="shared" si="95"/>
        <v>0</v>
      </c>
      <c r="AA97" s="35">
        <f t="shared" si="104"/>
        <v>3.6637359812630166E-15</v>
      </c>
      <c r="AB97" s="39">
        <f t="shared" si="96"/>
        <v>1.8921718871080542E-14</v>
      </c>
      <c r="AC97" s="11" t="s">
        <v>33</v>
      </c>
      <c r="AR97" s="95"/>
    </row>
    <row r="98" spans="1:44" ht="31.5" outlineLevel="1" x14ac:dyDescent="0.25">
      <c r="A98" s="32" t="s">
        <v>177</v>
      </c>
      <c r="B98" s="43" t="s">
        <v>191</v>
      </c>
      <c r="C98" s="34" t="s">
        <v>192</v>
      </c>
      <c r="D98" s="35">
        <v>39.220567549999998</v>
      </c>
      <c r="E98" s="36" t="s">
        <v>33</v>
      </c>
      <c r="F98" s="37">
        <v>38.43388143</v>
      </c>
      <c r="G98" s="35">
        <v>0.78668611999999882</v>
      </c>
      <c r="H98" s="37">
        <f t="shared" si="97"/>
        <v>0.78668611999999993</v>
      </c>
      <c r="I98" s="37">
        <v>0</v>
      </c>
      <c r="J98" s="37">
        <v>0</v>
      </c>
      <c r="K98" s="37">
        <v>0.65557177</v>
      </c>
      <c r="L98" s="37">
        <v>0.13111434999999994</v>
      </c>
      <c r="M98" s="37">
        <f t="shared" si="98"/>
        <v>0.78668611999999993</v>
      </c>
      <c r="N98" s="37">
        <v>0</v>
      </c>
      <c r="O98" s="37">
        <v>0</v>
      </c>
      <c r="P98" s="37">
        <v>0.65557177</v>
      </c>
      <c r="Q98" s="37">
        <v>0.13111434999999999</v>
      </c>
      <c r="R98" s="38">
        <f t="shared" si="99"/>
        <v>-1.1102230246251565E-15</v>
      </c>
      <c r="S98" s="35">
        <f t="shared" si="100"/>
        <v>0</v>
      </c>
      <c r="T98" s="39">
        <f t="shared" si="94"/>
        <v>0</v>
      </c>
      <c r="U98" s="35">
        <f t="shared" si="101"/>
        <v>0</v>
      </c>
      <c r="V98" s="39">
        <v>0</v>
      </c>
      <c r="W98" s="35">
        <f t="shared" si="102"/>
        <v>0</v>
      </c>
      <c r="X98" s="39">
        <v>0</v>
      </c>
      <c r="Y98" s="35">
        <f t="shared" si="103"/>
        <v>0</v>
      </c>
      <c r="Z98" s="39">
        <f t="shared" si="95"/>
        <v>0</v>
      </c>
      <c r="AA98" s="35">
        <f t="shared" si="104"/>
        <v>0</v>
      </c>
      <c r="AB98" s="39">
        <f t="shared" si="96"/>
        <v>0</v>
      </c>
      <c r="AC98" s="11" t="s">
        <v>33</v>
      </c>
      <c r="AR98" s="95"/>
    </row>
    <row r="99" spans="1:44" ht="31.5" outlineLevel="1" x14ac:dyDescent="0.25">
      <c r="A99" s="32" t="s">
        <v>177</v>
      </c>
      <c r="B99" s="43" t="s">
        <v>193</v>
      </c>
      <c r="C99" s="34" t="s">
        <v>194</v>
      </c>
      <c r="D99" s="35">
        <v>19.989625669999999</v>
      </c>
      <c r="E99" s="36" t="s">
        <v>33</v>
      </c>
      <c r="F99" s="37">
        <v>18.85125227</v>
      </c>
      <c r="G99" s="35">
        <v>1.138373399999999</v>
      </c>
      <c r="H99" s="37">
        <f t="shared" si="97"/>
        <v>1.1383733999999999</v>
      </c>
      <c r="I99" s="37">
        <v>0</v>
      </c>
      <c r="J99" s="37">
        <v>0</v>
      </c>
      <c r="K99" s="37">
        <v>0.9486445</v>
      </c>
      <c r="L99" s="37">
        <v>0.18972889999999987</v>
      </c>
      <c r="M99" s="37">
        <f t="shared" si="98"/>
        <v>1.1383734000000001</v>
      </c>
      <c r="N99" s="37">
        <v>0</v>
      </c>
      <c r="O99" s="37">
        <v>0</v>
      </c>
      <c r="P99" s="37">
        <v>0.9486445</v>
      </c>
      <c r="Q99" s="37">
        <v>0.18972890000000001</v>
      </c>
      <c r="R99" s="38">
        <f t="shared" si="99"/>
        <v>0</v>
      </c>
      <c r="S99" s="35">
        <f t="shared" si="100"/>
        <v>0</v>
      </c>
      <c r="T99" s="39">
        <f t="shared" si="94"/>
        <v>0</v>
      </c>
      <c r="U99" s="35">
        <f t="shared" si="101"/>
        <v>0</v>
      </c>
      <c r="V99" s="39">
        <v>0</v>
      </c>
      <c r="W99" s="35">
        <f t="shared" si="102"/>
        <v>0</v>
      </c>
      <c r="X99" s="39">
        <v>0</v>
      </c>
      <c r="Y99" s="35">
        <f t="shared" si="103"/>
        <v>0</v>
      </c>
      <c r="Z99" s="39">
        <f t="shared" si="95"/>
        <v>0</v>
      </c>
      <c r="AA99" s="35">
        <f t="shared" si="104"/>
        <v>0</v>
      </c>
      <c r="AB99" s="39">
        <f t="shared" si="96"/>
        <v>0</v>
      </c>
      <c r="AC99" s="11" t="s">
        <v>33</v>
      </c>
      <c r="AR99" s="95"/>
    </row>
    <row r="100" spans="1:44" ht="31.5" outlineLevel="1" x14ac:dyDescent="0.25">
      <c r="A100" s="32" t="s">
        <v>177</v>
      </c>
      <c r="B100" s="43" t="s">
        <v>195</v>
      </c>
      <c r="C100" s="34" t="s">
        <v>196</v>
      </c>
      <c r="D100" s="35">
        <v>167.343675074</v>
      </c>
      <c r="E100" s="36" t="s">
        <v>33</v>
      </c>
      <c r="F100" s="37">
        <v>20.195947800000003</v>
      </c>
      <c r="G100" s="35">
        <v>147.147727274</v>
      </c>
      <c r="H100" s="37">
        <f t="shared" si="97"/>
        <v>63.633706042</v>
      </c>
      <c r="I100" s="37">
        <v>0</v>
      </c>
      <c r="J100" s="37">
        <v>0</v>
      </c>
      <c r="K100" s="37">
        <v>53.135079534999996</v>
      </c>
      <c r="L100" s="37">
        <v>10.498626507000004</v>
      </c>
      <c r="M100" s="37">
        <f t="shared" si="98"/>
        <v>55.951233179999996</v>
      </c>
      <c r="N100" s="37">
        <v>0</v>
      </c>
      <c r="O100" s="37">
        <v>0</v>
      </c>
      <c r="P100" s="37">
        <v>46.734229929999998</v>
      </c>
      <c r="Q100" s="37">
        <v>9.2170032499999994</v>
      </c>
      <c r="R100" s="38">
        <f t="shared" si="99"/>
        <v>91.196494094000002</v>
      </c>
      <c r="S100" s="35">
        <f t="shared" si="100"/>
        <v>-7.6824728620000045</v>
      </c>
      <c r="T100" s="39">
        <f t="shared" si="94"/>
        <v>-0.120729615479717</v>
      </c>
      <c r="U100" s="35">
        <f t="shared" si="101"/>
        <v>0</v>
      </c>
      <c r="V100" s="39">
        <v>0</v>
      </c>
      <c r="W100" s="35">
        <f t="shared" si="102"/>
        <v>0</v>
      </c>
      <c r="X100" s="39">
        <v>0</v>
      </c>
      <c r="Y100" s="35">
        <f t="shared" si="103"/>
        <v>-6.4008496049999977</v>
      </c>
      <c r="Z100" s="39">
        <f t="shared" si="95"/>
        <v>-0.12046372492552247</v>
      </c>
      <c r="AA100" s="35">
        <f t="shared" si="104"/>
        <v>-1.281623257000005</v>
      </c>
      <c r="AB100" s="39">
        <f t="shared" si="96"/>
        <v>-0.12207532634344856</v>
      </c>
      <c r="AC100" s="11" t="s">
        <v>1144</v>
      </c>
      <c r="AR100" s="95"/>
    </row>
    <row r="101" spans="1:44" ht="31.5" outlineLevel="1" x14ac:dyDescent="0.25">
      <c r="A101" s="32" t="s">
        <v>177</v>
      </c>
      <c r="B101" s="43" t="s">
        <v>197</v>
      </c>
      <c r="C101" s="34" t="s">
        <v>198</v>
      </c>
      <c r="D101" s="35">
        <v>17.847767000000001</v>
      </c>
      <c r="E101" s="36" t="s">
        <v>33</v>
      </c>
      <c r="F101" s="37">
        <v>0</v>
      </c>
      <c r="G101" s="35">
        <v>17.847767000000001</v>
      </c>
      <c r="H101" s="37">
        <f t="shared" si="97"/>
        <v>17.847767000000001</v>
      </c>
      <c r="I101" s="37">
        <v>0</v>
      </c>
      <c r="J101" s="37">
        <v>0</v>
      </c>
      <c r="K101" s="37">
        <v>14.901</v>
      </c>
      <c r="L101" s="37">
        <v>2.9467670000000012</v>
      </c>
      <c r="M101" s="37">
        <f t="shared" si="98"/>
        <v>15.71821327</v>
      </c>
      <c r="N101" s="37">
        <v>0</v>
      </c>
      <c r="O101" s="37">
        <v>0</v>
      </c>
      <c r="P101" s="37">
        <v>13.126515400000001</v>
      </c>
      <c r="Q101" s="37">
        <v>2.59169787</v>
      </c>
      <c r="R101" s="38">
        <f t="shared" si="99"/>
        <v>2.1295537300000014</v>
      </c>
      <c r="S101" s="35">
        <f t="shared" si="100"/>
        <v>-2.1295537300000014</v>
      </c>
      <c r="T101" s="39">
        <f t="shared" si="94"/>
        <v>-0.11931765637684542</v>
      </c>
      <c r="U101" s="35">
        <f t="shared" si="101"/>
        <v>0</v>
      </c>
      <c r="V101" s="39">
        <v>0</v>
      </c>
      <c r="W101" s="35">
        <f t="shared" si="102"/>
        <v>0</v>
      </c>
      <c r="X101" s="39">
        <v>0</v>
      </c>
      <c r="Y101" s="35">
        <f t="shared" si="103"/>
        <v>-1.7744845999999992</v>
      </c>
      <c r="Z101" s="39">
        <f t="shared" si="95"/>
        <v>-0.11908493389705384</v>
      </c>
      <c r="AA101" s="35">
        <f t="shared" si="104"/>
        <v>-0.35506913000000129</v>
      </c>
      <c r="AB101" s="39">
        <f t="shared" si="96"/>
        <v>-0.12049447071994533</v>
      </c>
      <c r="AC101" s="11" t="s">
        <v>1144</v>
      </c>
      <c r="AR101" s="95"/>
    </row>
    <row r="102" spans="1:44" ht="31.5" outlineLevel="1" x14ac:dyDescent="0.25">
      <c r="A102" s="32" t="s">
        <v>177</v>
      </c>
      <c r="B102" s="43" t="s">
        <v>199</v>
      </c>
      <c r="C102" s="34" t="s">
        <v>200</v>
      </c>
      <c r="D102" s="35">
        <v>136.93549514</v>
      </c>
      <c r="E102" s="36" t="s">
        <v>33</v>
      </c>
      <c r="F102" s="37">
        <v>64.946736799999996</v>
      </c>
      <c r="G102" s="35">
        <v>71.988758340000004</v>
      </c>
      <c r="H102" s="37">
        <f t="shared" si="97"/>
        <v>0.98072952000000002</v>
      </c>
      <c r="I102" s="37">
        <v>0</v>
      </c>
      <c r="J102" s="37">
        <v>0</v>
      </c>
      <c r="K102" s="37">
        <v>0.81727459999999996</v>
      </c>
      <c r="L102" s="37">
        <v>0.16345492000000006</v>
      </c>
      <c r="M102" s="37">
        <f t="shared" si="98"/>
        <v>0.98072951999999991</v>
      </c>
      <c r="N102" s="37">
        <v>0</v>
      </c>
      <c r="O102" s="37">
        <v>0</v>
      </c>
      <c r="P102" s="37">
        <v>0.81727459999999996</v>
      </c>
      <c r="Q102" s="37">
        <v>0.16345491999999998</v>
      </c>
      <c r="R102" s="38">
        <f t="shared" si="99"/>
        <v>71.008028820000007</v>
      </c>
      <c r="S102" s="35">
        <f t="shared" si="100"/>
        <v>0</v>
      </c>
      <c r="T102" s="39">
        <f t="shared" si="94"/>
        <v>0</v>
      </c>
      <c r="U102" s="35">
        <f t="shared" si="101"/>
        <v>0</v>
      </c>
      <c r="V102" s="39">
        <v>0</v>
      </c>
      <c r="W102" s="35">
        <f t="shared" si="102"/>
        <v>0</v>
      </c>
      <c r="X102" s="39">
        <v>0</v>
      </c>
      <c r="Y102" s="35">
        <f t="shared" si="103"/>
        <v>0</v>
      </c>
      <c r="Z102" s="39">
        <f t="shared" si="95"/>
        <v>0</v>
      </c>
      <c r="AA102" s="35">
        <f t="shared" si="104"/>
        <v>0</v>
      </c>
      <c r="AB102" s="39">
        <f t="shared" si="96"/>
        <v>0</v>
      </c>
      <c r="AC102" s="11" t="s">
        <v>33</v>
      </c>
      <c r="AR102" s="95"/>
    </row>
    <row r="103" spans="1:44" ht="63" outlineLevel="1" x14ac:dyDescent="0.25">
      <c r="A103" s="32" t="s">
        <v>177</v>
      </c>
      <c r="B103" s="43" t="s">
        <v>201</v>
      </c>
      <c r="C103" s="34" t="s">
        <v>202</v>
      </c>
      <c r="D103" s="35">
        <v>171.46098276097325</v>
      </c>
      <c r="E103" s="36" t="s">
        <v>33</v>
      </c>
      <c r="F103" s="37">
        <v>20.50012151</v>
      </c>
      <c r="G103" s="35">
        <v>150.96086125097327</v>
      </c>
      <c r="H103" s="37">
        <f t="shared" si="97"/>
        <v>33.100599386834077</v>
      </c>
      <c r="I103" s="37">
        <v>0</v>
      </c>
      <c r="J103" s="37">
        <v>0</v>
      </c>
      <c r="K103" s="37">
        <v>27.658578392834077</v>
      </c>
      <c r="L103" s="37">
        <v>5.4420209939999999</v>
      </c>
      <c r="M103" s="37">
        <f t="shared" si="98"/>
        <v>29.687673500000002</v>
      </c>
      <c r="N103" s="37">
        <v>0</v>
      </c>
      <c r="O103" s="37">
        <v>0</v>
      </c>
      <c r="P103" s="37">
        <v>24.78700916</v>
      </c>
      <c r="Q103" s="37">
        <v>4.9006643400000005</v>
      </c>
      <c r="R103" s="38">
        <f t="shared" si="99"/>
        <v>121.27318775097326</v>
      </c>
      <c r="S103" s="35">
        <f t="shared" si="100"/>
        <v>-3.4129258868340742</v>
      </c>
      <c r="T103" s="39">
        <f t="shared" si="94"/>
        <v>-0.10310767629759544</v>
      </c>
      <c r="U103" s="35">
        <f t="shared" si="101"/>
        <v>0</v>
      </c>
      <c r="V103" s="39">
        <v>0</v>
      </c>
      <c r="W103" s="35">
        <f t="shared" si="102"/>
        <v>0</v>
      </c>
      <c r="X103" s="39">
        <v>0</v>
      </c>
      <c r="Y103" s="35">
        <f t="shared" si="103"/>
        <v>-2.8715692328340765</v>
      </c>
      <c r="Z103" s="39">
        <f t="shared" si="95"/>
        <v>-0.10382201109721738</v>
      </c>
      <c r="AA103" s="35">
        <f t="shared" si="104"/>
        <v>-0.54135665399999944</v>
      </c>
      <c r="AB103" s="39">
        <f t="shared" si="96"/>
        <v>-9.9477134431649974E-2</v>
      </c>
      <c r="AC103" s="11" t="s">
        <v>1134</v>
      </c>
      <c r="AR103" s="95"/>
    </row>
    <row r="104" spans="1:44" ht="63" outlineLevel="1" x14ac:dyDescent="0.25">
      <c r="A104" s="32" t="s">
        <v>177</v>
      </c>
      <c r="B104" s="43" t="s">
        <v>203</v>
      </c>
      <c r="C104" s="34" t="s">
        <v>204</v>
      </c>
      <c r="D104" s="35">
        <v>131.079796784</v>
      </c>
      <c r="E104" s="36" t="s">
        <v>33</v>
      </c>
      <c r="F104" s="37">
        <v>120.26512955</v>
      </c>
      <c r="G104" s="35">
        <v>10.814667233999998</v>
      </c>
      <c r="H104" s="37">
        <f t="shared" si="97"/>
        <v>10.043907234000001</v>
      </c>
      <c r="I104" s="37">
        <v>0</v>
      </c>
      <c r="J104" s="37">
        <v>0</v>
      </c>
      <c r="K104" s="37">
        <v>8.412700000000001</v>
      </c>
      <c r="L104" s="37">
        <v>1.6312072339999997</v>
      </c>
      <c r="M104" s="37">
        <f t="shared" si="98"/>
        <v>8.8760820500000008</v>
      </c>
      <c r="N104" s="37">
        <v>0</v>
      </c>
      <c r="O104" s="37">
        <v>0</v>
      </c>
      <c r="P104" s="37">
        <v>7.41154417</v>
      </c>
      <c r="Q104" s="37">
        <v>1.4645378800000002</v>
      </c>
      <c r="R104" s="38">
        <f t="shared" si="99"/>
        <v>1.9385851839999972</v>
      </c>
      <c r="S104" s="35">
        <f t="shared" si="100"/>
        <v>-1.1678251839999998</v>
      </c>
      <c r="T104" s="39">
        <f t="shared" si="94"/>
        <v>-0.11627200020792225</v>
      </c>
      <c r="U104" s="35">
        <f t="shared" si="101"/>
        <v>0</v>
      </c>
      <c r="V104" s="39">
        <v>0</v>
      </c>
      <c r="W104" s="35">
        <f t="shared" si="102"/>
        <v>0</v>
      </c>
      <c r="X104" s="39">
        <v>0</v>
      </c>
      <c r="Y104" s="35">
        <f t="shared" si="103"/>
        <v>-1.001155830000001</v>
      </c>
      <c r="Z104" s="39">
        <f t="shared" si="95"/>
        <v>-0.11900529318768063</v>
      </c>
      <c r="AA104" s="35">
        <f t="shared" si="104"/>
        <v>-0.16666935399999949</v>
      </c>
      <c r="AB104" s="39">
        <f t="shared" si="96"/>
        <v>-0.10217546276526598</v>
      </c>
      <c r="AC104" s="11" t="s">
        <v>1134</v>
      </c>
      <c r="AR104" s="95"/>
    </row>
    <row r="105" spans="1:44" ht="63" outlineLevel="1" x14ac:dyDescent="0.25">
      <c r="A105" s="32" t="s">
        <v>177</v>
      </c>
      <c r="B105" s="43" t="s">
        <v>205</v>
      </c>
      <c r="C105" s="34" t="s">
        <v>206</v>
      </c>
      <c r="D105" s="35">
        <v>282.31409908300003</v>
      </c>
      <c r="E105" s="36" t="s">
        <v>33</v>
      </c>
      <c r="F105" s="37">
        <v>131.28150421999999</v>
      </c>
      <c r="G105" s="35">
        <v>151.03259486300004</v>
      </c>
      <c r="H105" s="37">
        <f t="shared" si="97"/>
        <v>33.545047536088767</v>
      </c>
      <c r="I105" s="37">
        <v>0</v>
      </c>
      <c r="J105" s="37">
        <v>0</v>
      </c>
      <c r="K105" s="37">
        <v>28.022223516032337</v>
      </c>
      <c r="L105" s="37">
        <v>5.5228240200564294</v>
      </c>
      <c r="M105" s="37">
        <f t="shared" si="98"/>
        <v>29.62259048</v>
      </c>
      <c r="N105" s="37">
        <v>0</v>
      </c>
      <c r="O105" s="37">
        <v>0</v>
      </c>
      <c r="P105" s="37">
        <v>24.73114103</v>
      </c>
      <c r="Q105" s="37">
        <v>4.8914494499999996</v>
      </c>
      <c r="R105" s="38">
        <f t="shared" si="99"/>
        <v>121.41000438300004</v>
      </c>
      <c r="S105" s="35">
        <f t="shared" si="100"/>
        <v>-3.922457056088767</v>
      </c>
      <c r="T105" s="39">
        <f t="shared" si="94"/>
        <v>-0.11693103287061586</v>
      </c>
      <c r="U105" s="35">
        <f t="shared" si="101"/>
        <v>0</v>
      </c>
      <c r="V105" s="39">
        <v>0</v>
      </c>
      <c r="W105" s="35">
        <f t="shared" si="102"/>
        <v>0</v>
      </c>
      <c r="X105" s="39">
        <v>0</v>
      </c>
      <c r="Y105" s="35">
        <f t="shared" si="103"/>
        <v>-3.2910824860323373</v>
      </c>
      <c r="Z105" s="39">
        <f t="shared" si="95"/>
        <v>-0.11744544411864434</v>
      </c>
      <c r="AA105" s="35">
        <f t="shared" si="104"/>
        <v>-0.63137457005642972</v>
      </c>
      <c r="AB105" s="39">
        <f t="shared" si="96"/>
        <v>-0.114320964738974</v>
      </c>
      <c r="AC105" s="11" t="s">
        <v>1134</v>
      </c>
      <c r="AR105" s="95"/>
    </row>
    <row r="106" spans="1:44" ht="63" outlineLevel="1" x14ac:dyDescent="0.25">
      <c r="A106" s="32" t="s">
        <v>177</v>
      </c>
      <c r="B106" s="43" t="s">
        <v>207</v>
      </c>
      <c r="C106" s="34" t="s">
        <v>208</v>
      </c>
      <c r="D106" s="35">
        <v>551.9275702356</v>
      </c>
      <c r="E106" s="36" t="s">
        <v>33</v>
      </c>
      <c r="F106" s="37">
        <v>186.18836367</v>
      </c>
      <c r="G106" s="35">
        <v>365.7392065656</v>
      </c>
      <c r="H106" s="37">
        <f t="shared" si="97"/>
        <v>33.346129417796924</v>
      </c>
      <c r="I106" s="37">
        <v>0</v>
      </c>
      <c r="J106" s="37">
        <v>0</v>
      </c>
      <c r="K106" s="37">
        <v>27.875643323796933</v>
      </c>
      <c r="L106" s="37">
        <v>5.4704860939999911</v>
      </c>
      <c r="M106" s="37">
        <f t="shared" si="98"/>
        <v>26.964172210000001</v>
      </c>
      <c r="N106" s="37">
        <v>0</v>
      </c>
      <c r="O106" s="37">
        <v>0</v>
      </c>
      <c r="P106" s="37">
        <v>22.508774320000001</v>
      </c>
      <c r="Q106" s="37">
        <v>4.4553978900000004</v>
      </c>
      <c r="R106" s="38">
        <f t="shared" si="99"/>
        <v>338.77503435559998</v>
      </c>
      <c r="S106" s="35">
        <f t="shared" si="100"/>
        <v>-6.3819572077969227</v>
      </c>
      <c r="T106" s="39">
        <f t="shared" si="94"/>
        <v>-0.19138524678042107</v>
      </c>
      <c r="U106" s="35">
        <f t="shared" si="101"/>
        <v>0</v>
      </c>
      <c r="V106" s="39">
        <v>0</v>
      </c>
      <c r="W106" s="35">
        <f t="shared" si="102"/>
        <v>0</v>
      </c>
      <c r="X106" s="39">
        <v>0</v>
      </c>
      <c r="Y106" s="35">
        <f t="shared" si="103"/>
        <v>-5.366869003796932</v>
      </c>
      <c r="Z106" s="39">
        <f t="shared" si="95"/>
        <v>-0.1925289738233712</v>
      </c>
      <c r="AA106" s="35">
        <f t="shared" si="104"/>
        <v>-1.0150882039999907</v>
      </c>
      <c r="AB106" s="39">
        <f t="shared" si="96"/>
        <v>-0.18555722225733023</v>
      </c>
      <c r="AC106" s="11" t="s">
        <v>1134</v>
      </c>
      <c r="AR106" s="95"/>
    </row>
    <row r="107" spans="1:44" ht="63" outlineLevel="1" x14ac:dyDescent="0.25">
      <c r="A107" s="32" t="s">
        <v>177</v>
      </c>
      <c r="B107" s="43" t="s">
        <v>209</v>
      </c>
      <c r="C107" s="34" t="s">
        <v>210</v>
      </c>
      <c r="D107" s="35">
        <v>130.44159499599999</v>
      </c>
      <c r="E107" s="36" t="s">
        <v>33</v>
      </c>
      <c r="F107" s="37">
        <v>8.7982014599999996</v>
      </c>
      <c r="G107" s="35">
        <v>121.64339353599999</v>
      </c>
      <c r="H107" s="37">
        <f t="shared" si="97"/>
        <v>15.709397020000001</v>
      </c>
      <c r="I107" s="37">
        <v>0</v>
      </c>
      <c r="J107" s="37">
        <v>0</v>
      </c>
      <c r="K107" s="37">
        <v>13.157467824999998</v>
      </c>
      <c r="L107" s="37">
        <v>2.5519291950000031</v>
      </c>
      <c r="M107" s="37">
        <f t="shared" si="98"/>
        <v>13.064257609999999</v>
      </c>
      <c r="N107" s="37">
        <v>0</v>
      </c>
      <c r="O107" s="37">
        <v>0</v>
      </c>
      <c r="P107" s="37">
        <v>10.9105186</v>
      </c>
      <c r="Q107" s="37">
        <v>2.1537390099999998</v>
      </c>
      <c r="R107" s="38">
        <f t="shared" si="99"/>
        <v>108.57913592599999</v>
      </c>
      <c r="S107" s="35">
        <f t="shared" si="100"/>
        <v>-2.6451394100000023</v>
      </c>
      <c r="T107" s="39">
        <f t="shared" si="94"/>
        <v>-0.16837943599187247</v>
      </c>
      <c r="U107" s="35">
        <f t="shared" si="101"/>
        <v>0</v>
      </c>
      <c r="V107" s="39">
        <v>0</v>
      </c>
      <c r="W107" s="35">
        <f t="shared" si="102"/>
        <v>0</v>
      </c>
      <c r="X107" s="39">
        <v>0</v>
      </c>
      <c r="Y107" s="35">
        <f t="shared" si="103"/>
        <v>-2.2469492249999981</v>
      </c>
      <c r="Z107" s="39">
        <f t="shared" si="95"/>
        <v>-0.17077368190334133</v>
      </c>
      <c r="AA107" s="35">
        <f t="shared" si="104"/>
        <v>-0.39819018500000336</v>
      </c>
      <c r="AB107" s="39">
        <f t="shared" si="96"/>
        <v>-0.15603496593094263</v>
      </c>
      <c r="AC107" s="11" t="s">
        <v>1134</v>
      </c>
      <c r="AR107" s="95"/>
    </row>
    <row r="108" spans="1:44" ht="63" outlineLevel="1" x14ac:dyDescent="0.25">
      <c r="A108" s="32" t="s">
        <v>177</v>
      </c>
      <c r="B108" s="48" t="s">
        <v>211</v>
      </c>
      <c r="C108" s="36" t="s">
        <v>212</v>
      </c>
      <c r="D108" s="35">
        <v>344.77774226571955</v>
      </c>
      <c r="E108" s="36" t="s">
        <v>33</v>
      </c>
      <c r="F108" s="37">
        <v>0</v>
      </c>
      <c r="G108" s="35">
        <v>344.77774226571955</v>
      </c>
      <c r="H108" s="37">
        <f t="shared" si="97"/>
        <v>31.732188275734281</v>
      </c>
      <c r="I108" s="37">
        <v>0</v>
      </c>
      <c r="J108" s="37">
        <v>0</v>
      </c>
      <c r="K108" s="37">
        <v>26.560268275891726</v>
      </c>
      <c r="L108" s="37">
        <v>5.1719199998425545</v>
      </c>
      <c r="M108" s="37">
        <f t="shared" si="98"/>
        <v>27.901938139999999</v>
      </c>
      <c r="N108" s="37">
        <v>0</v>
      </c>
      <c r="O108" s="37">
        <v>0</v>
      </c>
      <c r="P108" s="37">
        <v>23.292949029999999</v>
      </c>
      <c r="Q108" s="37">
        <v>4.6089891100000004</v>
      </c>
      <c r="R108" s="38">
        <f t="shared" si="99"/>
        <v>316.87580412571958</v>
      </c>
      <c r="S108" s="35">
        <f t="shared" si="100"/>
        <v>-3.830250135734282</v>
      </c>
      <c r="T108" s="39">
        <f t="shared" si="94"/>
        <v>-0.1207055152469043</v>
      </c>
      <c r="U108" s="35">
        <f t="shared" si="101"/>
        <v>0</v>
      </c>
      <c r="V108" s="39">
        <v>0</v>
      </c>
      <c r="W108" s="35">
        <f t="shared" si="102"/>
        <v>0</v>
      </c>
      <c r="X108" s="39">
        <v>0</v>
      </c>
      <c r="Y108" s="35">
        <f t="shared" si="103"/>
        <v>-3.2673192458917271</v>
      </c>
      <c r="Z108" s="39">
        <f t="shared" si="95"/>
        <v>-0.12301529532581618</v>
      </c>
      <c r="AA108" s="35">
        <f t="shared" si="104"/>
        <v>-0.56293088984255402</v>
      </c>
      <c r="AB108" s="39">
        <f t="shared" si="96"/>
        <v>-0.10884369631774872</v>
      </c>
      <c r="AC108" s="11" t="s">
        <v>1134</v>
      </c>
      <c r="AR108" s="95"/>
    </row>
    <row r="109" spans="1:44" ht="47.25" outlineLevel="1" x14ac:dyDescent="0.25">
      <c r="A109" s="23" t="s">
        <v>213</v>
      </c>
      <c r="B109" s="29" t="s">
        <v>214</v>
      </c>
      <c r="C109" s="25" t="s">
        <v>32</v>
      </c>
      <c r="D109" s="102">
        <f>SUM(D110:D134)</f>
        <v>3189.4709461297639</v>
      </c>
      <c r="E109" s="42" t="s">
        <v>33</v>
      </c>
      <c r="F109" s="66">
        <f t="shared" ref="F109" si="105">SUM(F110:F134)</f>
        <v>610.94488724000007</v>
      </c>
      <c r="G109" s="102">
        <f>SUM(G110:G134)</f>
        <v>2578.526058889765</v>
      </c>
      <c r="H109" s="66">
        <f t="shared" ref="H109:AA109" si="106">SUM(H110:H134)</f>
        <v>355.92639792289754</v>
      </c>
      <c r="I109" s="66">
        <f t="shared" si="106"/>
        <v>0</v>
      </c>
      <c r="J109" s="66">
        <f t="shared" si="106"/>
        <v>0</v>
      </c>
      <c r="K109" s="66">
        <f t="shared" si="106"/>
        <v>297.36578948074902</v>
      </c>
      <c r="L109" s="66">
        <f t="shared" si="106"/>
        <v>58.560608442148585</v>
      </c>
      <c r="M109" s="66">
        <f t="shared" si="106"/>
        <v>248.66239819999998</v>
      </c>
      <c r="N109" s="66">
        <f t="shared" si="106"/>
        <v>0</v>
      </c>
      <c r="O109" s="66">
        <f t="shared" si="106"/>
        <v>0</v>
      </c>
      <c r="P109" s="66">
        <f t="shared" si="106"/>
        <v>208.47100796999999</v>
      </c>
      <c r="Q109" s="66">
        <f t="shared" si="106"/>
        <v>40.191390229999996</v>
      </c>
      <c r="R109" s="66">
        <f t="shared" si="106"/>
        <v>2329.8636606897644</v>
      </c>
      <c r="S109" s="66">
        <f t="shared" si="106"/>
        <v>-107.26399972289757</v>
      </c>
      <c r="T109" s="27">
        <f>S109/H109</f>
        <v>-0.30136567658050922</v>
      </c>
      <c r="U109" s="66">
        <f t="shared" si="106"/>
        <v>0</v>
      </c>
      <c r="V109" s="27">
        <v>0</v>
      </c>
      <c r="W109" s="66">
        <f t="shared" si="106"/>
        <v>0</v>
      </c>
      <c r="X109" s="27">
        <v>0</v>
      </c>
      <c r="Y109" s="66">
        <f t="shared" si="106"/>
        <v>-88.894781510748956</v>
      </c>
      <c r="Z109" s="27">
        <f>Y109/K109</f>
        <v>-0.29894084879761817</v>
      </c>
      <c r="AA109" s="66">
        <f t="shared" si="106"/>
        <v>-18.369218212148581</v>
      </c>
      <c r="AB109" s="27">
        <f>AA109/L109</f>
        <v>-0.31367874584662725</v>
      </c>
      <c r="AC109" s="28" t="s">
        <v>33</v>
      </c>
      <c r="AR109" s="95"/>
    </row>
    <row r="110" spans="1:44" ht="63" outlineLevel="1" x14ac:dyDescent="0.25">
      <c r="A110" s="32" t="s">
        <v>213</v>
      </c>
      <c r="B110" s="43" t="s">
        <v>215</v>
      </c>
      <c r="C110" s="36" t="s">
        <v>216</v>
      </c>
      <c r="D110" s="35">
        <v>293.55357750220003</v>
      </c>
      <c r="E110" s="36" t="s">
        <v>33</v>
      </c>
      <c r="F110" s="37">
        <v>76.357946229999996</v>
      </c>
      <c r="G110" s="35">
        <v>217.19563127220005</v>
      </c>
      <c r="H110" s="37">
        <f t="shared" ref="H110:H134" si="107">I110+J110+K110+L110</f>
        <v>1.1639999999999999</v>
      </c>
      <c r="I110" s="37">
        <v>0</v>
      </c>
      <c r="J110" s="37">
        <v>0</v>
      </c>
      <c r="K110" s="37">
        <v>1.1639999999999999</v>
      </c>
      <c r="L110" s="37">
        <v>0</v>
      </c>
      <c r="M110" s="37">
        <f t="shared" ref="M110:M134" si="108">N110+O110+P110+Q110</f>
        <v>0.31619207999999999</v>
      </c>
      <c r="N110" s="37">
        <v>0</v>
      </c>
      <c r="O110" s="37">
        <v>0</v>
      </c>
      <c r="P110" s="37">
        <v>0.31619207999999999</v>
      </c>
      <c r="Q110" s="37">
        <v>0</v>
      </c>
      <c r="R110" s="38">
        <f t="shared" ref="R110:R134" si="109">G110-M110</f>
        <v>216.87943919220004</v>
      </c>
      <c r="S110" s="35">
        <f t="shared" ref="S110:S134" si="110">M110-H110</f>
        <v>-0.84780791999999994</v>
      </c>
      <c r="T110" s="39">
        <f t="shared" ref="T110:T138" si="111">S110/H110</f>
        <v>-0.72835731958762884</v>
      </c>
      <c r="U110" s="35">
        <f t="shared" ref="U110:U134" si="112">N110-I110</f>
        <v>0</v>
      </c>
      <c r="V110" s="39">
        <v>0</v>
      </c>
      <c r="W110" s="35">
        <f t="shared" ref="W110:W134" si="113">O110-J110</f>
        <v>0</v>
      </c>
      <c r="X110" s="39">
        <v>0</v>
      </c>
      <c r="Y110" s="35">
        <f t="shared" ref="Y110:Y134" si="114">P110-K110</f>
        <v>-0.84780791999999994</v>
      </c>
      <c r="Z110" s="39">
        <f t="shared" ref="Z110:Z134" si="115">Y110/K110</f>
        <v>-0.72835731958762884</v>
      </c>
      <c r="AA110" s="35">
        <f t="shared" ref="AA110:AA134" si="116">Q110-L110</f>
        <v>0</v>
      </c>
      <c r="AB110" s="39">
        <v>0</v>
      </c>
      <c r="AC110" s="11" t="s">
        <v>1139</v>
      </c>
      <c r="AR110" s="95"/>
    </row>
    <row r="111" spans="1:44" ht="31.5" outlineLevel="1" x14ac:dyDescent="0.25">
      <c r="A111" s="32" t="s">
        <v>213</v>
      </c>
      <c r="B111" s="43" t="s">
        <v>217</v>
      </c>
      <c r="C111" s="34" t="s">
        <v>218</v>
      </c>
      <c r="D111" s="35">
        <v>94.194123047999994</v>
      </c>
      <c r="E111" s="36" t="s">
        <v>33</v>
      </c>
      <c r="F111" s="37">
        <v>3.9088828800000002</v>
      </c>
      <c r="G111" s="35">
        <v>90.285240168000001</v>
      </c>
      <c r="H111" s="37">
        <f t="shared" si="107"/>
        <v>90.143596967999997</v>
      </c>
      <c r="I111" s="37">
        <v>0</v>
      </c>
      <c r="J111" s="37">
        <v>0</v>
      </c>
      <c r="K111" s="37">
        <v>75.119664139999998</v>
      </c>
      <c r="L111" s="37">
        <v>15.023932828</v>
      </c>
      <c r="M111" s="37">
        <f t="shared" si="108"/>
        <v>63.042282919999998</v>
      </c>
      <c r="N111" s="37">
        <v>0</v>
      </c>
      <c r="O111" s="37">
        <v>0</v>
      </c>
      <c r="P111" s="37">
        <v>52.53523577</v>
      </c>
      <c r="Q111" s="37">
        <v>10.50704715</v>
      </c>
      <c r="R111" s="38">
        <f t="shared" si="109"/>
        <v>27.242957248000003</v>
      </c>
      <c r="S111" s="35">
        <f t="shared" si="110"/>
        <v>-27.101314047999999</v>
      </c>
      <c r="T111" s="39">
        <f t="shared" si="111"/>
        <v>-0.30064602433848597</v>
      </c>
      <c r="U111" s="35">
        <f t="shared" si="112"/>
        <v>0</v>
      </c>
      <c r="V111" s="39">
        <v>0</v>
      </c>
      <c r="W111" s="35">
        <f t="shared" si="113"/>
        <v>0</v>
      </c>
      <c r="X111" s="39">
        <v>0</v>
      </c>
      <c r="Y111" s="35">
        <f t="shared" si="114"/>
        <v>-22.584428369999998</v>
      </c>
      <c r="Z111" s="39">
        <f t="shared" si="115"/>
        <v>-0.3006460242941123</v>
      </c>
      <c r="AA111" s="35">
        <f t="shared" si="116"/>
        <v>-4.5168856779999995</v>
      </c>
      <c r="AB111" s="39">
        <f t="shared" ref="AB111:AB138" si="117">AA111/L111</f>
        <v>-0.30064602456035422</v>
      </c>
      <c r="AC111" s="11" t="s">
        <v>265</v>
      </c>
      <c r="AR111" s="95"/>
    </row>
    <row r="112" spans="1:44" ht="31.5" outlineLevel="1" x14ac:dyDescent="0.25">
      <c r="A112" s="32" t="s">
        <v>213</v>
      </c>
      <c r="B112" s="43" t="s">
        <v>219</v>
      </c>
      <c r="C112" s="34" t="s">
        <v>220</v>
      </c>
      <c r="D112" s="35">
        <v>224.08759464800002</v>
      </c>
      <c r="E112" s="36" t="s">
        <v>33</v>
      </c>
      <c r="F112" s="37">
        <v>1.0138309999999999</v>
      </c>
      <c r="G112" s="35">
        <v>223.07376364800001</v>
      </c>
      <c r="H112" s="37">
        <f t="shared" si="107"/>
        <v>4.1461689979999994</v>
      </c>
      <c r="I112" s="37">
        <v>0</v>
      </c>
      <c r="J112" s="37">
        <v>0</v>
      </c>
      <c r="K112" s="37">
        <v>3.4551408316666672</v>
      </c>
      <c r="L112" s="37">
        <v>0.69102816633333219</v>
      </c>
      <c r="M112" s="37">
        <f t="shared" si="108"/>
        <v>4.1835789999999999</v>
      </c>
      <c r="N112" s="37">
        <v>0</v>
      </c>
      <c r="O112" s="37">
        <v>0</v>
      </c>
      <c r="P112" s="37">
        <v>3.4863158300000001</v>
      </c>
      <c r="Q112" s="37">
        <v>0.69726317000000004</v>
      </c>
      <c r="R112" s="38">
        <f t="shared" si="109"/>
        <v>218.890184648</v>
      </c>
      <c r="S112" s="35">
        <f t="shared" si="110"/>
        <v>3.7410002000000553E-2</v>
      </c>
      <c r="T112" s="39">
        <f t="shared" si="111"/>
        <v>9.0227875462978308E-3</v>
      </c>
      <c r="U112" s="35">
        <f t="shared" si="112"/>
        <v>0</v>
      </c>
      <c r="V112" s="39">
        <v>0</v>
      </c>
      <c r="W112" s="35">
        <f t="shared" si="113"/>
        <v>0</v>
      </c>
      <c r="X112" s="39">
        <v>0</v>
      </c>
      <c r="Y112" s="35">
        <f t="shared" si="114"/>
        <v>3.1174998333332926E-2</v>
      </c>
      <c r="Z112" s="39">
        <f t="shared" si="115"/>
        <v>9.022786581551567E-3</v>
      </c>
      <c r="AA112" s="35">
        <f t="shared" si="116"/>
        <v>6.2350036666678488E-3</v>
      </c>
      <c r="AB112" s="39">
        <f t="shared" si="117"/>
        <v>9.0227923700294758E-3</v>
      </c>
      <c r="AC112" s="11" t="s">
        <v>33</v>
      </c>
      <c r="AR112" s="95"/>
    </row>
    <row r="113" spans="1:44" ht="31.5" outlineLevel="1" x14ac:dyDescent="0.25">
      <c r="A113" s="32" t="s">
        <v>213</v>
      </c>
      <c r="B113" s="43" t="s">
        <v>222</v>
      </c>
      <c r="C113" s="34" t="s">
        <v>223</v>
      </c>
      <c r="D113" s="35">
        <v>186.44236232999998</v>
      </c>
      <c r="E113" s="36" t="s">
        <v>33</v>
      </c>
      <c r="F113" s="37">
        <v>186.39707372999999</v>
      </c>
      <c r="G113" s="35">
        <v>4.5288600000000005E-2</v>
      </c>
      <c r="H113" s="37">
        <f t="shared" si="107"/>
        <v>4.5288600000000005E-2</v>
      </c>
      <c r="I113" s="37">
        <v>0</v>
      </c>
      <c r="J113" s="37">
        <v>0</v>
      </c>
      <c r="K113" s="37">
        <v>3.7740500000000003E-2</v>
      </c>
      <c r="L113" s="37">
        <v>7.548100000000002E-3</v>
      </c>
      <c r="M113" s="37">
        <f t="shared" si="108"/>
        <v>4.5288599999999998E-2</v>
      </c>
      <c r="N113" s="37">
        <v>0</v>
      </c>
      <c r="O113" s="37">
        <v>0</v>
      </c>
      <c r="P113" s="37">
        <v>3.7740499999999996E-2</v>
      </c>
      <c r="Q113" s="37">
        <v>7.5481000000000055E-3</v>
      </c>
      <c r="R113" s="38">
        <f t="shared" si="109"/>
        <v>0</v>
      </c>
      <c r="S113" s="35">
        <f t="shared" si="110"/>
        <v>0</v>
      </c>
      <c r="T113" s="39">
        <f t="shared" si="111"/>
        <v>0</v>
      </c>
      <c r="U113" s="35">
        <f t="shared" si="112"/>
        <v>0</v>
      </c>
      <c r="V113" s="39">
        <v>0</v>
      </c>
      <c r="W113" s="35">
        <f t="shared" si="113"/>
        <v>0</v>
      </c>
      <c r="X113" s="39">
        <v>0</v>
      </c>
      <c r="Y113" s="35">
        <f t="shared" si="114"/>
        <v>0</v>
      </c>
      <c r="Z113" s="39">
        <f t="shared" si="115"/>
        <v>0</v>
      </c>
      <c r="AA113" s="35">
        <f t="shared" si="116"/>
        <v>0</v>
      </c>
      <c r="AB113" s="39">
        <f t="shared" si="117"/>
        <v>0</v>
      </c>
      <c r="AC113" s="11" t="s">
        <v>221</v>
      </c>
      <c r="AR113" s="95"/>
    </row>
    <row r="114" spans="1:44" ht="31.5" outlineLevel="1" x14ac:dyDescent="0.25">
      <c r="A114" s="32" t="s">
        <v>213</v>
      </c>
      <c r="B114" s="43" t="s">
        <v>224</v>
      </c>
      <c r="C114" s="34" t="s">
        <v>225</v>
      </c>
      <c r="D114" s="35">
        <v>8.595600000000001</v>
      </c>
      <c r="E114" s="36" t="s">
        <v>33</v>
      </c>
      <c r="F114" s="37">
        <v>0</v>
      </c>
      <c r="G114" s="35">
        <v>8.595600000000001</v>
      </c>
      <c r="H114" s="37">
        <f t="shared" si="107"/>
        <v>8.4377340239999992</v>
      </c>
      <c r="I114" s="37">
        <v>0</v>
      </c>
      <c r="J114" s="37">
        <v>0</v>
      </c>
      <c r="K114" s="37">
        <v>7.0314450200000005</v>
      </c>
      <c r="L114" s="37">
        <v>1.4062890039999987</v>
      </c>
      <c r="M114" s="37">
        <f t="shared" si="108"/>
        <v>6.0923197</v>
      </c>
      <c r="N114" s="37">
        <v>0</v>
      </c>
      <c r="O114" s="37">
        <v>0</v>
      </c>
      <c r="P114" s="37">
        <v>5.0769330799999999</v>
      </c>
      <c r="Q114" s="37">
        <v>1.0153866199999999</v>
      </c>
      <c r="R114" s="38">
        <f t="shared" si="109"/>
        <v>2.503280300000001</v>
      </c>
      <c r="S114" s="35">
        <f t="shared" si="110"/>
        <v>-2.3454143239999992</v>
      </c>
      <c r="T114" s="39">
        <f t="shared" si="111"/>
        <v>-0.27796732124155415</v>
      </c>
      <c r="U114" s="35">
        <f t="shared" si="112"/>
        <v>0</v>
      </c>
      <c r="V114" s="39">
        <v>0</v>
      </c>
      <c r="W114" s="35">
        <f t="shared" si="113"/>
        <v>0</v>
      </c>
      <c r="X114" s="39">
        <v>0</v>
      </c>
      <c r="Y114" s="35">
        <f t="shared" si="114"/>
        <v>-1.9545119400000006</v>
      </c>
      <c r="Z114" s="39">
        <f t="shared" si="115"/>
        <v>-0.27796732171561522</v>
      </c>
      <c r="AA114" s="35">
        <f t="shared" si="116"/>
        <v>-0.39090238399999877</v>
      </c>
      <c r="AB114" s="39">
        <f t="shared" si="117"/>
        <v>-0.27796731887124898</v>
      </c>
      <c r="AC114" s="11" t="s">
        <v>1145</v>
      </c>
      <c r="AR114" s="95"/>
    </row>
    <row r="115" spans="1:44" ht="31.5" outlineLevel="1" x14ac:dyDescent="0.25">
      <c r="A115" s="32" t="s">
        <v>213</v>
      </c>
      <c r="B115" s="43" t="s">
        <v>226</v>
      </c>
      <c r="C115" s="34" t="s">
        <v>227</v>
      </c>
      <c r="D115" s="35">
        <v>4.7375999999999996</v>
      </c>
      <c r="E115" s="36" t="s">
        <v>33</v>
      </c>
      <c r="F115" s="37">
        <v>0</v>
      </c>
      <c r="G115" s="35">
        <v>4.7375999999999996</v>
      </c>
      <c r="H115" s="37">
        <f t="shared" si="107"/>
        <v>4.6506248560000003</v>
      </c>
      <c r="I115" s="37">
        <v>0</v>
      </c>
      <c r="J115" s="37">
        <v>0</v>
      </c>
      <c r="K115" s="37">
        <v>3.8755207133333336</v>
      </c>
      <c r="L115" s="37">
        <v>0.77510414266666672</v>
      </c>
      <c r="M115" s="37">
        <f t="shared" si="108"/>
        <v>2.7429335999999997</v>
      </c>
      <c r="N115" s="37">
        <v>0</v>
      </c>
      <c r="O115" s="37">
        <v>0</v>
      </c>
      <c r="P115" s="37">
        <v>2.2857779999999996</v>
      </c>
      <c r="Q115" s="37">
        <v>0.4571556</v>
      </c>
      <c r="R115" s="38">
        <f t="shared" si="109"/>
        <v>1.9946663999999998</v>
      </c>
      <c r="S115" s="35">
        <f t="shared" si="110"/>
        <v>-1.9076912560000006</v>
      </c>
      <c r="T115" s="39">
        <f t="shared" si="111"/>
        <v>-0.41020106223764619</v>
      </c>
      <c r="U115" s="35">
        <f t="shared" si="112"/>
        <v>0</v>
      </c>
      <c r="V115" s="39">
        <v>0</v>
      </c>
      <c r="W115" s="35">
        <f t="shared" si="113"/>
        <v>0</v>
      </c>
      <c r="X115" s="39">
        <v>0</v>
      </c>
      <c r="Y115" s="35">
        <f t="shared" si="114"/>
        <v>-1.5897427133333339</v>
      </c>
      <c r="Z115" s="39">
        <f t="shared" si="115"/>
        <v>-0.41020106223764624</v>
      </c>
      <c r="AA115" s="35">
        <f t="shared" si="116"/>
        <v>-0.31794854266666672</v>
      </c>
      <c r="AB115" s="39">
        <f t="shared" si="117"/>
        <v>-0.41020106223764619</v>
      </c>
      <c r="AC115" s="11" t="s">
        <v>1145</v>
      </c>
      <c r="AR115" s="95"/>
    </row>
    <row r="116" spans="1:44" ht="31.5" outlineLevel="1" x14ac:dyDescent="0.25">
      <c r="A116" s="32" t="s">
        <v>213</v>
      </c>
      <c r="B116" s="43" t="s">
        <v>228</v>
      </c>
      <c r="C116" s="34" t="s">
        <v>229</v>
      </c>
      <c r="D116" s="35">
        <v>14.303202801999999</v>
      </c>
      <c r="E116" s="36" t="s">
        <v>33</v>
      </c>
      <c r="F116" s="37">
        <v>11.52491659</v>
      </c>
      <c r="G116" s="35">
        <v>2.7782862119999994</v>
      </c>
      <c r="H116" s="37">
        <f t="shared" si="107"/>
        <v>2.7290883008</v>
      </c>
      <c r="I116" s="37">
        <v>0</v>
      </c>
      <c r="J116" s="37">
        <v>0</v>
      </c>
      <c r="K116" s="37">
        <v>2.2742402506666668</v>
      </c>
      <c r="L116" s="37">
        <v>0.45484805013333318</v>
      </c>
      <c r="M116" s="37">
        <f t="shared" si="108"/>
        <v>2.3723376000000003</v>
      </c>
      <c r="N116" s="37">
        <v>0</v>
      </c>
      <c r="O116" s="37">
        <v>0</v>
      </c>
      <c r="P116" s="37">
        <v>1.9785284300000001</v>
      </c>
      <c r="Q116" s="37">
        <v>0.39380916999999999</v>
      </c>
      <c r="R116" s="38">
        <f t="shared" si="109"/>
        <v>0.4059486119999991</v>
      </c>
      <c r="S116" s="35">
        <f t="shared" si="110"/>
        <v>-0.35675070079999971</v>
      </c>
      <c r="T116" s="39">
        <f t="shared" si="111"/>
        <v>-0.13072156760022108</v>
      </c>
      <c r="U116" s="35">
        <f t="shared" si="112"/>
        <v>0</v>
      </c>
      <c r="V116" s="39">
        <v>0</v>
      </c>
      <c r="W116" s="35">
        <f t="shared" si="113"/>
        <v>0</v>
      </c>
      <c r="X116" s="39">
        <v>0</v>
      </c>
      <c r="Y116" s="35">
        <f t="shared" si="114"/>
        <v>-0.29571182066666668</v>
      </c>
      <c r="Z116" s="39">
        <f t="shared" si="115"/>
        <v>-0.13002664101999875</v>
      </c>
      <c r="AA116" s="35">
        <f t="shared" si="116"/>
        <v>-6.1038880133333195E-2</v>
      </c>
      <c r="AB116" s="39">
        <f t="shared" si="117"/>
        <v>-0.1341962005013331</v>
      </c>
      <c r="AC116" s="11" t="s">
        <v>1145</v>
      </c>
      <c r="AR116" s="95"/>
    </row>
    <row r="117" spans="1:44" ht="63" outlineLevel="1" x14ac:dyDescent="0.25">
      <c r="A117" s="32" t="s">
        <v>213</v>
      </c>
      <c r="B117" s="43" t="s">
        <v>230</v>
      </c>
      <c r="C117" s="34" t="s">
        <v>231</v>
      </c>
      <c r="D117" s="35">
        <v>392.27368778248439</v>
      </c>
      <c r="E117" s="36" t="s">
        <v>33</v>
      </c>
      <c r="F117" s="37">
        <v>55.531246360000004</v>
      </c>
      <c r="G117" s="35">
        <v>336.74244142248438</v>
      </c>
      <c r="H117" s="37">
        <f t="shared" si="107"/>
        <v>21.69</v>
      </c>
      <c r="I117" s="37">
        <v>0</v>
      </c>
      <c r="J117" s="37">
        <v>0</v>
      </c>
      <c r="K117" s="37">
        <v>18.125</v>
      </c>
      <c r="L117" s="37">
        <v>3.5650000000000013</v>
      </c>
      <c r="M117" s="37">
        <f t="shared" si="108"/>
        <v>18.748606519999999</v>
      </c>
      <c r="N117" s="37">
        <v>0</v>
      </c>
      <c r="O117" s="37">
        <v>0</v>
      </c>
      <c r="P117" s="37">
        <v>15.778133789999998</v>
      </c>
      <c r="Q117" s="37">
        <v>2.97047273</v>
      </c>
      <c r="R117" s="38">
        <f t="shared" si="109"/>
        <v>317.99383490248437</v>
      </c>
      <c r="S117" s="35">
        <f t="shared" si="110"/>
        <v>-2.9413934800000021</v>
      </c>
      <c r="T117" s="39">
        <f t="shared" si="111"/>
        <v>-0.13561057999077925</v>
      </c>
      <c r="U117" s="35">
        <f t="shared" si="112"/>
        <v>0</v>
      </c>
      <c r="V117" s="39">
        <v>0</v>
      </c>
      <c r="W117" s="35">
        <f t="shared" si="113"/>
        <v>0</v>
      </c>
      <c r="X117" s="39">
        <v>0</v>
      </c>
      <c r="Y117" s="35">
        <f t="shared" si="114"/>
        <v>-2.3468662100000017</v>
      </c>
      <c r="Z117" s="39">
        <f t="shared" si="115"/>
        <v>-0.12948227365517251</v>
      </c>
      <c r="AA117" s="35">
        <f t="shared" si="116"/>
        <v>-0.59452727000000127</v>
      </c>
      <c r="AB117" s="39">
        <f t="shared" si="117"/>
        <v>-0.16676781767180957</v>
      </c>
      <c r="AC117" s="11" t="s">
        <v>1146</v>
      </c>
      <c r="AR117" s="95"/>
    </row>
    <row r="118" spans="1:44" ht="47.25" outlineLevel="1" x14ac:dyDescent="0.25">
      <c r="A118" s="32" t="s">
        <v>213</v>
      </c>
      <c r="B118" s="43" t="s">
        <v>232</v>
      </c>
      <c r="C118" s="34" t="s">
        <v>233</v>
      </c>
      <c r="D118" s="35">
        <v>155.23289857</v>
      </c>
      <c r="E118" s="36" t="s">
        <v>33</v>
      </c>
      <c r="F118" s="37">
        <v>64.164339229999996</v>
      </c>
      <c r="G118" s="35">
        <v>91.068559340000007</v>
      </c>
      <c r="H118" s="37">
        <f t="shared" si="107"/>
        <v>15.57387593</v>
      </c>
      <c r="I118" s="37">
        <v>0</v>
      </c>
      <c r="J118" s="37">
        <v>0</v>
      </c>
      <c r="K118" s="37">
        <v>13.050403866666668</v>
      </c>
      <c r="L118" s="37">
        <v>2.5234720633333314</v>
      </c>
      <c r="M118" s="37">
        <f t="shared" si="108"/>
        <v>14.971727789999999</v>
      </c>
      <c r="N118" s="37">
        <v>0</v>
      </c>
      <c r="O118" s="37">
        <v>0</v>
      </c>
      <c r="P118" s="37">
        <v>12.5713689</v>
      </c>
      <c r="Q118" s="37">
        <v>2.4003588900000001</v>
      </c>
      <c r="R118" s="38">
        <f t="shared" si="109"/>
        <v>76.096831550000005</v>
      </c>
      <c r="S118" s="35">
        <f t="shared" si="110"/>
        <v>-0.60214814000000061</v>
      </c>
      <c r="T118" s="39">
        <f t="shared" si="111"/>
        <v>-3.8663987224919455E-2</v>
      </c>
      <c r="U118" s="35">
        <f t="shared" si="112"/>
        <v>0</v>
      </c>
      <c r="V118" s="39">
        <v>0</v>
      </c>
      <c r="W118" s="35">
        <f t="shared" si="113"/>
        <v>0</v>
      </c>
      <c r="X118" s="39">
        <v>0</v>
      </c>
      <c r="Y118" s="35">
        <f t="shared" si="114"/>
        <v>-0.47903496666666889</v>
      </c>
      <c r="Z118" s="39">
        <f t="shared" si="115"/>
        <v>-3.6706524300770461E-2</v>
      </c>
      <c r="AA118" s="35">
        <f t="shared" si="116"/>
        <v>-0.12311317333333127</v>
      </c>
      <c r="AB118" s="39">
        <f t="shared" si="117"/>
        <v>-4.8787214696051483E-2</v>
      </c>
      <c r="AC118" s="11" t="s">
        <v>1145</v>
      </c>
      <c r="AR118" s="95"/>
    </row>
    <row r="119" spans="1:44" ht="47.25" outlineLevel="1" x14ac:dyDescent="0.25">
      <c r="A119" s="32" t="s">
        <v>213</v>
      </c>
      <c r="B119" s="43" t="s">
        <v>234</v>
      </c>
      <c r="C119" s="34" t="s">
        <v>235</v>
      </c>
      <c r="D119" s="35">
        <v>116.17660000000001</v>
      </c>
      <c r="E119" s="36" t="s">
        <v>33</v>
      </c>
      <c r="F119" s="37">
        <v>0.64900000000000002</v>
      </c>
      <c r="G119" s="35">
        <v>115.52760000000001</v>
      </c>
      <c r="H119" s="37">
        <f t="shared" si="107"/>
        <v>15.997200000000001</v>
      </c>
      <c r="I119" s="37">
        <v>0</v>
      </c>
      <c r="J119" s="37">
        <v>0</v>
      </c>
      <c r="K119" s="37">
        <v>13.381000000000002</v>
      </c>
      <c r="L119" s="37">
        <v>2.6161999999999992</v>
      </c>
      <c r="M119" s="37">
        <f t="shared" si="108"/>
        <v>15.49460307</v>
      </c>
      <c r="N119" s="37">
        <v>0</v>
      </c>
      <c r="O119" s="37">
        <v>0</v>
      </c>
      <c r="P119" s="37">
        <v>13.065895390000001</v>
      </c>
      <c r="Q119" s="37">
        <v>2.4287076799999996</v>
      </c>
      <c r="R119" s="38">
        <f t="shared" si="109"/>
        <v>100.03299693000001</v>
      </c>
      <c r="S119" s="35">
        <f t="shared" si="110"/>
        <v>-0.50259693000000105</v>
      </c>
      <c r="T119" s="39">
        <f t="shared" si="111"/>
        <v>-3.1417806241092257E-2</v>
      </c>
      <c r="U119" s="35">
        <f t="shared" si="112"/>
        <v>0</v>
      </c>
      <c r="V119" s="39">
        <v>0</v>
      </c>
      <c r="W119" s="35">
        <f t="shared" si="113"/>
        <v>0</v>
      </c>
      <c r="X119" s="39">
        <v>0</v>
      </c>
      <c r="Y119" s="35">
        <f t="shared" si="114"/>
        <v>-0.31510461000000056</v>
      </c>
      <c r="Z119" s="39">
        <f t="shared" si="115"/>
        <v>-2.3548659293027466E-2</v>
      </c>
      <c r="AA119" s="35">
        <f t="shared" si="116"/>
        <v>-0.1874923199999996</v>
      </c>
      <c r="AB119" s="39">
        <f t="shared" si="117"/>
        <v>-7.1665897102667867E-2</v>
      </c>
      <c r="AC119" s="11" t="s">
        <v>1145</v>
      </c>
      <c r="AR119" s="95"/>
    </row>
    <row r="120" spans="1:44" ht="47.25" outlineLevel="1" x14ac:dyDescent="0.25">
      <c r="A120" s="32" t="s">
        <v>213</v>
      </c>
      <c r="B120" s="43" t="s">
        <v>236</v>
      </c>
      <c r="C120" s="34" t="s">
        <v>237</v>
      </c>
      <c r="D120" s="35">
        <v>227.411779336</v>
      </c>
      <c r="E120" s="36" t="s">
        <v>33</v>
      </c>
      <c r="F120" s="37">
        <v>20.02756582</v>
      </c>
      <c r="G120" s="35">
        <v>207.38421351599999</v>
      </c>
      <c r="H120" s="37">
        <f t="shared" si="107"/>
        <v>30.621108996</v>
      </c>
      <c r="I120" s="37">
        <v>0</v>
      </c>
      <c r="J120" s="37">
        <v>0</v>
      </c>
      <c r="K120" s="37">
        <v>25.557590830000002</v>
      </c>
      <c r="L120" s="37">
        <v>5.0635181659999979</v>
      </c>
      <c r="M120" s="37">
        <f t="shared" si="108"/>
        <v>26.914224269999998</v>
      </c>
      <c r="N120" s="37">
        <v>0</v>
      </c>
      <c r="O120" s="37">
        <v>0</v>
      </c>
      <c r="P120" s="37">
        <v>22.45981909</v>
      </c>
      <c r="Q120" s="37">
        <v>4.4544051800000002</v>
      </c>
      <c r="R120" s="38">
        <f t="shared" si="109"/>
        <v>180.46998924599998</v>
      </c>
      <c r="S120" s="35">
        <f t="shared" si="110"/>
        <v>-3.706884726000002</v>
      </c>
      <c r="T120" s="39">
        <f t="shared" si="111"/>
        <v>-0.1210565145267674</v>
      </c>
      <c r="U120" s="35">
        <f t="shared" si="112"/>
        <v>0</v>
      </c>
      <c r="V120" s="39">
        <v>0</v>
      </c>
      <c r="W120" s="35">
        <f t="shared" si="113"/>
        <v>0</v>
      </c>
      <c r="X120" s="39">
        <v>0</v>
      </c>
      <c r="Y120" s="35">
        <f t="shared" si="114"/>
        <v>-3.0977717400000024</v>
      </c>
      <c r="Z120" s="39">
        <f t="shared" si="115"/>
        <v>-0.12120750193573712</v>
      </c>
      <c r="AA120" s="35">
        <f t="shared" si="116"/>
        <v>-0.60911298599999775</v>
      </c>
      <c r="AB120" s="39">
        <f t="shared" si="117"/>
        <v>-0.12029442099961413</v>
      </c>
      <c r="AC120" s="11" t="s">
        <v>1145</v>
      </c>
      <c r="AR120" s="95"/>
    </row>
    <row r="121" spans="1:44" ht="63" outlineLevel="1" x14ac:dyDescent="0.25">
      <c r="A121" s="32" t="s">
        <v>213</v>
      </c>
      <c r="B121" s="43" t="s">
        <v>238</v>
      </c>
      <c r="C121" s="34" t="s">
        <v>239</v>
      </c>
      <c r="D121" s="35">
        <v>175.98054405599999</v>
      </c>
      <c r="E121" s="36" t="s">
        <v>33</v>
      </c>
      <c r="F121" s="37">
        <v>1.7994999999999999</v>
      </c>
      <c r="G121" s="35">
        <v>174.18104405599999</v>
      </c>
      <c r="H121" s="37">
        <f t="shared" si="107"/>
        <v>16.838000000000001</v>
      </c>
      <c r="I121" s="37">
        <v>0</v>
      </c>
      <c r="J121" s="37">
        <v>0</v>
      </c>
      <c r="K121" s="37">
        <v>14.085000000000001</v>
      </c>
      <c r="L121" s="37">
        <v>2.7530000000000001</v>
      </c>
      <c r="M121" s="37">
        <f t="shared" si="108"/>
        <v>15.952756099999998</v>
      </c>
      <c r="N121" s="37">
        <v>0</v>
      </c>
      <c r="O121" s="37">
        <v>0</v>
      </c>
      <c r="P121" s="37">
        <v>13.659681409999999</v>
      </c>
      <c r="Q121" s="37">
        <v>2.2930746900000001</v>
      </c>
      <c r="R121" s="38">
        <f t="shared" si="109"/>
        <v>158.228287956</v>
      </c>
      <c r="S121" s="35">
        <f t="shared" si="110"/>
        <v>-0.88524390000000253</v>
      </c>
      <c r="T121" s="39">
        <f t="shared" si="111"/>
        <v>-5.2574171516807371E-2</v>
      </c>
      <c r="U121" s="35">
        <f t="shared" si="112"/>
        <v>0</v>
      </c>
      <c r="V121" s="39">
        <v>0</v>
      </c>
      <c r="W121" s="35">
        <f t="shared" si="113"/>
        <v>0</v>
      </c>
      <c r="X121" s="39">
        <v>0</v>
      </c>
      <c r="Y121" s="35">
        <f t="shared" si="114"/>
        <v>-0.42531859000000161</v>
      </c>
      <c r="Z121" s="39">
        <f t="shared" si="115"/>
        <v>-3.019656301029475E-2</v>
      </c>
      <c r="AA121" s="35">
        <f t="shared" si="116"/>
        <v>-0.45992531000000003</v>
      </c>
      <c r="AB121" s="39">
        <f t="shared" si="117"/>
        <v>-0.1670633163821286</v>
      </c>
      <c r="AC121" s="11" t="s">
        <v>33</v>
      </c>
      <c r="AR121" s="95"/>
    </row>
    <row r="122" spans="1:44" ht="47.25" outlineLevel="1" x14ac:dyDescent="0.25">
      <c r="A122" s="32" t="s">
        <v>213</v>
      </c>
      <c r="B122" s="43" t="s">
        <v>240</v>
      </c>
      <c r="C122" s="34" t="s">
        <v>241</v>
      </c>
      <c r="D122" s="35">
        <v>141.23333166999998</v>
      </c>
      <c r="E122" s="36" t="s">
        <v>33</v>
      </c>
      <c r="F122" s="37">
        <v>31.33457202</v>
      </c>
      <c r="G122" s="35">
        <v>109.89875964999999</v>
      </c>
      <c r="H122" s="37">
        <f t="shared" si="107"/>
        <v>9.3501373460000003</v>
      </c>
      <c r="I122" s="37">
        <v>0</v>
      </c>
      <c r="J122" s="37">
        <v>0</v>
      </c>
      <c r="K122" s="37">
        <v>7.7917811216666699</v>
      </c>
      <c r="L122" s="37">
        <v>1.5583562243333304</v>
      </c>
      <c r="M122" s="37">
        <f t="shared" si="108"/>
        <v>9.3736425399999987</v>
      </c>
      <c r="N122" s="37">
        <v>0</v>
      </c>
      <c r="O122" s="37">
        <v>0</v>
      </c>
      <c r="P122" s="37">
        <v>7.8676134199999996</v>
      </c>
      <c r="Q122" s="37">
        <v>1.50602912</v>
      </c>
      <c r="R122" s="38">
        <f t="shared" si="109"/>
        <v>100.52511711</v>
      </c>
      <c r="S122" s="35">
        <f t="shared" si="110"/>
        <v>2.3505193999998397E-2</v>
      </c>
      <c r="T122" s="39">
        <f t="shared" si="111"/>
        <v>2.5138875644488737E-3</v>
      </c>
      <c r="U122" s="35">
        <f t="shared" si="112"/>
        <v>0</v>
      </c>
      <c r="V122" s="39">
        <v>0</v>
      </c>
      <c r="W122" s="35">
        <f t="shared" si="113"/>
        <v>0</v>
      </c>
      <c r="X122" s="39">
        <v>0</v>
      </c>
      <c r="Y122" s="35">
        <f t="shared" si="114"/>
        <v>7.5832298333329717E-2</v>
      </c>
      <c r="Z122" s="39">
        <f t="shared" si="115"/>
        <v>9.7323445242143963E-3</v>
      </c>
      <c r="AA122" s="35">
        <f t="shared" si="116"/>
        <v>-5.2327104333330432E-2</v>
      </c>
      <c r="AB122" s="39">
        <f t="shared" si="117"/>
        <v>-3.3578397234378249E-2</v>
      </c>
      <c r="AC122" s="11" t="s">
        <v>33</v>
      </c>
      <c r="AR122" s="95"/>
    </row>
    <row r="123" spans="1:44" ht="47.25" outlineLevel="1" x14ac:dyDescent="0.25">
      <c r="A123" s="32" t="s">
        <v>213</v>
      </c>
      <c r="B123" s="43" t="s">
        <v>242</v>
      </c>
      <c r="C123" s="34" t="s">
        <v>243</v>
      </c>
      <c r="D123" s="35">
        <v>422.33309861999999</v>
      </c>
      <c r="E123" s="36" t="s">
        <v>33</v>
      </c>
      <c r="F123" s="37">
        <v>38.656462160000004</v>
      </c>
      <c r="G123" s="35">
        <v>383.67663646</v>
      </c>
      <c r="H123" s="37">
        <f t="shared" si="107"/>
        <v>35.06242228</v>
      </c>
      <c r="I123" s="37">
        <v>0</v>
      </c>
      <c r="J123" s="37">
        <v>0</v>
      </c>
      <c r="K123" s="37">
        <v>29.272018566666667</v>
      </c>
      <c r="L123" s="37">
        <v>5.7904037133333333</v>
      </c>
      <c r="M123" s="37">
        <f t="shared" si="108"/>
        <v>41.107822770000006</v>
      </c>
      <c r="N123" s="37">
        <v>0</v>
      </c>
      <c r="O123" s="37">
        <v>0</v>
      </c>
      <c r="P123" s="37">
        <v>34.309852320000005</v>
      </c>
      <c r="Q123" s="37">
        <v>6.7979704500000002</v>
      </c>
      <c r="R123" s="38">
        <f t="shared" si="109"/>
        <v>342.56881369000001</v>
      </c>
      <c r="S123" s="35">
        <f t="shared" si="110"/>
        <v>6.0454004900000058</v>
      </c>
      <c r="T123" s="39">
        <f t="shared" si="111"/>
        <v>0.17241822147149172</v>
      </c>
      <c r="U123" s="35">
        <f t="shared" si="112"/>
        <v>0</v>
      </c>
      <c r="V123" s="39">
        <v>0</v>
      </c>
      <c r="W123" s="35">
        <f t="shared" si="113"/>
        <v>0</v>
      </c>
      <c r="X123" s="39">
        <v>0</v>
      </c>
      <c r="Y123" s="35">
        <f t="shared" si="114"/>
        <v>5.0378337533333379</v>
      </c>
      <c r="Z123" s="39">
        <f t="shared" si="115"/>
        <v>0.172104077546266</v>
      </c>
      <c r="AA123" s="35">
        <f t="shared" si="116"/>
        <v>1.007566736666667</v>
      </c>
      <c r="AB123" s="39">
        <f t="shared" si="117"/>
        <v>0.17400630190026006</v>
      </c>
      <c r="AC123" s="11" t="s">
        <v>221</v>
      </c>
      <c r="AR123" s="95"/>
    </row>
    <row r="124" spans="1:44" ht="47.25" outlineLevel="1" x14ac:dyDescent="0.25">
      <c r="A124" s="32" t="s">
        <v>213</v>
      </c>
      <c r="B124" s="43" t="s">
        <v>244</v>
      </c>
      <c r="C124" s="36" t="s">
        <v>245</v>
      </c>
      <c r="D124" s="35">
        <v>29.717951399999997</v>
      </c>
      <c r="E124" s="36" t="s">
        <v>33</v>
      </c>
      <c r="F124" s="37">
        <v>2.6579514</v>
      </c>
      <c r="G124" s="35">
        <v>27.059999999999995</v>
      </c>
      <c r="H124" s="37">
        <f t="shared" si="107"/>
        <v>27.06</v>
      </c>
      <c r="I124" s="37">
        <v>0</v>
      </c>
      <c r="J124" s="37">
        <v>0</v>
      </c>
      <c r="K124" s="37">
        <v>22.6</v>
      </c>
      <c r="L124" s="37">
        <v>4.4599999999999973</v>
      </c>
      <c r="M124" s="37">
        <f t="shared" si="108"/>
        <v>0</v>
      </c>
      <c r="N124" s="37">
        <v>0</v>
      </c>
      <c r="O124" s="37">
        <v>0</v>
      </c>
      <c r="P124" s="37">
        <v>0</v>
      </c>
      <c r="Q124" s="37">
        <v>0</v>
      </c>
      <c r="R124" s="38">
        <f t="shared" si="109"/>
        <v>27.059999999999995</v>
      </c>
      <c r="S124" s="35">
        <f t="shared" si="110"/>
        <v>-27.06</v>
      </c>
      <c r="T124" s="39">
        <f t="shared" si="111"/>
        <v>-1</v>
      </c>
      <c r="U124" s="35">
        <f t="shared" si="112"/>
        <v>0</v>
      </c>
      <c r="V124" s="39">
        <v>0</v>
      </c>
      <c r="W124" s="35">
        <f t="shared" si="113"/>
        <v>0</v>
      </c>
      <c r="X124" s="39">
        <v>0</v>
      </c>
      <c r="Y124" s="35">
        <f t="shared" si="114"/>
        <v>-22.6</v>
      </c>
      <c r="Z124" s="39">
        <f t="shared" si="115"/>
        <v>-1</v>
      </c>
      <c r="AA124" s="35">
        <f t="shared" si="116"/>
        <v>-4.4599999999999973</v>
      </c>
      <c r="AB124" s="39">
        <f t="shared" si="117"/>
        <v>-1</v>
      </c>
      <c r="AC124" s="11" t="s">
        <v>246</v>
      </c>
      <c r="AR124" s="95"/>
    </row>
    <row r="125" spans="1:44" ht="47.25" outlineLevel="1" x14ac:dyDescent="0.25">
      <c r="A125" s="32" t="s">
        <v>213</v>
      </c>
      <c r="B125" s="55" t="s">
        <v>247</v>
      </c>
      <c r="C125" s="36" t="s">
        <v>248</v>
      </c>
      <c r="D125" s="35">
        <v>43.735175999999996</v>
      </c>
      <c r="E125" s="36" t="s">
        <v>33</v>
      </c>
      <c r="F125" s="37">
        <v>0</v>
      </c>
      <c r="G125" s="35">
        <v>43.735175999999996</v>
      </c>
      <c r="H125" s="37">
        <f t="shared" si="107"/>
        <v>0.438</v>
      </c>
      <c r="I125" s="37">
        <v>0</v>
      </c>
      <c r="J125" s="37">
        <v>0</v>
      </c>
      <c r="K125" s="37">
        <v>0.36499999999999999</v>
      </c>
      <c r="L125" s="37">
        <v>7.3000000000000009E-2</v>
      </c>
      <c r="M125" s="37">
        <f t="shared" si="108"/>
        <v>0.438</v>
      </c>
      <c r="N125" s="37">
        <v>0</v>
      </c>
      <c r="O125" s="37">
        <v>0</v>
      </c>
      <c r="P125" s="37">
        <v>0.36499999999999999</v>
      </c>
      <c r="Q125" s="37">
        <v>7.2999999999999995E-2</v>
      </c>
      <c r="R125" s="38">
        <f t="shared" si="109"/>
        <v>43.297175999999993</v>
      </c>
      <c r="S125" s="35">
        <f t="shared" si="110"/>
        <v>0</v>
      </c>
      <c r="T125" s="39">
        <f t="shared" si="111"/>
        <v>0</v>
      </c>
      <c r="U125" s="35">
        <f t="shared" si="112"/>
        <v>0</v>
      </c>
      <c r="V125" s="39">
        <v>0</v>
      </c>
      <c r="W125" s="35">
        <f t="shared" si="113"/>
        <v>0</v>
      </c>
      <c r="X125" s="39">
        <v>0</v>
      </c>
      <c r="Y125" s="35">
        <f t="shared" si="114"/>
        <v>0</v>
      </c>
      <c r="Z125" s="39">
        <f t="shared" si="115"/>
        <v>0</v>
      </c>
      <c r="AA125" s="35">
        <f t="shared" si="116"/>
        <v>0</v>
      </c>
      <c r="AB125" s="39">
        <f t="shared" si="117"/>
        <v>0</v>
      </c>
      <c r="AC125" s="11" t="s">
        <v>33</v>
      </c>
      <c r="AR125" s="95"/>
    </row>
    <row r="126" spans="1:44" ht="31.5" outlineLevel="1" x14ac:dyDescent="0.25">
      <c r="A126" s="32" t="s">
        <v>213</v>
      </c>
      <c r="B126" s="43" t="s">
        <v>249</v>
      </c>
      <c r="C126" s="36" t="s">
        <v>250</v>
      </c>
      <c r="D126" s="35">
        <v>4.0105544679999996</v>
      </c>
      <c r="E126" s="36" t="s">
        <v>33</v>
      </c>
      <c r="F126" s="37">
        <v>0</v>
      </c>
      <c r="G126" s="35">
        <v>4.0105544679999996</v>
      </c>
      <c r="H126" s="37">
        <f t="shared" si="107"/>
        <v>1.771128612</v>
      </c>
      <c r="I126" s="37">
        <v>0</v>
      </c>
      <c r="J126" s="37">
        <v>0</v>
      </c>
      <c r="K126" s="37">
        <v>1.4826071766666666</v>
      </c>
      <c r="L126" s="37">
        <v>0.28852143533333341</v>
      </c>
      <c r="M126" s="37">
        <f t="shared" si="108"/>
        <v>0</v>
      </c>
      <c r="N126" s="37">
        <v>0</v>
      </c>
      <c r="O126" s="37">
        <v>0</v>
      </c>
      <c r="P126" s="37">
        <v>0</v>
      </c>
      <c r="Q126" s="37">
        <v>0</v>
      </c>
      <c r="R126" s="38">
        <f t="shared" si="109"/>
        <v>4.0105544679999996</v>
      </c>
      <c r="S126" s="35">
        <f t="shared" si="110"/>
        <v>-1.771128612</v>
      </c>
      <c r="T126" s="39">
        <f t="shared" si="111"/>
        <v>-1</v>
      </c>
      <c r="U126" s="35">
        <f t="shared" si="112"/>
        <v>0</v>
      </c>
      <c r="V126" s="39">
        <v>0</v>
      </c>
      <c r="W126" s="35">
        <f t="shared" si="113"/>
        <v>0</v>
      </c>
      <c r="X126" s="39">
        <v>0</v>
      </c>
      <c r="Y126" s="35">
        <f t="shared" si="114"/>
        <v>-1.4826071766666666</v>
      </c>
      <c r="Z126" s="39">
        <f t="shared" si="115"/>
        <v>-1</v>
      </c>
      <c r="AA126" s="35">
        <f t="shared" si="116"/>
        <v>-0.28852143533333341</v>
      </c>
      <c r="AB126" s="39">
        <f t="shared" si="117"/>
        <v>-1</v>
      </c>
      <c r="AC126" s="11" t="s">
        <v>1147</v>
      </c>
      <c r="AR126" s="95"/>
    </row>
    <row r="127" spans="1:44" ht="47.25" outlineLevel="1" x14ac:dyDescent="0.25">
      <c r="A127" s="32" t="s">
        <v>213</v>
      </c>
      <c r="B127" s="43" t="s">
        <v>251</v>
      </c>
      <c r="C127" s="36" t="s">
        <v>252</v>
      </c>
      <c r="D127" s="35">
        <v>83.624159645999995</v>
      </c>
      <c r="E127" s="36" t="s">
        <v>33</v>
      </c>
      <c r="F127" s="37">
        <v>36.585623839999997</v>
      </c>
      <c r="G127" s="35">
        <v>47.038535805999999</v>
      </c>
      <c r="H127" s="37">
        <f t="shared" si="107"/>
        <v>34.277477509999997</v>
      </c>
      <c r="I127" s="37">
        <v>0</v>
      </c>
      <c r="J127" s="37">
        <v>0</v>
      </c>
      <c r="K127" s="37">
        <v>28.721666666666664</v>
      </c>
      <c r="L127" s="37">
        <v>5.5558108433333331</v>
      </c>
      <c r="M127" s="37">
        <f t="shared" si="108"/>
        <v>23.474267349999998</v>
      </c>
      <c r="N127" s="37">
        <v>0</v>
      </c>
      <c r="O127" s="37">
        <v>0</v>
      </c>
      <c r="P127" s="37">
        <v>19.718991169999999</v>
      </c>
      <c r="Q127" s="37">
        <v>3.7552761800000001</v>
      </c>
      <c r="R127" s="38">
        <f t="shared" si="109"/>
        <v>23.564268456000001</v>
      </c>
      <c r="S127" s="35">
        <f t="shared" si="110"/>
        <v>-10.803210159999999</v>
      </c>
      <c r="T127" s="39">
        <f t="shared" si="111"/>
        <v>-0.3151693457270392</v>
      </c>
      <c r="U127" s="35">
        <f t="shared" si="112"/>
        <v>0</v>
      </c>
      <c r="V127" s="39">
        <v>0</v>
      </c>
      <c r="W127" s="35">
        <f t="shared" si="113"/>
        <v>0</v>
      </c>
      <c r="X127" s="39">
        <v>0</v>
      </c>
      <c r="Y127" s="35">
        <f t="shared" si="114"/>
        <v>-9.0026754966666651</v>
      </c>
      <c r="Z127" s="39">
        <f t="shared" si="115"/>
        <v>-0.31344544176869954</v>
      </c>
      <c r="AA127" s="35">
        <f t="shared" si="116"/>
        <v>-1.800534663333333</v>
      </c>
      <c r="AB127" s="39">
        <f t="shared" si="117"/>
        <v>-0.32408134727874605</v>
      </c>
      <c r="AC127" s="11" t="s">
        <v>1148</v>
      </c>
      <c r="AR127" s="95"/>
    </row>
    <row r="128" spans="1:44" ht="47.25" outlineLevel="1" x14ac:dyDescent="0.25">
      <c r="A128" s="32" t="s">
        <v>213</v>
      </c>
      <c r="B128" s="43" t="s">
        <v>253</v>
      </c>
      <c r="C128" s="34" t="s">
        <v>254</v>
      </c>
      <c r="D128" s="35">
        <v>76.560210158918991</v>
      </c>
      <c r="E128" s="36" t="s">
        <v>33</v>
      </c>
      <c r="F128" s="37">
        <v>3.2821865300000002</v>
      </c>
      <c r="G128" s="35">
        <v>73.278023628918987</v>
      </c>
      <c r="H128" s="37">
        <f t="shared" si="107"/>
        <v>1.44</v>
      </c>
      <c r="I128" s="37">
        <v>0</v>
      </c>
      <c r="J128" s="37">
        <v>0</v>
      </c>
      <c r="K128" s="37">
        <v>1.2</v>
      </c>
      <c r="L128" s="37">
        <v>0.24</v>
      </c>
      <c r="M128" s="37">
        <f t="shared" si="108"/>
        <v>0.119778</v>
      </c>
      <c r="N128" s="37">
        <v>0</v>
      </c>
      <c r="O128" s="37">
        <v>0</v>
      </c>
      <c r="P128" s="37">
        <v>0.119778</v>
      </c>
      <c r="Q128" s="37">
        <v>0</v>
      </c>
      <c r="R128" s="38">
        <f t="shared" si="109"/>
        <v>73.158245628918991</v>
      </c>
      <c r="S128" s="35">
        <f t="shared" si="110"/>
        <v>-1.320222</v>
      </c>
      <c r="T128" s="39">
        <f t="shared" si="111"/>
        <v>-0.91682083333333342</v>
      </c>
      <c r="U128" s="35">
        <f t="shared" si="112"/>
        <v>0</v>
      </c>
      <c r="V128" s="39">
        <v>0</v>
      </c>
      <c r="W128" s="35">
        <f t="shared" si="113"/>
        <v>0</v>
      </c>
      <c r="X128" s="39">
        <v>0</v>
      </c>
      <c r="Y128" s="35">
        <f t="shared" si="114"/>
        <v>-1.080222</v>
      </c>
      <c r="Z128" s="39">
        <f t="shared" si="115"/>
        <v>-0.90018500000000001</v>
      </c>
      <c r="AA128" s="35">
        <f t="shared" si="116"/>
        <v>-0.24</v>
      </c>
      <c r="AB128" s="39">
        <f t="shared" si="117"/>
        <v>-1</v>
      </c>
      <c r="AC128" s="11" t="s">
        <v>1149</v>
      </c>
      <c r="AR128" s="95"/>
    </row>
    <row r="129" spans="1:44" ht="47.25" outlineLevel="1" x14ac:dyDescent="0.25">
      <c r="A129" s="32" t="s">
        <v>213</v>
      </c>
      <c r="B129" s="43" t="s">
        <v>255</v>
      </c>
      <c r="C129" s="34" t="s">
        <v>256</v>
      </c>
      <c r="D129" s="35" t="s">
        <v>33</v>
      </c>
      <c r="E129" s="36" t="s">
        <v>33</v>
      </c>
      <c r="F129" s="37" t="s">
        <v>33</v>
      </c>
      <c r="G129" s="35" t="s">
        <v>33</v>
      </c>
      <c r="H129" s="37" t="s">
        <v>33</v>
      </c>
      <c r="I129" s="37" t="s">
        <v>33</v>
      </c>
      <c r="J129" s="37" t="s">
        <v>33</v>
      </c>
      <c r="K129" s="37" t="s">
        <v>33</v>
      </c>
      <c r="L129" s="37" t="s">
        <v>33</v>
      </c>
      <c r="M129" s="37">
        <f t="shared" si="108"/>
        <v>0</v>
      </c>
      <c r="N129" s="37">
        <v>0</v>
      </c>
      <c r="O129" s="37">
        <v>0</v>
      </c>
      <c r="P129" s="37">
        <v>0</v>
      </c>
      <c r="Q129" s="37">
        <v>0</v>
      </c>
      <c r="R129" s="38" t="s">
        <v>33</v>
      </c>
      <c r="S129" s="35" t="s">
        <v>33</v>
      </c>
      <c r="T129" s="39" t="s">
        <v>33</v>
      </c>
      <c r="U129" s="35" t="s">
        <v>33</v>
      </c>
      <c r="V129" s="39" t="s">
        <v>33</v>
      </c>
      <c r="W129" s="35" t="s">
        <v>33</v>
      </c>
      <c r="X129" s="39" t="s">
        <v>33</v>
      </c>
      <c r="Y129" s="35" t="s">
        <v>33</v>
      </c>
      <c r="Z129" s="39" t="s">
        <v>33</v>
      </c>
      <c r="AA129" s="35" t="s">
        <v>33</v>
      </c>
      <c r="AB129" s="39" t="s">
        <v>33</v>
      </c>
      <c r="AC129" s="11" t="s">
        <v>257</v>
      </c>
      <c r="AR129" s="95"/>
    </row>
    <row r="130" spans="1:44" ht="63" outlineLevel="1" x14ac:dyDescent="0.25">
      <c r="A130" s="32" t="s">
        <v>213</v>
      </c>
      <c r="B130" s="43" t="s">
        <v>258</v>
      </c>
      <c r="C130" s="34" t="s">
        <v>259</v>
      </c>
      <c r="D130" s="35">
        <v>77.563980892000004</v>
      </c>
      <c r="E130" s="36" t="s">
        <v>33</v>
      </c>
      <c r="F130" s="37">
        <v>3.2485529999999998</v>
      </c>
      <c r="G130" s="37">
        <v>74.315427892000002</v>
      </c>
      <c r="H130" s="37">
        <f t="shared" si="107"/>
        <v>14.575088540000001</v>
      </c>
      <c r="I130" s="37">
        <v>0</v>
      </c>
      <c r="J130" s="37">
        <v>0</v>
      </c>
      <c r="K130" s="37">
        <v>12.208421873333334</v>
      </c>
      <c r="L130" s="37">
        <v>2.3666666666666671</v>
      </c>
      <c r="M130" s="37">
        <f t="shared" si="108"/>
        <v>0</v>
      </c>
      <c r="N130" s="37">
        <v>0</v>
      </c>
      <c r="O130" s="37">
        <v>0</v>
      </c>
      <c r="P130" s="37">
        <v>0</v>
      </c>
      <c r="Q130" s="37">
        <v>0</v>
      </c>
      <c r="R130" s="38">
        <f t="shared" si="109"/>
        <v>74.315427892000002</v>
      </c>
      <c r="S130" s="35">
        <f t="shared" si="110"/>
        <v>-14.575088540000001</v>
      </c>
      <c r="T130" s="39">
        <f t="shared" si="111"/>
        <v>-1</v>
      </c>
      <c r="U130" s="35">
        <f t="shared" si="112"/>
        <v>0</v>
      </c>
      <c r="V130" s="39">
        <v>0</v>
      </c>
      <c r="W130" s="35">
        <f t="shared" si="113"/>
        <v>0</v>
      </c>
      <c r="X130" s="39">
        <v>0</v>
      </c>
      <c r="Y130" s="35">
        <f t="shared" si="114"/>
        <v>-12.208421873333334</v>
      </c>
      <c r="Z130" s="39">
        <f t="shared" si="115"/>
        <v>-1</v>
      </c>
      <c r="AA130" s="35">
        <f t="shared" si="116"/>
        <v>-2.3666666666666671</v>
      </c>
      <c r="AB130" s="39">
        <f t="shared" si="117"/>
        <v>-1</v>
      </c>
      <c r="AC130" s="11" t="s">
        <v>1150</v>
      </c>
      <c r="AR130" s="95"/>
    </row>
    <row r="131" spans="1:44" ht="47.25" outlineLevel="1" x14ac:dyDescent="0.25">
      <c r="A131" s="32" t="s">
        <v>213</v>
      </c>
      <c r="B131" s="33" t="s">
        <v>260</v>
      </c>
      <c r="C131" s="34" t="s">
        <v>261</v>
      </c>
      <c r="D131" s="35">
        <v>6.4834396051611192</v>
      </c>
      <c r="E131" s="36" t="s">
        <v>33</v>
      </c>
      <c r="F131" s="37">
        <v>0</v>
      </c>
      <c r="G131" s="35">
        <v>6.4834396051611192</v>
      </c>
      <c r="H131" s="37">
        <f t="shared" si="107"/>
        <v>6.4834396051611201</v>
      </c>
      <c r="I131" s="37">
        <v>0</v>
      </c>
      <c r="J131" s="37">
        <v>0</v>
      </c>
      <c r="K131" s="37">
        <v>5.4141996709676006</v>
      </c>
      <c r="L131" s="37">
        <v>1.0692399341935195</v>
      </c>
      <c r="M131" s="37">
        <f t="shared" si="108"/>
        <v>0.52786295000000005</v>
      </c>
      <c r="N131" s="37">
        <v>0</v>
      </c>
      <c r="O131" s="37">
        <v>0</v>
      </c>
      <c r="P131" s="37">
        <v>0.43988579</v>
      </c>
      <c r="Q131" s="37">
        <v>8.7977159999999999E-2</v>
      </c>
      <c r="R131" s="38">
        <f t="shared" si="109"/>
        <v>5.9555766551611189</v>
      </c>
      <c r="S131" s="35">
        <f t="shared" si="110"/>
        <v>-5.9555766551611198</v>
      </c>
      <c r="T131" s="39">
        <f t="shared" si="111"/>
        <v>-0.91858288468056415</v>
      </c>
      <c r="U131" s="35">
        <f t="shared" si="112"/>
        <v>0</v>
      </c>
      <c r="V131" s="39">
        <v>0</v>
      </c>
      <c r="W131" s="35">
        <f t="shared" si="113"/>
        <v>0</v>
      </c>
      <c r="X131" s="39">
        <v>0</v>
      </c>
      <c r="Y131" s="35">
        <f t="shared" si="114"/>
        <v>-4.9743138809676006</v>
      </c>
      <c r="Z131" s="39">
        <f t="shared" si="115"/>
        <v>-0.9187533122653776</v>
      </c>
      <c r="AA131" s="35">
        <f t="shared" si="116"/>
        <v>-0.98126277419351948</v>
      </c>
      <c r="AB131" s="39">
        <f t="shared" si="117"/>
        <v>-0.91771990814544602</v>
      </c>
      <c r="AC131" s="11" t="s">
        <v>262</v>
      </c>
      <c r="AR131" s="95"/>
    </row>
    <row r="132" spans="1:44" ht="31.5" outlineLevel="1" x14ac:dyDescent="0.25">
      <c r="A132" s="32" t="s">
        <v>213</v>
      </c>
      <c r="B132" s="33" t="s">
        <v>263</v>
      </c>
      <c r="C132" s="34" t="s">
        <v>264</v>
      </c>
      <c r="D132" s="35">
        <v>63.468014903999993</v>
      </c>
      <c r="E132" s="36" t="s">
        <v>33</v>
      </c>
      <c r="F132" s="37">
        <v>0</v>
      </c>
      <c r="G132" s="35">
        <v>63.468014903999993</v>
      </c>
      <c r="H132" s="37">
        <f t="shared" si="107"/>
        <v>2.1375475469364242</v>
      </c>
      <c r="I132" s="37">
        <v>0</v>
      </c>
      <c r="J132" s="37">
        <v>0</v>
      </c>
      <c r="K132" s="37">
        <v>1.7812896224470203</v>
      </c>
      <c r="L132" s="37">
        <v>0.35625792448940397</v>
      </c>
      <c r="M132" s="37">
        <f t="shared" si="108"/>
        <v>0.65300000000000002</v>
      </c>
      <c r="N132" s="37">
        <v>0</v>
      </c>
      <c r="O132" s="37">
        <v>0</v>
      </c>
      <c r="P132" s="37">
        <v>0.65300000000000002</v>
      </c>
      <c r="Q132" s="37">
        <v>0</v>
      </c>
      <c r="R132" s="38">
        <f t="shared" si="109"/>
        <v>62.815014903999995</v>
      </c>
      <c r="S132" s="35">
        <f t="shared" si="110"/>
        <v>-1.4845475469364242</v>
      </c>
      <c r="T132" s="39">
        <f t="shared" si="111"/>
        <v>-0.69450971935763828</v>
      </c>
      <c r="U132" s="35">
        <f t="shared" si="112"/>
        <v>0</v>
      </c>
      <c r="V132" s="39">
        <v>0</v>
      </c>
      <c r="W132" s="35">
        <f t="shared" si="113"/>
        <v>0</v>
      </c>
      <c r="X132" s="39">
        <v>0</v>
      </c>
      <c r="Y132" s="35">
        <f t="shared" si="114"/>
        <v>-1.1282896224470202</v>
      </c>
      <c r="Z132" s="39">
        <f t="shared" si="115"/>
        <v>-0.63341166322916598</v>
      </c>
      <c r="AA132" s="35">
        <f t="shared" si="116"/>
        <v>-0.35625792448940397</v>
      </c>
      <c r="AB132" s="39">
        <f t="shared" si="117"/>
        <v>-1</v>
      </c>
      <c r="AC132" s="11" t="s">
        <v>265</v>
      </c>
      <c r="AR132" s="95"/>
    </row>
    <row r="133" spans="1:44" ht="31.5" outlineLevel="1" x14ac:dyDescent="0.25">
      <c r="A133" s="32" t="s">
        <v>213</v>
      </c>
      <c r="B133" s="33" t="s">
        <v>266</v>
      </c>
      <c r="C133" s="34" t="s">
        <v>267</v>
      </c>
      <c r="D133" s="35">
        <v>35.916899819999998</v>
      </c>
      <c r="E133" s="36" t="s">
        <v>33</v>
      </c>
      <c r="F133" s="37">
        <v>34.79803158</v>
      </c>
      <c r="G133" s="35">
        <v>1.1188682400000001</v>
      </c>
      <c r="H133" s="37">
        <f t="shared" si="107"/>
        <v>1.1188682400000001</v>
      </c>
      <c r="I133" s="37">
        <v>0</v>
      </c>
      <c r="J133" s="37">
        <v>0</v>
      </c>
      <c r="K133" s="37">
        <v>0.93239020000000006</v>
      </c>
      <c r="L133" s="37">
        <v>0.18647804000000001</v>
      </c>
      <c r="M133" s="37">
        <f t="shared" si="108"/>
        <v>1.1188682400000001</v>
      </c>
      <c r="N133" s="37">
        <v>0</v>
      </c>
      <c r="O133" s="37">
        <v>0</v>
      </c>
      <c r="P133" s="37">
        <v>0.93239020000000006</v>
      </c>
      <c r="Q133" s="37">
        <v>0.18647803999999998</v>
      </c>
      <c r="R133" s="38">
        <f t="shared" si="109"/>
        <v>0</v>
      </c>
      <c r="S133" s="35">
        <f t="shared" si="110"/>
        <v>0</v>
      </c>
      <c r="T133" s="39">
        <f t="shared" si="111"/>
        <v>0</v>
      </c>
      <c r="U133" s="35">
        <f t="shared" si="112"/>
        <v>0</v>
      </c>
      <c r="V133" s="39">
        <v>0</v>
      </c>
      <c r="W133" s="35">
        <f t="shared" si="113"/>
        <v>0</v>
      </c>
      <c r="X133" s="39">
        <v>0</v>
      </c>
      <c r="Y133" s="35">
        <f t="shared" si="114"/>
        <v>0</v>
      </c>
      <c r="Z133" s="39">
        <f t="shared" si="115"/>
        <v>0</v>
      </c>
      <c r="AA133" s="35">
        <f t="shared" si="116"/>
        <v>0</v>
      </c>
      <c r="AB133" s="39">
        <f t="shared" si="117"/>
        <v>0</v>
      </c>
      <c r="AC133" s="11" t="s">
        <v>33</v>
      </c>
      <c r="AR133" s="95"/>
    </row>
    <row r="134" spans="1:44" ht="204.75" outlineLevel="1" x14ac:dyDescent="0.25">
      <c r="A134" s="32" t="s">
        <v>213</v>
      </c>
      <c r="B134" s="50" t="s">
        <v>268</v>
      </c>
      <c r="C134" s="34" t="s">
        <v>269</v>
      </c>
      <c r="D134" s="35">
        <v>311.83455887099996</v>
      </c>
      <c r="E134" s="36" t="s">
        <v>33</v>
      </c>
      <c r="F134" s="37">
        <v>39.00720487000001</v>
      </c>
      <c r="G134" s="35">
        <v>272.82735400099995</v>
      </c>
      <c r="H134" s="37">
        <f t="shared" si="107"/>
        <v>10.17560157</v>
      </c>
      <c r="I134" s="37">
        <v>0</v>
      </c>
      <c r="J134" s="37">
        <v>0</v>
      </c>
      <c r="K134" s="37">
        <v>8.4396684300009994</v>
      </c>
      <c r="L134" s="37">
        <v>1.7359331399990001</v>
      </c>
      <c r="M134" s="37">
        <f t="shared" si="108"/>
        <v>0.97230510000000003</v>
      </c>
      <c r="N134" s="37">
        <v>0</v>
      </c>
      <c r="O134" s="37">
        <v>0</v>
      </c>
      <c r="P134" s="37">
        <v>0.81287480000000001</v>
      </c>
      <c r="Q134" s="37">
        <v>0.1594303</v>
      </c>
      <c r="R134" s="38">
        <f t="shared" si="109"/>
        <v>271.85504890099992</v>
      </c>
      <c r="S134" s="35">
        <f t="shared" si="110"/>
        <v>-9.2032964699999997</v>
      </c>
      <c r="T134" s="39">
        <f t="shared" si="111"/>
        <v>-0.90444740850835026</v>
      </c>
      <c r="U134" s="35">
        <f t="shared" si="112"/>
        <v>0</v>
      </c>
      <c r="V134" s="39">
        <v>0</v>
      </c>
      <c r="W134" s="35">
        <f t="shared" si="113"/>
        <v>0</v>
      </c>
      <c r="X134" s="39">
        <v>0</v>
      </c>
      <c r="Y134" s="35">
        <f t="shared" si="114"/>
        <v>-7.6267936300009991</v>
      </c>
      <c r="Z134" s="39">
        <f t="shared" si="115"/>
        <v>-0.90368403608008752</v>
      </c>
      <c r="AA134" s="35">
        <f t="shared" si="116"/>
        <v>-1.5765028399990002</v>
      </c>
      <c r="AB134" s="39">
        <f t="shared" si="117"/>
        <v>-0.90815873242670409</v>
      </c>
      <c r="AC134" s="11" t="s">
        <v>1151</v>
      </c>
      <c r="AR134" s="95"/>
    </row>
    <row r="135" spans="1:44" ht="47.25" outlineLevel="1" x14ac:dyDescent="0.25">
      <c r="A135" s="23" t="s">
        <v>270</v>
      </c>
      <c r="B135" s="29" t="s">
        <v>271</v>
      </c>
      <c r="C135" s="25" t="s">
        <v>32</v>
      </c>
      <c r="D135" s="102">
        <f>D136</f>
        <v>26.510318116000001</v>
      </c>
      <c r="E135" s="42" t="s">
        <v>33</v>
      </c>
      <c r="F135" s="66">
        <f t="shared" ref="F135" si="118">F136</f>
        <v>0.12227547999999899</v>
      </c>
      <c r="G135" s="102">
        <f>G136</f>
        <v>26.388042636000002</v>
      </c>
      <c r="H135" s="66">
        <f t="shared" ref="H135:AA135" si="119">H136</f>
        <v>1.3212426360000002</v>
      </c>
      <c r="I135" s="66">
        <f t="shared" si="119"/>
        <v>0</v>
      </c>
      <c r="J135" s="66">
        <f t="shared" si="119"/>
        <v>0</v>
      </c>
      <c r="K135" s="66">
        <f t="shared" si="119"/>
        <v>0</v>
      </c>
      <c r="L135" s="66">
        <f t="shared" si="119"/>
        <v>1.3212426360000002</v>
      </c>
      <c r="M135" s="66">
        <f t="shared" si="119"/>
        <v>1.6094611999999999</v>
      </c>
      <c r="N135" s="66">
        <f t="shared" si="119"/>
        <v>0</v>
      </c>
      <c r="O135" s="66">
        <f t="shared" si="119"/>
        <v>0</v>
      </c>
      <c r="P135" s="66">
        <f t="shared" si="119"/>
        <v>0</v>
      </c>
      <c r="Q135" s="66">
        <f t="shared" si="119"/>
        <v>1.6094611999999999</v>
      </c>
      <c r="R135" s="66">
        <f t="shared" si="119"/>
        <v>24.778581436000003</v>
      </c>
      <c r="S135" s="66">
        <f t="shared" si="119"/>
        <v>0.28821856399999968</v>
      </c>
      <c r="T135" s="27">
        <f t="shared" si="111"/>
        <v>0.21814204003631596</v>
      </c>
      <c r="U135" s="66">
        <f t="shared" si="119"/>
        <v>0</v>
      </c>
      <c r="V135" s="27">
        <v>0</v>
      </c>
      <c r="W135" s="66">
        <f t="shared" si="119"/>
        <v>0</v>
      </c>
      <c r="X135" s="27">
        <v>0</v>
      </c>
      <c r="Y135" s="66">
        <f t="shared" si="119"/>
        <v>0</v>
      </c>
      <c r="Z135" s="27">
        <v>0</v>
      </c>
      <c r="AA135" s="66">
        <f t="shared" si="119"/>
        <v>0.28821856399999968</v>
      </c>
      <c r="AB135" s="27">
        <f t="shared" si="117"/>
        <v>0.21814204003631596</v>
      </c>
      <c r="AC135" s="28" t="s">
        <v>33</v>
      </c>
      <c r="AR135" s="95"/>
    </row>
    <row r="136" spans="1:44" outlineLevel="1" x14ac:dyDescent="0.25">
      <c r="A136" s="23" t="s">
        <v>272</v>
      </c>
      <c r="B136" s="29" t="s">
        <v>273</v>
      </c>
      <c r="C136" s="25" t="s">
        <v>32</v>
      </c>
      <c r="D136" s="102">
        <f>D137+D138</f>
        <v>26.510318116000001</v>
      </c>
      <c r="E136" s="42" t="s">
        <v>33</v>
      </c>
      <c r="F136" s="66">
        <f t="shared" ref="F136" si="120">F137+F138</f>
        <v>0.12227547999999899</v>
      </c>
      <c r="G136" s="102">
        <f>G137+G138</f>
        <v>26.388042636000002</v>
      </c>
      <c r="H136" s="66">
        <f t="shared" ref="H136:AA136" si="121">H137+H138</f>
        <v>1.3212426360000002</v>
      </c>
      <c r="I136" s="66">
        <f t="shared" si="121"/>
        <v>0</v>
      </c>
      <c r="J136" s="66">
        <f t="shared" si="121"/>
        <v>0</v>
      </c>
      <c r="K136" s="66">
        <f t="shared" si="121"/>
        <v>0</v>
      </c>
      <c r="L136" s="66">
        <f t="shared" si="121"/>
        <v>1.3212426360000002</v>
      </c>
      <c r="M136" s="66">
        <f t="shared" si="121"/>
        <v>1.6094611999999999</v>
      </c>
      <c r="N136" s="66">
        <f t="shared" si="121"/>
        <v>0</v>
      </c>
      <c r="O136" s="66">
        <f t="shared" si="121"/>
        <v>0</v>
      </c>
      <c r="P136" s="66">
        <f t="shared" si="121"/>
        <v>0</v>
      </c>
      <c r="Q136" s="66">
        <f t="shared" si="121"/>
        <v>1.6094611999999999</v>
      </c>
      <c r="R136" s="66">
        <f t="shared" si="121"/>
        <v>24.778581436000003</v>
      </c>
      <c r="S136" s="66">
        <f t="shared" si="121"/>
        <v>0.28821856399999968</v>
      </c>
      <c r="T136" s="27">
        <f t="shared" si="111"/>
        <v>0.21814204003631596</v>
      </c>
      <c r="U136" s="66">
        <f t="shared" si="121"/>
        <v>0</v>
      </c>
      <c r="V136" s="27">
        <v>0</v>
      </c>
      <c r="W136" s="66">
        <f t="shared" si="121"/>
        <v>0</v>
      </c>
      <c r="X136" s="27">
        <v>0</v>
      </c>
      <c r="Y136" s="66">
        <f t="shared" si="121"/>
        <v>0</v>
      </c>
      <c r="Z136" s="27">
        <v>0</v>
      </c>
      <c r="AA136" s="66">
        <f t="shared" si="121"/>
        <v>0.28821856399999968</v>
      </c>
      <c r="AB136" s="27">
        <f t="shared" si="117"/>
        <v>0.21814204003631596</v>
      </c>
      <c r="AC136" s="28" t="s">
        <v>33</v>
      </c>
      <c r="AR136" s="95"/>
    </row>
    <row r="137" spans="1:44" ht="47.25" outlineLevel="1" x14ac:dyDescent="0.25">
      <c r="A137" s="23" t="s">
        <v>274</v>
      </c>
      <c r="B137" s="24" t="s">
        <v>275</v>
      </c>
      <c r="C137" s="25" t="s">
        <v>32</v>
      </c>
      <c r="D137" s="102">
        <v>0</v>
      </c>
      <c r="E137" s="42" t="s">
        <v>33</v>
      </c>
      <c r="F137" s="66">
        <v>0</v>
      </c>
      <c r="G137" s="102">
        <v>0</v>
      </c>
      <c r="H137" s="66">
        <v>0</v>
      </c>
      <c r="I137" s="66">
        <v>0</v>
      </c>
      <c r="J137" s="66">
        <v>0</v>
      </c>
      <c r="K137" s="66">
        <v>0</v>
      </c>
      <c r="L137" s="66">
        <v>0</v>
      </c>
      <c r="M137" s="66">
        <v>0</v>
      </c>
      <c r="N137" s="66">
        <v>0</v>
      </c>
      <c r="O137" s="66">
        <v>0</v>
      </c>
      <c r="P137" s="66">
        <v>0</v>
      </c>
      <c r="Q137" s="66">
        <v>0</v>
      </c>
      <c r="R137" s="66">
        <v>0</v>
      </c>
      <c r="S137" s="66">
        <v>0</v>
      </c>
      <c r="T137" s="27">
        <v>0</v>
      </c>
      <c r="U137" s="66">
        <v>0</v>
      </c>
      <c r="V137" s="27">
        <v>0</v>
      </c>
      <c r="W137" s="66">
        <v>0</v>
      </c>
      <c r="X137" s="27">
        <v>0</v>
      </c>
      <c r="Y137" s="66">
        <v>0</v>
      </c>
      <c r="Z137" s="27">
        <v>0</v>
      </c>
      <c r="AA137" s="66">
        <v>0</v>
      </c>
      <c r="AB137" s="27">
        <v>0</v>
      </c>
      <c r="AC137" s="28" t="s">
        <v>33</v>
      </c>
      <c r="AR137" s="95"/>
    </row>
    <row r="138" spans="1:44" ht="47.25" outlineLevel="1" x14ac:dyDescent="0.25">
      <c r="A138" s="29" t="s">
        <v>276</v>
      </c>
      <c r="B138" s="29" t="s">
        <v>277</v>
      </c>
      <c r="C138" s="25" t="s">
        <v>32</v>
      </c>
      <c r="D138" s="102">
        <f>SUM(D139)</f>
        <v>26.510318116000001</v>
      </c>
      <c r="E138" s="42" t="s">
        <v>33</v>
      </c>
      <c r="F138" s="66">
        <f t="shared" ref="F138" si="122">SUM(F139)</f>
        <v>0.12227547999999899</v>
      </c>
      <c r="G138" s="102">
        <f>SUM(G139)</f>
        <v>26.388042636000002</v>
      </c>
      <c r="H138" s="66">
        <f t="shared" ref="H138:AA138" si="123">SUM(H139)</f>
        <v>1.3212426360000002</v>
      </c>
      <c r="I138" s="66">
        <f t="shared" si="123"/>
        <v>0</v>
      </c>
      <c r="J138" s="66">
        <f t="shared" si="123"/>
        <v>0</v>
      </c>
      <c r="K138" s="66">
        <f t="shared" si="123"/>
        <v>0</v>
      </c>
      <c r="L138" s="66">
        <f t="shared" si="123"/>
        <v>1.3212426360000002</v>
      </c>
      <c r="M138" s="66">
        <f t="shared" si="123"/>
        <v>1.6094611999999999</v>
      </c>
      <c r="N138" s="66">
        <f t="shared" si="123"/>
        <v>0</v>
      </c>
      <c r="O138" s="66">
        <f t="shared" si="123"/>
        <v>0</v>
      </c>
      <c r="P138" s="66">
        <f t="shared" si="123"/>
        <v>0</v>
      </c>
      <c r="Q138" s="66">
        <f t="shared" si="123"/>
        <v>1.6094611999999999</v>
      </c>
      <c r="R138" s="66">
        <f t="shared" si="123"/>
        <v>24.778581436000003</v>
      </c>
      <c r="S138" s="66">
        <f t="shared" si="123"/>
        <v>0.28821856399999968</v>
      </c>
      <c r="T138" s="27">
        <f t="shared" si="111"/>
        <v>0.21814204003631596</v>
      </c>
      <c r="U138" s="66">
        <f t="shared" si="123"/>
        <v>0</v>
      </c>
      <c r="V138" s="27">
        <v>0</v>
      </c>
      <c r="W138" s="66">
        <f t="shared" si="123"/>
        <v>0</v>
      </c>
      <c r="X138" s="27">
        <v>0</v>
      </c>
      <c r="Y138" s="66">
        <f t="shared" si="123"/>
        <v>0</v>
      </c>
      <c r="Z138" s="27">
        <v>0</v>
      </c>
      <c r="AA138" s="66">
        <f t="shared" si="123"/>
        <v>0.28821856399999968</v>
      </c>
      <c r="AB138" s="27">
        <f t="shared" si="117"/>
        <v>0.21814204003631596</v>
      </c>
      <c r="AC138" s="28" t="s">
        <v>33</v>
      </c>
      <c r="AR138" s="95"/>
    </row>
    <row r="139" spans="1:44" ht="47.25" outlineLevel="1" x14ac:dyDescent="0.25">
      <c r="A139" s="32" t="s">
        <v>276</v>
      </c>
      <c r="B139" s="50" t="s">
        <v>278</v>
      </c>
      <c r="C139" s="34" t="s">
        <v>279</v>
      </c>
      <c r="D139" s="35">
        <v>26.510318116000001</v>
      </c>
      <c r="E139" s="36" t="s">
        <v>33</v>
      </c>
      <c r="F139" s="37">
        <v>0.12227547999999899</v>
      </c>
      <c r="G139" s="35">
        <v>26.388042636000002</v>
      </c>
      <c r="H139" s="37">
        <f>I139+J139+K139+L139</f>
        <v>1.3212426360000002</v>
      </c>
      <c r="I139" s="37">
        <v>0</v>
      </c>
      <c r="J139" s="37">
        <v>0</v>
      </c>
      <c r="K139" s="37">
        <v>0</v>
      </c>
      <c r="L139" s="37">
        <v>1.3212426360000002</v>
      </c>
      <c r="M139" s="37">
        <f>N139+O139+P139+Q139</f>
        <v>1.6094611999999999</v>
      </c>
      <c r="N139" s="37">
        <v>0</v>
      </c>
      <c r="O139" s="37">
        <v>0</v>
      </c>
      <c r="P139" s="37">
        <v>0</v>
      </c>
      <c r="Q139" s="37">
        <v>1.6094611999999999</v>
      </c>
      <c r="R139" s="38">
        <f>G139-M139</f>
        <v>24.778581436000003</v>
      </c>
      <c r="S139" s="35">
        <f>M139-H139</f>
        <v>0.28821856399999968</v>
      </c>
      <c r="T139" s="39">
        <f>S139/H139</f>
        <v>0.21814204003631596</v>
      </c>
      <c r="U139" s="35">
        <f>N139-I139</f>
        <v>0</v>
      </c>
      <c r="V139" s="39">
        <v>0</v>
      </c>
      <c r="W139" s="35">
        <f>O139-J139</f>
        <v>0</v>
      </c>
      <c r="X139" s="39">
        <v>0</v>
      </c>
      <c r="Y139" s="35">
        <f>P139-K139</f>
        <v>0</v>
      </c>
      <c r="Z139" s="39">
        <v>0</v>
      </c>
      <c r="AA139" s="35">
        <f>Q139-L139</f>
        <v>0.28821856399999968</v>
      </c>
      <c r="AB139" s="39">
        <f>AA139/L139</f>
        <v>0.21814204003631596</v>
      </c>
      <c r="AC139" s="11" t="s">
        <v>95</v>
      </c>
      <c r="AR139" s="95"/>
    </row>
    <row r="140" spans="1:44" outlineLevel="1" x14ac:dyDescent="0.25">
      <c r="A140" s="23" t="s">
        <v>280</v>
      </c>
      <c r="B140" s="57" t="s">
        <v>281</v>
      </c>
      <c r="C140" s="58" t="s">
        <v>32</v>
      </c>
      <c r="D140" s="102">
        <v>0</v>
      </c>
      <c r="E140" s="42" t="s">
        <v>33</v>
      </c>
      <c r="F140" s="66">
        <v>0</v>
      </c>
      <c r="G140" s="102">
        <v>0</v>
      </c>
      <c r="H140" s="66">
        <v>0</v>
      </c>
      <c r="I140" s="66">
        <v>0</v>
      </c>
      <c r="J140" s="66">
        <v>0</v>
      </c>
      <c r="K140" s="66">
        <v>0</v>
      </c>
      <c r="L140" s="66">
        <v>0</v>
      </c>
      <c r="M140" s="66">
        <v>0</v>
      </c>
      <c r="N140" s="66">
        <v>0</v>
      </c>
      <c r="O140" s="66">
        <v>0</v>
      </c>
      <c r="P140" s="66">
        <v>0</v>
      </c>
      <c r="Q140" s="66">
        <v>0</v>
      </c>
      <c r="R140" s="66">
        <v>0</v>
      </c>
      <c r="S140" s="66">
        <v>0</v>
      </c>
      <c r="T140" s="27">
        <v>0</v>
      </c>
      <c r="U140" s="66">
        <v>0</v>
      </c>
      <c r="V140" s="27">
        <v>0</v>
      </c>
      <c r="W140" s="66">
        <v>0</v>
      </c>
      <c r="X140" s="27">
        <v>0</v>
      </c>
      <c r="Y140" s="66">
        <v>0</v>
      </c>
      <c r="Z140" s="27">
        <v>0</v>
      </c>
      <c r="AA140" s="66">
        <v>0</v>
      </c>
      <c r="AB140" s="27">
        <v>0</v>
      </c>
      <c r="AC140" s="28" t="s">
        <v>33</v>
      </c>
      <c r="AR140" s="95"/>
    </row>
    <row r="141" spans="1:44" ht="47.25" outlineLevel="1" x14ac:dyDescent="0.25">
      <c r="A141" s="23" t="s">
        <v>282</v>
      </c>
      <c r="B141" s="57" t="s">
        <v>275</v>
      </c>
      <c r="C141" s="58" t="s">
        <v>32</v>
      </c>
      <c r="D141" s="102">
        <v>0</v>
      </c>
      <c r="E141" s="42" t="s">
        <v>33</v>
      </c>
      <c r="F141" s="66">
        <v>0</v>
      </c>
      <c r="G141" s="102">
        <v>0</v>
      </c>
      <c r="H141" s="66">
        <v>0</v>
      </c>
      <c r="I141" s="66">
        <v>0</v>
      </c>
      <c r="J141" s="66">
        <v>0</v>
      </c>
      <c r="K141" s="66">
        <v>0</v>
      </c>
      <c r="L141" s="66">
        <v>0</v>
      </c>
      <c r="M141" s="66">
        <v>0</v>
      </c>
      <c r="N141" s="66">
        <v>0</v>
      </c>
      <c r="O141" s="66">
        <v>0</v>
      </c>
      <c r="P141" s="66">
        <v>0</v>
      </c>
      <c r="Q141" s="66">
        <v>0</v>
      </c>
      <c r="R141" s="66">
        <v>0</v>
      </c>
      <c r="S141" s="66">
        <v>0</v>
      </c>
      <c r="T141" s="27">
        <v>0</v>
      </c>
      <c r="U141" s="66">
        <v>0</v>
      </c>
      <c r="V141" s="27">
        <v>0</v>
      </c>
      <c r="W141" s="66">
        <v>0</v>
      </c>
      <c r="X141" s="27">
        <v>0</v>
      </c>
      <c r="Y141" s="66">
        <v>0</v>
      </c>
      <c r="Z141" s="27">
        <v>0</v>
      </c>
      <c r="AA141" s="66">
        <v>0</v>
      </c>
      <c r="AB141" s="27">
        <v>0</v>
      </c>
      <c r="AC141" s="28" t="s">
        <v>33</v>
      </c>
      <c r="AR141" s="95"/>
    </row>
    <row r="142" spans="1:44" ht="47.25" outlineLevel="1" x14ac:dyDescent="0.25">
      <c r="A142" s="23" t="s">
        <v>283</v>
      </c>
      <c r="B142" s="57" t="s">
        <v>277</v>
      </c>
      <c r="C142" s="58" t="s">
        <v>32</v>
      </c>
      <c r="D142" s="102">
        <v>0</v>
      </c>
      <c r="E142" s="42" t="s">
        <v>33</v>
      </c>
      <c r="F142" s="66">
        <v>0</v>
      </c>
      <c r="G142" s="102">
        <v>0</v>
      </c>
      <c r="H142" s="66">
        <v>0</v>
      </c>
      <c r="I142" s="66">
        <v>0</v>
      </c>
      <c r="J142" s="66">
        <v>0</v>
      </c>
      <c r="K142" s="66">
        <v>0</v>
      </c>
      <c r="L142" s="66">
        <v>0</v>
      </c>
      <c r="M142" s="66">
        <v>0</v>
      </c>
      <c r="N142" s="66">
        <v>0</v>
      </c>
      <c r="O142" s="66">
        <v>0</v>
      </c>
      <c r="P142" s="66">
        <v>0</v>
      </c>
      <c r="Q142" s="66">
        <v>0</v>
      </c>
      <c r="R142" s="66">
        <v>0</v>
      </c>
      <c r="S142" s="66">
        <v>0</v>
      </c>
      <c r="T142" s="27">
        <v>0</v>
      </c>
      <c r="U142" s="66">
        <v>0</v>
      </c>
      <c r="V142" s="27">
        <v>0</v>
      </c>
      <c r="W142" s="66">
        <v>0</v>
      </c>
      <c r="X142" s="27">
        <v>0</v>
      </c>
      <c r="Y142" s="66">
        <v>0</v>
      </c>
      <c r="Z142" s="27">
        <v>0</v>
      </c>
      <c r="AA142" s="66">
        <v>0</v>
      </c>
      <c r="AB142" s="27">
        <v>0</v>
      </c>
      <c r="AC142" s="28" t="s">
        <v>33</v>
      </c>
      <c r="AR142" s="95"/>
    </row>
    <row r="143" spans="1:44" outlineLevel="1" x14ac:dyDescent="0.25">
      <c r="A143" s="25" t="s">
        <v>284</v>
      </c>
      <c r="B143" s="29" t="s">
        <v>285</v>
      </c>
      <c r="C143" s="25" t="s">
        <v>32</v>
      </c>
      <c r="D143" s="102">
        <f>SUM(D150,D147,D145,D144)</f>
        <v>5843.3054421013721</v>
      </c>
      <c r="E143" s="42" t="s">
        <v>33</v>
      </c>
      <c r="F143" s="66">
        <f t="shared" ref="F143" si="124">SUM(F150,F147,F145,F144)</f>
        <v>1108.4827597400001</v>
      </c>
      <c r="G143" s="102">
        <f>SUM(G150,G147,G145,G144)</f>
        <v>4734.8226823613722</v>
      </c>
      <c r="H143" s="66">
        <f t="shared" ref="H143:AA143" si="125">H144+H145+H147+H150</f>
        <v>1300.0993815404822</v>
      </c>
      <c r="I143" s="66">
        <f t="shared" si="125"/>
        <v>0</v>
      </c>
      <c r="J143" s="66">
        <f t="shared" si="125"/>
        <v>0</v>
      </c>
      <c r="K143" s="66">
        <f t="shared" si="125"/>
        <v>459.64631639873517</v>
      </c>
      <c r="L143" s="66">
        <f t="shared" si="125"/>
        <v>840.45306514174717</v>
      </c>
      <c r="M143" s="66">
        <f t="shared" si="125"/>
        <v>749.82475272000011</v>
      </c>
      <c r="N143" s="66">
        <f t="shared" si="125"/>
        <v>0</v>
      </c>
      <c r="O143" s="66">
        <f t="shared" si="125"/>
        <v>0</v>
      </c>
      <c r="P143" s="66">
        <f t="shared" si="125"/>
        <v>136.49792840999999</v>
      </c>
      <c r="Q143" s="66">
        <f t="shared" si="125"/>
        <v>613.32682431000001</v>
      </c>
      <c r="R143" s="66">
        <f t="shared" si="125"/>
        <v>3984.9979296413717</v>
      </c>
      <c r="S143" s="66">
        <f t="shared" si="125"/>
        <v>-550.27462882048223</v>
      </c>
      <c r="T143" s="27">
        <f t="shared" ref="T143:T145" si="126">S143/H143</f>
        <v>-0.42325581923472971</v>
      </c>
      <c r="U143" s="66">
        <f t="shared" si="125"/>
        <v>0</v>
      </c>
      <c r="V143" s="27">
        <v>0</v>
      </c>
      <c r="W143" s="66">
        <f t="shared" si="125"/>
        <v>0</v>
      </c>
      <c r="X143" s="27">
        <v>0</v>
      </c>
      <c r="Y143" s="66">
        <f t="shared" si="125"/>
        <v>-323.14838798873524</v>
      </c>
      <c r="Z143" s="27">
        <f t="shared" ref="Z143:Z145" si="127">Y143/K143</f>
        <v>-0.70303704491870578</v>
      </c>
      <c r="AA143" s="66">
        <f t="shared" si="125"/>
        <v>-227.12624083174705</v>
      </c>
      <c r="AB143" s="27">
        <f t="shared" ref="AB143:AB145" si="128">AA143/L143</f>
        <v>-0.27024262299934732</v>
      </c>
      <c r="AC143" s="28" t="s">
        <v>33</v>
      </c>
      <c r="AR143" s="95"/>
    </row>
    <row r="144" spans="1:44" ht="31.5" outlineLevel="1" x14ac:dyDescent="0.25">
      <c r="A144" s="23" t="s">
        <v>286</v>
      </c>
      <c r="B144" s="29" t="s">
        <v>287</v>
      </c>
      <c r="C144" s="25" t="s">
        <v>32</v>
      </c>
      <c r="D144" s="102">
        <v>0</v>
      </c>
      <c r="E144" s="42" t="s">
        <v>33</v>
      </c>
      <c r="F144" s="66">
        <v>0</v>
      </c>
      <c r="G144" s="102">
        <v>0</v>
      </c>
      <c r="H144" s="66">
        <v>0</v>
      </c>
      <c r="I144" s="66">
        <v>0</v>
      </c>
      <c r="J144" s="66">
        <v>0</v>
      </c>
      <c r="K144" s="66">
        <v>0</v>
      </c>
      <c r="L144" s="66">
        <v>0</v>
      </c>
      <c r="M144" s="66">
        <v>0</v>
      </c>
      <c r="N144" s="66">
        <v>0</v>
      </c>
      <c r="O144" s="66">
        <v>0</v>
      </c>
      <c r="P144" s="66">
        <v>0</v>
      </c>
      <c r="Q144" s="66">
        <v>0</v>
      </c>
      <c r="R144" s="66">
        <v>0</v>
      </c>
      <c r="S144" s="66">
        <v>0</v>
      </c>
      <c r="T144" s="27">
        <v>0</v>
      </c>
      <c r="U144" s="66">
        <v>0</v>
      </c>
      <c r="V144" s="27">
        <v>0</v>
      </c>
      <c r="W144" s="66">
        <v>0</v>
      </c>
      <c r="X144" s="27">
        <v>0</v>
      </c>
      <c r="Y144" s="66">
        <v>0</v>
      </c>
      <c r="Z144" s="27">
        <v>0</v>
      </c>
      <c r="AA144" s="66">
        <v>0</v>
      </c>
      <c r="AB144" s="27">
        <v>0</v>
      </c>
      <c r="AC144" s="28" t="s">
        <v>33</v>
      </c>
      <c r="AR144" s="95"/>
    </row>
    <row r="145" spans="1:44" ht="31.5" outlineLevel="1" x14ac:dyDescent="0.25">
      <c r="A145" s="23" t="s">
        <v>288</v>
      </c>
      <c r="B145" s="29" t="s">
        <v>289</v>
      </c>
      <c r="C145" s="25" t="s">
        <v>32</v>
      </c>
      <c r="D145" s="102">
        <f>SUM(D146)</f>
        <v>676.55467158400006</v>
      </c>
      <c r="E145" s="42" t="s">
        <v>33</v>
      </c>
      <c r="F145" s="66">
        <f t="shared" ref="F145" si="129">SUM(F146)</f>
        <v>26.236181039999998</v>
      </c>
      <c r="G145" s="102">
        <f>SUM(G146)</f>
        <v>650.31849054400004</v>
      </c>
      <c r="H145" s="66">
        <f t="shared" ref="H145:AA145" si="130">SUM(H146)</f>
        <v>345.19847269048233</v>
      </c>
      <c r="I145" s="66">
        <f t="shared" si="130"/>
        <v>0</v>
      </c>
      <c r="J145" s="66">
        <f t="shared" si="130"/>
        <v>0</v>
      </c>
      <c r="K145" s="66">
        <f t="shared" si="130"/>
        <v>288.73824295873527</v>
      </c>
      <c r="L145" s="66">
        <f t="shared" si="130"/>
        <v>56.460229731747063</v>
      </c>
      <c r="M145" s="66">
        <f t="shared" si="130"/>
        <v>3.6187061300000001</v>
      </c>
      <c r="N145" s="66">
        <f t="shared" si="130"/>
        <v>0</v>
      </c>
      <c r="O145" s="66">
        <f t="shared" si="130"/>
        <v>0</v>
      </c>
      <c r="P145" s="66">
        <f t="shared" si="130"/>
        <v>3.1154029200000002</v>
      </c>
      <c r="Q145" s="66">
        <f t="shared" si="130"/>
        <v>0.50330321</v>
      </c>
      <c r="R145" s="66">
        <f t="shared" si="130"/>
        <v>646.69978441400008</v>
      </c>
      <c r="S145" s="66">
        <f t="shared" si="130"/>
        <v>-341.57976656048231</v>
      </c>
      <c r="T145" s="27">
        <f t="shared" si="126"/>
        <v>-0.98951702740224845</v>
      </c>
      <c r="U145" s="66">
        <f t="shared" si="130"/>
        <v>0</v>
      </c>
      <c r="V145" s="27">
        <v>0</v>
      </c>
      <c r="W145" s="66">
        <f t="shared" si="130"/>
        <v>0</v>
      </c>
      <c r="X145" s="27">
        <v>0</v>
      </c>
      <c r="Y145" s="66">
        <f t="shared" si="130"/>
        <v>-285.62284003873526</v>
      </c>
      <c r="Z145" s="27">
        <f t="shared" si="127"/>
        <v>-0.98921028649313614</v>
      </c>
      <c r="AA145" s="66">
        <f t="shared" si="130"/>
        <v>-55.956926521747064</v>
      </c>
      <c r="AB145" s="27">
        <f t="shared" si="128"/>
        <v>-0.99108570382389016</v>
      </c>
      <c r="AC145" s="28" t="s">
        <v>33</v>
      </c>
      <c r="AR145" s="95"/>
    </row>
    <row r="146" spans="1:44" ht="63" outlineLevel="1" x14ac:dyDescent="0.25">
      <c r="A146" s="32" t="s">
        <v>288</v>
      </c>
      <c r="B146" s="50" t="s">
        <v>290</v>
      </c>
      <c r="C146" s="34" t="s">
        <v>291</v>
      </c>
      <c r="D146" s="35">
        <v>676.55467158400006</v>
      </c>
      <c r="E146" s="36" t="s">
        <v>33</v>
      </c>
      <c r="F146" s="37">
        <v>26.236181039999998</v>
      </c>
      <c r="G146" s="35">
        <v>650.31849054400004</v>
      </c>
      <c r="H146" s="37">
        <f>I146+J146+K146+L146</f>
        <v>345.19847269048233</v>
      </c>
      <c r="I146" s="37">
        <v>0</v>
      </c>
      <c r="J146" s="37">
        <v>0</v>
      </c>
      <c r="K146" s="37">
        <v>288.73824295873527</v>
      </c>
      <c r="L146" s="37">
        <v>56.460229731747063</v>
      </c>
      <c r="M146" s="37">
        <f>N146+O146+P146+Q146</f>
        <v>3.6187061300000001</v>
      </c>
      <c r="N146" s="37">
        <v>0</v>
      </c>
      <c r="O146" s="37">
        <v>0</v>
      </c>
      <c r="P146" s="37">
        <v>3.1154029200000002</v>
      </c>
      <c r="Q146" s="37">
        <v>0.50330321</v>
      </c>
      <c r="R146" s="38">
        <f>G146-M146</f>
        <v>646.69978441400008</v>
      </c>
      <c r="S146" s="35">
        <f>M146-H146</f>
        <v>-341.57976656048231</v>
      </c>
      <c r="T146" s="39">
        <f>S146/H146</f>
        <v>-0.98951702740224845</v>
      </c>
      <c r="U146" s="35">
        <f>N146-I146</f>
        <v>0</v>
      </c>
      <c r="V146" s="39">
        <v>0</v>
      </c>
      <c r="W146" s="35">
        <f>O146-J146</f>
        <v>0</v>
      </c>
      <c r="X146" s="39">
        <v>0</v>
      </c>
      <c r="Y146" s="35">
        <f>P146-K146</f>
        <v>-285.62284003873526</v>
      </c>
      <c r="Z146" s="39">
        <f>Y146/K146</f>
        <v>-0.98921028649313614</v>
      </c>
      <c r="AA146" s="35">
        <f>Q146-L146</f>
        <v>-55.956926521747064</v>
      </c>
      <c r="AB146" s="39">
        <f>AA146/L146</f>
        <v>-0.99108570382389016</v>
      </c>
      <c r="AC146" s="11" t="s">
        <v>1152</v>
      </c>
      <c r="AR146" s="95"/>
    </row>
    <row r="147" spans="1:44" ht="31.5" outlineLevel="1" x14ac:dyDescent="0.25">
      <c r="A147" s="23" t="s">
        <v>292</v>
      </c>
      <c r="B147" s="29" t="s">
        <v>293</v>
      </c>
      <c r="C147" s="25" t="s">
        <v>32</v>
      </c>
      <c r="D147" s="102">
        <f>SUM(D148:D149)</f>
        <v>977.12877177200016</v>
      </c>
      <c r="E147" s="42" t="s">
        <v>33</v>
      </c>
      <c r="F147" s="66">
        <f t="shared" ref="F147" si="131">SUM(F148:F149)</f>
        <v>400.29217977999997</v>
      </c>
      <c r="G147" s="102">
        <f t="shared" ref="G147" si="132">D147-F147</f>
        <v>576.83659199200019</v>
      </c>
      <c r="H147" s="66">
        <f t="shared" ref="H147:AA147" si="133">SUM(H148:H149)</f>
        <v>497.84874087399999</v>
      </c>
      <c r="I147" s="66">
        <f t="shared" si="133"/>
        <v>0</v>
      </c>
      <c r="J147" s="66">
        <f t="shared" si="133"/>
        <v>0</v>
      </c>
      <c r="K147" s="66">
        <f t="shared" si="133"/>
        <v>122.2353983116666</v>
      </c>
      <c r="L147" s="66">
        <f t="shared" si="133"/>
        <v>375.6133425623334</v>
      </c>
      <c r="M147" s="66">
        <f t="shared" si="133"/>
        <v>345.49025961000001</v>
      </c>
      <c r="N147" s="66">
        <f t="shared" si="133"/>
        <v>0</v>
      </c>
      <c r="O147" s="66">
        <f t="shared" si="133"/>
        <v>0</v>
      </c>
      <c r="P147" s="66">
        <f t="shared" si="133"/>
        <v>102.36282833999999</v>
      </c>
      <c r="Q147" s="66">
        <f t="shared" si="133"/>
        <v>243.12743127000002</v>
      </c>
      <c r="R147" s="66">
        <f t="shared" si="133"/>
        <v>231.34633238200013</v>
      </c>
      <c r="S147" s="66">
        <f t="shared" si="133"/>
        <v>-152.35848126399998</v>
      </c>
      <c r="T147" s="27">
        <f>S147/H147</f>
        <v>-0.30603367801337922</v>
      </c>
      <c r="U147" s="66">
        <f t="shared" si="133"/>
        <v>0</v>
      </c>
      <c r="V147" s="27">
        <v>0</v>
      </c>
      <c r="W147" s="66">
        <f t="shared" si="133"/>
        <v>0</v>
      </c>
      <c r="X147" s="27">
        <v>0</v>
      </c>
      <c r="Y147" s="66">
        <f t="shared" si="133"/>
        <v>-19.872569971666607</v>
      </c>
      <c r="Z147" s="27">
        <f>Y147/K147</f>
        <v>-0.16257622788610732</v>
      </c>
      <c r="AA147" s="66">
        <f t="shared" si="133"/>
        <v>-132.48591129233336</v>
      </c>
      <c r="AB147" s="27">
        <f>AA147/L147</f>
        <v>-0.3527188634688801</v>
      </c>
      <c r="AC147" s="42" t="s">
        <v>33</v>
      </c>
      <c r="AR147" s="95"/>
    </row>
    <row r="148" spans="1:44" ht="63" outlineLevel="1" x14ac:dyDescent="0.25">
      <c r="A148" s="32" t="s">
        <v>292</v>
      </c>
      <c r="B148" s="50" t="s">
        <v>294</v>
      </c>
      <c r="C148" s="34" t="s">
        <v>295</v>
      </c>
      <c r="D148" s="35">
        <v>800.69383988200013</v>
      </c>
      <c r="E148" s="36" t="s">
        <v>33</v>
      </c>
      <c r="F148" s="37">
        <v>373.52520129999999</v>
      </c>
      <c r="G148" s="35">
        <v>427.16863858200014</v>
      </c>
      <c r="H148" s="37">
        <f t="shared" ref="H148:H149" si="134">I148+J148+K148+L148</f>
        <v>395.14759430200002</v>
      </c>
      <c r="I148" s="37">
        <v>0</v>
      </c>
      <c r="J148" s="37">
        <v>0</v>
      </c>
      <c r="K148" s="37">
        <v>36.3025480033333</v>
      </c>
      <c r="L148" s="37">
        <v>358.84504629866672</v>
      </c>
      <c r="M148" s="37">
        <f t="shared" ref="M148:M149" si="135">N148+O148+P148+Q148</f>
        <v>276.54743442</v>
      </c>
      <c r="N148" s="37">
        <v>0</v>
      </c>
      <c r="O148" s="37">
        <v>0</v>
      </c>
      <c r="P148" s="37">
        <v>44.689480329999995</v>
      </c>
      <c r="Q148" s="37">
        <v>231.85795409000002</v>
      </c>
      <c r="R148" s="38">
        <f t="shared" ref="R148:R149" si="136">G148-M148</f>
        <v>150.62120416200014</v>
      </c>
      <c r="S148" s="35">
        <f t="shared" ref="S148:S149" si="137">M148-H148</f>
        <v>-118.60015988200001</v>
      </c>
      <c r="T148" s="39">
        <f t="shared" ref="T148:T149" si="138">S148/H148</f>
        <v>-0.30014141954096601</v>
      </c>
      <c r="U148" s="35">
        <f t="shared" ref="U148:U149" si="139">N148-I148</f>
        <v>0</v>
      </c>
      <c r="V148" s="39">
        <v>0</v>
      </c>
      <c r="W148" s="35">
        <f t="shared" ref="W148:W149" si="140">O148-J148</f>
        <v>0</v>
      </c>
      <c r="X148" s="39">
        <v>0</v>
      </c>
      <c r="Y148" s="35">
        <f t="shared" ref="Y148:Y149" si="141">P148-K148</f>
        <v>8.3869323266666953</v>
      </c>
      <c r="Z148" s="39">
        <f t="shared" ref="Z148:Z149" si="142">Y148/K148</f>
        <v>0.23102875109197865</v>
      </c>
      <c r="AA148" s="35">
        <f t="shared" ref="AA148:AA149" si="143">Q148-L148</f>
        <v>-126.9870922086667</v>
      </c>
      <c r="AB148" s="39">
        <f t="shared" ref="AB148:AB149" si="144">AA148/L148</f>
        <v>-0.35387723341448984</v>
      </c>
      <c r="AC148" s="36" t="s">
        <v>296</v>
      </c>
      <c r="AR148" s="95"/>
    </row>
    <row r="149" spans="1:44" ht="47.25" outlineLevel="1" x14ac:dyDescent="0.25">
      <c r="A149" s="32" t="s">
        <v>292</v>
      </c>
      <c r="B149" s="59" t="s">
        <v>297</v>
      </c>
      <c r="C149" s="37" t="s">
        <v>298</v>
      </c>
      <c r="D149" s="35">
        <v>176.43493188999997</v>
      </c>
      <c r="E149" s="36" t="s">
        <v>33</v>
      </c>
      <c r="F149" s="37">
        <v>26.766978479999999</v>
      </c>
      <c r="G149" s="35">
        <v>149.66795340999997</v>
      </c>
      <c r="H149" s="37">
        <f t="shared" si="134"/>
        <v>102.70114657199997</v>
      </c>
      <c r="I149" s="37">
        <v>0</v>
      </c>
      <c r="J149" s="37">
        <v>0</v>
      </c>
      <c r="K149" s="37">
        <v>85.9328503083333</v>
      </c>
      <c r="L149" s="37">
        <v>16.76829626366667</v>
      </c>
      <c r="M149" s="37">
        <f t="shared" si="135"/>
        <v>68.942825189999994</v>
      </c>
      <c r="N149" s="37">
        <v>0</v>
      </c>
      <c r="O149" s="37">
        <v>0</v>
      </c>
      <c r="P149" s="37">
        <v>57.673348009999998</v>
      </c>
      <c r="Q149" s="37">
        <v>11.269477179999999</v>
      </c>
      <c r="R149" s="38">
        <f t="shared" si="136"/>
        <v>80.725128219999974</v>
      </c>
      <c r="S149" s="35">
        <f t="shared" si="137"/>
        <v>-33.758321381999977</v>
      </c>
      <c r="T149" s="39">
        <f t="shared" si="138"/>
        <v>-0.32870442549863127</v>
      </c>
      <c r="U149" s="35">
        <f t="shared" si="139"/>
        <v>0</v>
      </c>
      <c r="V149" s="39">
        <v>0</v>
      </c>
      <c r="W149" s="35">
        <f t="shared" si="140"/>
        <v>0</v>
      </c>
      <c r="X149" s="39">
        <v>0</v>
      </c>
      <c r="Y149" s="35">
        <f t="shared" si="141"/>
        <v>-28.259502298333302</v>
      </c>
      <c r="Z149" s="39">
        <f t="shared" si="142"/>
        <v>-0.32885563782576926</v>
      </c>
      <c r="AA149" s="35">
        <f t="shared" si="143"/>
        <v>-5.498819083666671</v>
      </c>
      <c r="AB149" s="39">
        <f t="shared" si="144"/>
        <v>-0.32792950441729979</v>
      </c>
      <c r="AC149" s="36" t="s">
        <v>1153</v>
      </c>
      <c r="AR149" s="95"/>
    </row>
    <row r="150" spans="1:44" outlineLevel="1" x14ac:dyDescent="0.25">
      <c r="A150" s="23" t="s">
        <v>299</v>
      </c>
      <c r="B150" s="29" t="s">
        <v>300</v>
      </c>
      <c r="C150" s="25" t="s">
        <v>32</v>
      </c>
      <c r="D150" s="102">
        <f>SUM(D151:D156)</f>
        <v>4189.6219987453724</v>
      </c>
      <c r="E150" s="42" t="s">
        <v>33</v>
      </c>
      <c r="F150" s="66">
        <f t="shared" ref="F150:S150" si="145">SUM(F151:F156)</f>
        <v>681.95439892000002</v>
      </c>
      <c r="G150" s="102">
        <f t="shared" si="145"/>
        <v>3507.6675998253718</v>
      </c>
      <c r="H150" s="66">
        <f t="shared" si="145"/>
        <v>457.05216797600002</v>
      </c>
      <c r="I150" s="66">
        <f t="shared" si="145"/>
        <v>0</v>
      </c>
      <c r="J150" s="66">
        <f t="shared" si="145"/>
        <v>0</v>
      </c>
      <c r="K150" s="66">
        <f t="shared" si="145"/>
        <v>48.672675128333331</v>
      </c>
      <c r="L150" s="66">
        <f t="shared" si="145"/>
        <v>408.37949284766665</v>
      </c>
      <c r="M150" s="66">
        <f t="shared" si="145"/>
        <v>400.71578698000002</v>
      </c>
      <c r="N150" s="66">
        <f t="shared" si="145"/>
        <v>0</v>
      </c>
      <c r="O150" s="66">
        <f t="shared" si="145"/>
        <v>0</v>
      </c>
      <c r="P150" s="66">
        <f t="shared" si="145"/>
        <v>31.019697149999999</v>
      </c>
      <c r="Q150" s="66">
        <f t="shared" si="145"/>
        <v>369.69608983000001</v>
      </c>
      <c r="R150" s="66">
        <f t="shared" si="145"/>
        <v>3106.9518128453715</v>
      </c>
      <c r="S150" s="66">
        <f t="shared" si="145"/>
        <v>-56.336380995999988</v>
      </c>
      <c r="T150" s="27">
        <f>S150/H150</f>
        <v>-0.12326028611893212</v>
      </c>
      <c r="U150" s="66">
        <f>SUM(U151:U156)</f>
        <v>0</v>
      </c>
      <c r="V150" s="27">
        <v>0</v>
      </c>
      <c r="W150" s="66">
        <f>SUM(W151:W156)</f>
        <v>0</v>
      </c>
      <c r="X150" s="27">
        <v>0</v>
      </c>
      <c r="Y150" s="66">
        <f>SUM(Y151:Y156)</f>
        <v>-17.652977978333329</v>
      </c>
      <c r="Z150" s="27">
        <f>Y150/K150</f>
        <v>-0.36268764623658789</v>
      </c>
      <c r="AA150" s="66">
        <f>SUM(AA151:AA156)</f>
        <v>-38.683403017666649</v>
      </c>
      <c r="AB150" s="27">
        <f>AA150/L150</f>
        <v>-9.4724156563111991E-2</v>
      </c>
      <c r="AC150" s="28" t="s">
        <v>33</v>
      </c>
      <c r="AR150" s="95"/>
    </row>
    <row r="151" spans="1:44" ht="31.5" outlineLevel="1" x14ac:dyDescent="0.25">
      <c r="A151" s="32" t="s">
        <v>299</v>
      </c>
      <c r="B151" s="50" t="s">
        <v>301</v>
      </c>
      <c r="C151" s="34" t="s">
        <v>302</v>
      </c>
      <c r="D151" s="35">
        <v>1791.0005641759719</v>
      </c>
      <c r="E151" s="36" t="s">
        <v>33</v>
      </c>
      <c r="F151" s="37">
        <v>64.642270920000001</v>
      </c>
      <c r="G151" s="35">
        <v>1726.3582932559718</v>
      </c>
      <c r="H151" s="37">
        <f t="shared" ref="H151:H156" si="146">I151+J151+K151+L151</f>
        <v>0.66205887000000008</v>
      </c>
      <c r="I151" s="37">
        <v>0</v>
      </c>
      <c r="J151" s="37">
        <v>0</v>
      </c>
      <c r="K151" s="37">
        <v>0.66205887000000008</v>
      </c>
      <c r="L151" s="37">
        <v>0</v>
      </c>
      <c r="M151" s="37">
        <f t="shared" ref="M151:M156" si="147">N151+O151+P151+Q151</f>
        <v>4.1437540000000002E-2</v>
      </c>
      <c r="N151" s="37">
        <v>0</v>
      </c>
      <c r="O151" s="37">
        <v>0</v>
      </c>
      <c r="P151" s="37">
        <v>4.1437540000000002E-2</v>
      </c>
      <c r="Q151" s="37">
        <v>0</v>
      </c>
      <c r="R151" s="38">
        <f t="shared" ref="R151:R156" si="148">G151-M151</f>
        <v>1726.3168557159718</v>
      </c>
      <c r="S151" s="35">
        <f t="shared" ref="S151:S156" si="149">M151-H151</f>
        <v>-0.62062133000000008</v>
      </c>
      <c r="T151" s="39">
        <f t="shared" ref="T151:T156" si="150">S151/H151</f>
        <v>-0.93741109457532079</v>
      </c>
      <c r="U151" s="35">
        <f t="shared" ref="U151:U156" si="151">N151-I151</f>
        <v>0</v>
      </c>
      <c r="V151" s="39">
        <v>0</v>
      </c>
      <c r="W151" s="35">
        <f t="shared" ref="W151:W156" si="152">O151-J151</f>
        <v>0</v>
      </c>
      <c r="X151" s="39">
        <v>0</v>
      </c>
      <c r="Y151" s="35">
        <f t="shared" ref="Y151:Y156" si="153">P151-K151</f>
        <v>-0.62062133000000008</v>
      </c>
      <c r="Z151" s="39">
        <f t="shared" ref="Z151:Z156" si="154">Y151/K151</f>
        <v>-0.93741109457532079</v>
      </c>
      <c r="AA151" s="35">
        <f t="shared" ref="AA151:AA156" si="155">Q151-L151</f>
        <v>0</v>
      </c>
      <c r="AB151" s="39">
        <v>0</v>
      </c>
      <c r="AC151" s="36" t="s">
        <v>1139</v>
      </c>
      <c r="AR151" s="95"/>
    </row>
    <row r="152" spans="1:44" ht="31.5" outlineLevel="1" x14ac:dyDescent="0.25">
      <c r="A152" s="32" t="s">
        <v>299</v>
      </c>
      <c r="B152" s="48" t="s">
        <v>303</v>
      </c>
      <c r="C152" s="34" t="s">
        <v>304</v>
      </c>
      <c r="D152" s="35">
        <v>467.23246633999997</v>
      </c>
      <c r="E152" s="36" t="s">
        <v>33</v>
      </c>
      <c r="F152" s="37">
        <v>341.62047317999998</v>
      </c>
      <c r="G152" s="35">
        <v>125.61199316</v>
      </c>
      <c r="H152" s="37">
        <f t="shared" si="146"/>
        <v>55.433871599999996</v>
      </c>
      <c r="I152" s="37">
        <v>0</v>
      </c>
      <c r="J152" s="37">
        <v>0</v>
      </c>
      <c r="K152" s="37">
        <v>46.449162438333332</v>
      </c>
      <c r="L152" s="37">
        <v>8.9847091616666646</v>
      </c>
      <c r="M152" s="37">
        <f t="shared" si="147"/>
        <v>36.118156060000004</v>
      </c>
      <c r="N152" s="37">
        <v>0</v>
      </c>
      <c r="O152" s="37">
        <v>0</v>
      </c>
      <c r="P152" s="37">
        <v>30.683676050000003</v>
      </c>
      <c r="Q152" s="37">
        <v>5.4344800099999997</v>
      </c>
      <c r="R152" s="38">
        <f t="shared" si="148"/>
        <v>89.493837099999993</v>
      </c>
      <c r="S152" s="35">
        <f t="shared" si="149"/>
        <v>-19.315715539999992</v>
      </c>
      <c r="T152" s="39">
        <f t="shared" si="150"/>
        <v>-0.34844608508275277</v>
      </c>
      <c r="U152" s="35">
        <f t="shared" si="151"/>
        <v>0</v>
      </c>
      <c r="V152" s="39">
        <v>0</v>
      </c>
      <c r="W152" s="35">
        <f t="shared" si="152"/>
        <v>0</v>
      </c>
      <c r="X152" s="39">
        <v>0</v>
      </c>
      <c r="Y152" s="35">
        <f t="shared" si="153"/>
        <v>-15.765486388333329</v>
      </c>
      <c r="Z152" s="39">
        <f t="shared" si="154"/>
        <v>-0.33941379264402982</v>
      </c>
      <c r="AA152" s="35">
        <f t="shared" si="155"/>
        <v>-3.5502291516666649</v>
      </c>
      <c r="AB152" s="39">
        <f t="shared" ref="AB152:AB156" si="156">AA152/L152</f>
        <v>-0.39514124361573627</v>
      </c>
      <c r="AC152" s="11" t="s">
        <v>1154</v>
      </c>
      <c r="AR152" s="95"/>
    </row>
    <row r="153" spans="1:44" ht="63" outlineLevel="1" x14ac:dyDescent="0.25">
      <c r="A153" s="32" t="s">
        <v>299</v>
      </c>
      <c r="B153" s="48" t="s">
        <v>305</v>
      </c>
      <c r="C153" s="34" t="s">
        <v>306</v>
      </c>
      <c r="D153" s="35">
        <v>276.1959566868</v>
      </c>
      <c r="E153" s="36" t="s">
        <v>33</v>
      </c>
      <c r="F153" s="37">
        <v>59.210399750000001</v>
      </c>
      <c r="G153" s="35">
        <v>216.98555693680001</v>
      </c>
      <c r="H153" s="37">
        <f t="shared" si="146"/>
        <v>0.32572800000000002</v>
      </c>
      <c r="I153" s="37">
        <v>0</v>
      </c>
      <c r="J153" s="37">
        <v>0</v>
      </c>
      <c r="K153" s="37">
        <v>0.32572800000000002</v>
      </c>
      <c r="L153" s="37">
        <v>0</v>
      </c>
      <c r="M153" s="37">
        <f t="shared" si="147"/>
        <v>8.7027720000000003E-2</v>
      </c>
      <c r="N153" s="37">
        <v>0</v>
      </c>
      <c r="O153" s="37">
        <v>0</v>
      </c>
      <c r="P153" s="37">
        <v>8.7027720000000003E-2</v>
      </c>
      <c r="Q153" s="37">
        <v>0</v>
      </c>
      <c r="R153" s="38">
        <f t="shared" si="148"/>
        <v>216.8985292168</v>
      </c>
      <c r="S153" s="35">
        <f t="shared" si="149"/>
        <v>-0.23870028000000001</v>
      </c>
      <c r="T153" s="39">
        <f t="shared" si="150"/>
        <v>-0.7328208812260536</v>
      </c>
      <c r="U153" s="35">
        <f t="shared" si="151"/>
        <v>0</v>
      </c>
      <c r="V153" s="39">
        <v>0</v>
      </c>
      <c r="W153" s="35">
        <f t="shared" si="152"/>
        <v>0</v>
      </c>
      <c r="X153" s="39">
        <v>0</v>
      </c>
      <c r="Y153" s="35">
        <f t="shared" si="153"/>
        <v>-0.23870028000000001</v>
      </c>
      <c r="Z153" s="39">
        <f t="shared" si="154"/>
        <v>-0.7328208812260536</v>
      </c>
      <c r="AA153" s="35">
        <f t="shared" si="155"/>
        <v>0</v>
      </c>
      <c r="AB153" s="39">
        <v>0</v>
      </c>
      <c r="AC153" s="36" t="s">
        <v>1155</v>
      </c>
      <c r="AR153" s="95"/>
    </row>
    <row r="154" spans="1:44" ht="47.25" outlineLevel="1" x14ac:dyDescent="0.25">
      <c r="A154" s="32" t="s">
        <v>299</v>
      </c>
      <c r="B154" s="48" t="s">
        <v>307</v>
      </c>
      <c r="C154" s="36" t="s">
        <v>308</v>
      </c>
      <c r="D154" s="35">
        <v>399.24958771199999</v>
      </c>
      <c r="E154" s="36" t="s">
        <v>33</v>
      </c>
      <c r="F154" s="37">
        <v>151.92841749000002</v>
      </c>
      <c r="G154" s="35">
        <v>247.32117022199998</v>
      </c>
      <c r="H154" s="37">
        <f t="shared" si="146"/>
        <v>0.84577026999999994</v>
      </c>
      <c r="I154" s="37">
        <v>0</v>
      </c>
      <c r="J154" s="37">
        <v>0</v>
      </c>
      <c r="K154" s="37">
        <v>0.72668523000000007</v>
      </c>
      <c r="L154" s="37">
        <v>0.11908503999999986</v>
      </c>
      <c r="M154" s="37">
        <f t="shared" si="147"/>
        <v>0.10303408</v>
      </c>
      <c r="N154" s="37">
        <v>0</v>
      </c>
      <c r="O154" s="37">
        <v>0</v>
      </c>
      <c r="P154" s="37">
        <v>0.10303408</v>
      </c>
      <c r="Q154" s="37">
        <v>0</v>
      </c>
      <c r="R154" s="38">
        <f t="shared" si="148"/>
        <v>247.21813614199999</v>
      </c>
      <c r="S154" s="35">
        <f t="shared" si="149"/>
        <v>-0.74273618999999991</v>
      </c>
      <c r="T154" s="39">
        <f t="shared" si="150"/>
        <v>-0.87817722654167063</v>
      </c>
      <c r="U154" s="35">
        <f t="shared" si="151"/>
        <v>0</v>
      </c>
      <c r="V154" s="39">
        <v>0</v>
      </c>
      <c r="W154" s="35">
        <f t="shared" si="152"/>
        <v>0</v>
      </c>
      <c r="X154" s="39">
        <v>0</v>
      </c>
      <c r="Y154" s="35">
        <f t="shared" si="153"/>
        <v>-0.62365115000000004</v>
      </c>
      <c r="Z154" s="39">
        <f t="shared" si="154"/>
        <v>-0.85821360370844468</v>
      </c>
      <c r="AA154" s="35">
        <f t="shared" si="155"/>
        <v>-0.11908503999999986</v>
      </c>
      <c r="AB154" s="39">
        <f t="shared" si="156"/>
        <v>-1</v>
      </c>
      <c r="AC154" s="11" t="s">
        <v>1139</v>
      </c>
      <c r="AR154" s="95"/>
    </row>
    <row r="155" spans="1:44" ht="31.5" outlineLevel="1" x14ac:dyDescent="0.25">
      <c r="A155" s="32" t="s">
        <v>299</v>
      </c>
      <c r="B155" s="48" t="s">
        <v>309</v>
      </c>
      <c r="C155" s="34" t="s">
        <v>310</v>
      </c>
      <c r="D155" s="35">
        <v>509.85245379000003</v>
      </c>
      <c r="E155" s="36" t="s">
        <v>33</v>
      </c>
      <c r="F155" s="37">
        <v>63.171889210000003</v>
      </c>
      <c r="G155" s="35">
        <v>446.68056458000001</v>
      </c>
      <c r="H155" s="37">
        <f t="shared" si="146"/>
        <v>399.18705069999999</v>
      </c>
      <c r="I155" s="37">
        <v>0</v>
      </c>
      <c r="J155" s="37">
        <v>0</v>
      </c>
      <c r="K155" s="37">
        <v>1.096681E-2</v>
      </c>
      <c r="L155" s="37">
        <v>399.17608388999997</v>
      </c>
      <c r="M155" s="37">
        <f t="shared" si="147"/>
        <v>364.30896562999999</v>
      </c>
      <c r="N155" s="37">
        <v>0</v>
      </c>
      <c r="O155" s="37">
        <v>0</v>
      </c>
      <c r="P155" s="37">
        <v>5.6883470000000005E-2</v>
      </c>
      <c r="Q155" s="37">
        <v>364.25208215999999</v>
      </c>
      <c r="R155" s="38">
        <f t="shared" si="148"/>
        <v>82.371598950000021</v>
      </c>
      <c r="S155" s="35">
        <f t="shared" si="149"/>
        <v>-34.878085069999997</v>
      </c>
      <c r="T155" s="39">
        <f t="shared" si="150"/>
        <v>-8.7372786789649229E-2</v>
      </c>
      <c r="U155" s="35">
        <f t="shared" si="151"/>
        <v>0</v>
      </c>
      <c r="V155" s="39">
        <v>0</v>
      </c>
      <c r="W155" s="35">
        <f t="shared" si="152"/>
        <v>0</v>
      </c>
      <c r="X155" s="39">
        <v>0</v>
      </c>
      <c r="Y155" s="35">
        <f t="shared" si="153"/>
        <v>4.5916660000000005E-2</v>
      </c>
      <c r="Z155" s="39">
        <f t="shared" si="154"/>
        <v>4.1868747612113282</v>
      </c>
      <c r="AA155" s="35">
        <f t="shared" si="155"/>
        <v>-34.924001729999986</v>
      </c>
      <c r="AB155" s="39">
        <f t="shared" si="156"/>
        <v>-8.7490215820705111E-2</v>
      </c>
      <c r="AC155" s="37" t="s">
        <v>415</v>
      </c>
      <c r="AR155" s="95"/>
    </row>
    <row r="156" spans="1:44" ht="31.5" outlineLevel="1" x14ac:dyDescent="0.25">
      <c r="A156" s="32" t="s">
        <v>299</v>
      </c>
      <c r="B156" s="48" t="s">
        <v>311</v>
      </c>
      <c r="C156" s="34" t="s">
        <v>312</v>
      </c>
      <c r="D156" s="35">
        <v>746.09097004059981</v>
      </c>
      <c r="E156" s="36" t="s">
        <v>33</v>
      </c>
      <c r="F156" s="37">
        <v>1.38094837</v>
      </c>
      <c r="G156" s="35">
        <v>744.71002167059976</v>
      </c>
      <c r="H156" s="37">
        <f t="shared" si="146"/>
        <v>0.59768853600000005</v>
      </c>
      <c r="I156" s="37">
        <v>0</v>
      </c>
      <c r="J156" s="37">
        <v>0</v>
      </c>
      <c r="K156" s="37">
        <v>0.49807378000000002</v>
      </c>
      <c r="L156" s="37">
        <v>9.9614756000000027E-2</v>
      </c>
      <c r="M156" s="37">
        <f t="shared" si="147"/>
        <v>5.716595E-2</v>
      </c>
      <c r="N156" s="37">
        <v>0</v>
      </c>
      <c r="O156" s="37">
        <v>0</v>
      </c>
      <c r="P156" s="37">
        <v>4.763829E-2</v>
      </c>
      <c r="Q156" s="37">
        <v>9.5276599999999986E-3</v>
      </c>
      <c r="R156" s="38">
        <f t="shared" si="148"/>
        <v>744.65285572059975</v>
      </c>
      <c r="S156" s="35">
        <f t="shared" si="149"/>
        <v>-0.54052258600000003</v>
      </c>
      <c r="T156" s="39">
        <f t="shared" si="150"/>
        <v>-0.90435494984966547</v>
      </c>
      <c r="U156" s="35">
        <f t="shared" si="151"/>
        <v>0</v>
      </c>
      <c r="V156" s="39">
        <v>0</v>
      </c>
      <c r="W156" s="35">
        <f t="shared" si="152"/>
        <v>0</v>
      </c>
      <c r="X156" s="39">
        <v>0</v>
      </c>
      <c r="Y156" s="35">
        <f t="shared" si="153"/>
        <v>-0.45043549000000005</v>
      </c>
      <c r="Z156" s="39">
        <f t="shared" si="154"/>
        <v>-0.90435495319588999</v>
      </c>
      <c r="AA156" s="35">
        <f t="shared" si="155"/>
        <v>-9.0087096000000033E-2</v>
      </c>
      <c r="AB156" s="39">
        <f t="shared" si="156"/>
        <v>-0.90435493311854331</v>
      </c>
      <c r="AC156" s="36" t="s">
        <v>1156</v>
      </c>
      <c r="AR156" s="95"/>
    </row>
    <row r="157" spans="1:44" ht="47.25" outlineLevel="1" x14ac:dyDescent="0.25">
      <c r="A157" s="23" t="s">
        <v>313</v>
      </c>
      <c r="B157" s="24" t="s">
        <v>314</v>
      </c>
      <c r="C157" s="25" t="s">
        <v>32</v>
      </c>
      <c r="D157" s="102">
        <v>0</v>
      </c>
      <c r="E157" s="42" t="s">
        <v>33</v>
      </c>
      <c r="F157" s="66">
        <v>0</v>
      </c>
      <c r="G157" s="102">
        <v>0</v>
      </c>
      <c r="H157" s="66">
        <v>0</v>
      </c>
      <c r="I157" s="66">
        <v>0</v>
      </c>
      <c r="J157" s="66">
        <v>0</v>
      </c>
      <c r="K157" s="66">
        <v>0</v>
      </c>
      <c r="L157" s="66">
        <v>0</v>
      </c>
      <c r="M157" s="66">
        <v>0</v>
      </c>
      <c r="N157" s="66">
        <v>0</v>
      </c>
      <c r="O157" s="66">
        <v>0</v>
      </c>
      <c r="P157" s="66">
        <v>0</v>
      </c>
      <c r="Q157" s="66">
        <v>0</v>
      </c>
      <c r="R157" s="66">
        <v>0</v>
      </c>
      <c r="S157" s="66">
        <v>0</v>
      </c>
      <c r="T157" s="27">
        <v>0</v>
      </c>
      <c r="U157" s="66">
        <v>0</v>
      </c>
      <c r="V157" s="27">
        <v>0</v>
      </c>
      <c r="W157" s="66">
        <v>0</v>
      </c>
      <c r="X157" s="27">
        <v>0</v>
      </c>
      <c r="Y157" s="66">
        <v>0</v>
      </c>
      <c r="Z157" s="27">
        <v>0</v>
      </c>
      <c r="AA157" s="66">
        <v>0</v>
      </c>
      <c r="AB157" s="27">
        <v>0</v>
      </c>
      <c r="AC157" s="28" t="s">
        <v>33</v>
      </c>
      <c r="AR157" s="95"/>
    </row>
    <row r="158" spans="1:44" ht="31.5" outlineLevel="1" x14ac:dyDescent="0.25">
      <c r="A158" s="23" t="s">
        <v>315</v>
      </c>
      <c r="B158" s="24" t="s">
        <v>316</v>
      </c>
      <c r="C158" s="25" t="s">
        <v>32</v>
      </c>
      <c r="D158" s="102">
        <f>SUM(D159:D206)</f>
        <v>601.11085014680498</v>
      </c>
      <c r="E158" s="102">
        <f t="shared" ref="E158:AA158" si="157">SUM(E159:E206)</f>
        <v>0</v>
      </c>
      <c r="F158" s="102">
        <f t="shared" si="157"/>
        <v>282.44079335000004</v>
      </c>
      <c r="G158" s="102">
        <f t="shared" si="157"/>
        <v>318.67005679680523</v>
      </c>
      <c r="H158" s="102">
        <f t="shared" si="157"/>
        <v>288.5248489008053</v>
      </c>
      <c r="I158" s="102">
        <f t="shared" si="157"/>
        <v>0</v>
      </c>
      <c r="J158" s="102">
        <f t="shared" si="157"/>
        <v>0</v>
      </c>
      <c r="K158" s="102">
        <f t="shared" si="157"/>
        <v>76.829130697337675</v>
      </c>
      <c r="L158" s="102">
        <f t="shared" si="157"/>
        <v>211.69571820346746</v>
      </c>
      <c r="M158" s="102">
        <f t="shared" si="157"/>
        <v>263.50093344999993</v>
      </c>
      <c r="N158" s="102">
        <f t="shared" si="157"/>
        <v>0</v>
      </c>
      <c r="O158" s="102">
        <f t="shared" si="157"/>
        <v>0</v>
      </c>
      <c r="P158" s="102">
        <f t="shared" si="157"/>
        <v>66.83098025999999</v>
      </c>
      <c r="Q158" s="102">
        <f t="shared" si="157"/>
        <v>196.66995319</v>
      </c>
      <c r="R158" s="102">
        <f t="shared" si="157"/>
        <v>55.250243346805142</v>
      </c>
      <c r="S158" s="102">
        <f t="shared" si="157"/>
        <v>-25.105035450805183</v>
      </c>
      <c r="T158" s="60">
        <f>S158/H158</f>
        <v>-8.7011692568068136E-2</v>
      </c>
      <c r="U158" s="102">
        <f t="shared" si="157"/>
        <v>0</v>
      </c>
      <c r="V158" s="60">
        <v>0</v>
      </c>
      <c r="W158" s="102">
        <f t="shared" si="157"/>
        <v>0</v>
      </c>
      <c r="X158" s="60">
        <v>0</v>
      </c>
      <c r="Y158" s="102">
        <f t="shared" si="157"/>
        <v>-10.06575043733767</v>
      </c>
      <c r="Z158" s="60">
        <f>Y158/K158</f>
        <v>-0.13101476413928076</v>
      </c>
      <c r="AA158" s="102">
        <f t="shared" si="157"/>
        <v>-15.039285013467516</v>
      </c>
      <c r="AB158" s="60">
        <f>AA158/L158</f>
        <v>-7.1041989611772799E-2</v>
      </c>
      <c r="AC158" s="28" t="s">
        <v>33</v>
      </c>
      <c r="AR158" s="95"/>
    </row>
    <row r="159" spans="1:44" ht="47.25" outlineLevel="1" x14ac:dyDescent="0.25">
      <c r="A159" s="44" t="s">
        <v>315</v>
      </c>
      <c r="B159" s="61" t="s">
        <v>317</v>
      </c>
      <c r="C159" s="54" t="s">
        <v>318</v>
      </c>
      <c r="D159" s="35">
        <v>13.761409</v>
      </c>
      <c r="E159" s="36" t="s">
        <v>33</v>
      </c>
      <c r="F159" s="37">
        <v>4.8714980200000007</v>
      </c>
      <c r="G159" s="35">
        <v>8.8899109799999998</v>
      </c>
      <c r="H159" s="37">
        <f t="shared" ref="H159:H206" si="158">I159+J159+K159+L159</f>
        <v>8.8899109799999998</v>
      </c>
      <c r="I159" s="37">
        <v>0</v>
      </c>
      <c r="J159" s="37">
        <v>0</v>
      </c>
      <c r="K159" s="37">
        <v>7.408259150000001</v>
      </c>
      <c r="L159" s="37">
        <v>1.4816518299999988</v>
      </c>
      <c r="M159" s="37">
        <f t="shared" ref="M159:M206" si="159">N159+O159+P159+Q159</f>
        <v>8.8899109799999998</v>
      </c>
      <c r="N159" s="37">
        <v>0</v>
      </c>
      <c r="O159" s="37">
        <v>0</v>
      </c>
      <c r="P159" s="37">
        <v>7.4082591500000001</v>
      </c>
      <c r="Q159" s="37">
        <v>1.4816518299999997</v>
      </c>
      <c r="R159" s="38">
        <f t="shared" ref="R159:R206" si="160">G159-M159</f>
        <v>0</v>
      </c>
      <c r="S159" s="35">
        <f t="shared" ref="S159:S206" si="161">M159-H159</f>
        <v>0</v>
      </c>
      <c r="T159" s="39">
        <f t="shared" ref="T159:T208" si="162">S159/H159</f>
        <v>0</v>
      </c>
      <c r="U159" s="35">
        <f t="shared" ref="U159:U206" si="163">N159-I159</f>
        <v>0</v>
      </c>
      <c r="V159" s="39">
        <v>0</v>
      </c>
      <c r="W159" s="35">
        <f t="shared" ref="W159:W206" si="164">O159-J159</f>
        <v>0</v>
      </c>
      <c r="X159" s="39">
        <v>0</v>
      </c>
      <c r="Y159" s="35">
        <f t="shared" ref="Y159:Y206" si="165">P159-K159</f>
        <v>0</v>
      </c>
      <c r="Z159" s="39">
        <f t="shared" ref="Z159:Z208" si="166">Y159/K159</f>
        <v>0</v>
      </c>
      <c r="AA159" s="35">
        <f t="shared" ref="AA159:AA206" si="167">Q159-L159</f>
        <v>0</v>
      </c>
      <c r="AB159" s="39">
        <f t="shared" ref="AB159:AB208" si="168">AA159/L159</f>
        <v>0</v>
      </c>
      <c r="AC159" s="36" t="s">
        <v>33</v>
      </c>
      <c r="AR159" s="95"/>
    </row>
    <row r="160" spans="1:44" ht="47.25" outlineLevel="1" x14ac:dyDescent="0.25">
      <c r="A160" s="44" t="s">
        <v>315</v>
      </c>
      <c r="B160" s="45" t="s">
        <v>319</v>
      </c>
      <c r="C160" s="54" t="s">
        <v>320</v>
      </c>
      <c r="D160" s="35">
        <v>306.13191286999995</v>
      </c>
      <c r="E160" s="36" t="s">
        <v>33</v>
      </c>
      <c r="F160" s="37">
        <v>114.60035280999999</v>
      </c>
      <c r="G160" s="35">
        <v>191.53156005999995</v>
      </c>
      <c r="H160" s="37">
        <f t="shared" si="158"/>
        <v>191.53156005999998</v>
      </c>
      <c r="I160" s="37">
        <v>0</v>
      </c>
      <c r="J160" s="37">
        <v>0</v>
      </c>
      <c r="K160" s="37">
        <v>0</v>
      </c>
      <c r="L160" s="37">
        <v>191.53156005999998</v>
      </c>
      <c r="M160" s="37">
        <f t="shared" si="159"/>
        <v>178.50655904999999</v>
      </c>
      <c r="N160" s="37">
        <v>0</v>
      </c>
      <c r="O160" s="37">
        <v>0</v>
      </c>
      <c r="P160" s="37">
        <v>0</v>
      </c>
      <c r="Q160" s="37">
        <v>178.50655904999999</v>
      </c>
      <c r="R160" s="38">
        <f t="shared" si="160"/>
        <v>13.025001009999954</v>
      </c>
      <c r="S160" s="35">
        <f t="shared" si="161"/>
        <v>-13.025001009999983</v>
      </c>
      <c r="T160" s="39">
        <f t="shared" si="162"/>
        <v>-6.8004463629491224E-2</v>
      </c>
      <c r="U160" s="35">
        <f t="shared" si="163"/>
        <v>0</v>
      </c>
      <c r="V160" s="39">
        <v>0</v>
      </c>
      <c r="W160" s="35">
        <f t="shared" si="164"/>
        <v>0</v>
      </c>
      <c r="X160" s="39">
        <v>0</v>
      </c>
      <c r="Y160" s="35">
        <f t="shared" si="165"/>
        <v>0</v>
      </c>
      <c r="Z160" s="39">
        <v>0</v>
      </c>
      <c r="AA160" s="35">
        <f t="shared" si="167"/>
        <v>-13.025001009999983</v>
      </c>
      <c r="AB160" s="39">
        <f t="shared" si="168"/>
        <v>-6.8004463629491224E-2</v>
      </c>
      <c r="AC160" s="11" t="s">
        <v>33</v>
      </c>
      <c r="AR160" s="95"/>
    </row>
    <row r="161" spans="1:44" ht="31.5" outlineLevel="1" x14ac:dyDescent="0.25">
      <c r="A161" s="32" t="s">
        <v>315</v>
      </c>
      <c r="B161" s="48" t="s">
        <v>321</v>
      </c>
      <c r="C161" s="41" t="s">
        <v>322</v>
      </c>
      <c r="D161" s="35" t="s">
        <v>33</v>
      </c>
      <c r="E161" s="36" t="s">
        <v>33</v>
      </c>
      <c r="F161" s="37" t="s">
        <v>33</v>
      </c>
      <c r="G161" s="35" t="s">
        <v>33</v>
      </c>
      <c r="H161" s="37" t="s">
        <v>33</v>
      </c>
      <c r="I161" s="37" t="s">
        <v>33</v>
      </c>
      <c r="J161" s="37" t="s">
        <v>33</v>
      </c>
      <c r="K161" s="37" t="s">
        <v>33</v>
      </c>
      <c r="L161" s="37" t="s">
        <v>33</v>
      </c>
      <c r="M161" s="37">
        <f t="shared" si="159"/>
        <v>0</v>
      </c>
      <c r="N161" s="37">
        <v>0</v>
      </c>
      <c r="O161" s="37">
        <v>0</v>
      </c>
      <c r="P161" s="37">
        <v>0</v>
      </c>
      <c r="Q161" s="37">
        <v>0</v>
      </c>
      <c r="R161" s="38" t="s">
        <v>33</v>
      </c>
      <c r="S161" s="35" t="s">
        <v>33</v>
      </c>
      <c r="T161" s="39" t="s">
        <v>33</v>
      </c>
      <c r="U161" s="35" t="s">
        <v>33</v>
      </c>
      <c r="V161" s="39" t="s">
        <v>33</v>
      </c>
      <c r="W161" s="35" t="s">
        <v>33</v>
      </c>
      <c r="X161" s="39" t="s">
        <v>33</v>
      </c>
      <c r="Y161" s="35" t="s">
        <v>33</v>
      </c>
      <c r="Z161" s="39" t="s">
        <v>33</v>
      </c>
      <c r="AA161" s="35" t="s">
        <v>33</v>
      </c>
      <c r="AB161" s="39" t="s">
        <v>33</v>
      </c>
      <c r="AC161" s="11" t="s">
        <v>323</v>
      </c>
      <c r="AR161" s="95"/>
    </row>
    <row r="162" spans="1:44" ht="31.5" outlineLevel="1" x14ac:dyDescent="0.25">
      <c r="A162" s="32" t="s">
        <v>315</v>
      </c>
      <c r="B162" s="48" t="s">
        <v>324</v>
      </c>
      <c r="C162" s="41" t="s">
        <v>325</v>
      </c>
      <c r="D162" s="34">
        <v>0.32815662400000001</v>
      </c>
      <c r="E162" s="36" t="s">
        <v>33</v>
      </c>
      <c r="F162" s="37">
        <v>9.6146620000000002E-2</v>
      </c>
      <c r="G162" s="35">
        <v>0.23201000399999999</v>
      </c>
      <c r="H162" s="37">
        <f t="shared" si="158"/>
        <v>0.23201000399999999</v>
      </c>
      <c r="I162" s="37">
        <v>0</v>
      </c>
      <c r="J162" s="37">
        <v>0</v>
      </c>
      <c r="K162" s="37">
        <v>0.19334166999999999</v>
      </c>
      <c r="L162" s="37">
        <v>3.8668333999999999E-2</v>
      </c>
      <c r="M162" s="37">
        <f t="shared" si="159"/>
        <v>0.11553712999999999</v>
      </c>
      <c r="N162" s="37">
        <v>0</v>
      </c>
      <c r="O162" s="37">
        <v>0</v>
      </c>
      <c r="P162" s="37">
        <v>9.6280939999999995E-2</v>
      </c>
      <c r="Q162" s="37">
        <v>1.9256189999999999E-2</v>
      </c>
      <c r="R162" s="38">
        <f t="shared" si="160"/>
        <v>0.116472874</v>
      </c>
      <c r="S162" s="35">
        <f t="shared" si="161"/>
        <v>-0.116472874</v>
      </c>
      <c r="T162" s="39">
        <f t="shared" si="162"/>
        <v>-0.5020166026978734</v>
      </c>
      <c r="U162" s="35">
        <f t="shared" si="163"/>
        <v>0</v>
      </c>
      <c r="V162" s="39">
        <v>0</v>
      </c>
      <c r="W162" s="35">
        <f t="shared" si="164"/>
        <v>0</v>
      </c>
      <c r="X162" s="39">
        <v>0</v>
      </c>
      <c r="Y162" s="35">
        <f t="shared" si="165"/>
        <v>-9.7060729999999998E-2</v>
      </c>
      <c r="Z162" s="39">
        <f t="shared" si="166"/>
        <v>-0.50201661131819131</v>
      </c>
      <c r="AA162" s="35">
        <f t="shared" si="167"/>
        <v>-1.9412143999999999E-2</v>
      </c>
      <c r="AB162" s="39">
        <f t="shared" si="168"/>
        <v>-0.50201655959628366</v>
      </c>
      <c r="AC162" s="11" t="s">
        <v>1157</v>
      </c>
      <c r="AR162" s="95"/>
    </row>
    <row r="163" spans="1:44" ht="31.5" outlineLevel="1" x14ac:dyDescent="0.25">
      <c r="A163" s="32" t="s">
        <v>315</v>
      </c>
      <c r="B163" s="43" t="s">
        <v>326</v>
      </c>
      <c r="C163" s="41" t="s">
        <v>327</v>
      </c>
      <c r="D163" s="35">
        <v>0.61406694399999995</v>
      </c>
      <c r="E163" s="36" t="s">
        <v>33</v>
      </c>
      <c r="F163" s="37">
        <v>0.32124999999999998</v>
      </c>
      <c r="G163" s="35">
        <v>0.29281694399999997</v>
      </c>
      <c r="H163" s="37">
        <f t="shared" si="158"/>
        <v>0.29281694399999997</v>
      </c>
      <c r="I163" s="37">
        <v>0</v>
      </c>
      <c r="J163" s="37">
        <v>0</v>
      </c>
      <c r="K163" s="37">
        <v>0.24401412</v>
      </c>
      <c r="L163" s="37">
        <v>4.8802823999999967E-2</v>
      </c>
      <c r="M163" s="37">
        <f t="shared" si="159"/>
        <v>0.21645960000000003</v>
      </c>
      <c r="N163" s="37">
        <v>0</v>
      </c>
      <c r="O163" s="37">
        <v>0</v>
      </c>
      <c r="P163" s="37">
        <v>0.18038300000000002</v>
      </c>
      <c r="Q163" s="37">
        <v>3.6076600000000007E-2</v>
      </c>
      <c r="R163" s="38">
        <f t="shared" si="160"/>
        <v>7.6357343999999938E-2</v>
      </c>
      <c r="S163" s="35">
        <f t="shared" si="161"/>
        <v>-7.6357343999999938E-2</v>
      </c>
      <c r="T163" s="39">
        <f t="shared" si="162"/>
        <v>-0.26076818833270776</v>
      </c>
      <c r="U163" s="35">
        <f t="shared" si="163"/>
        <v>0</v>
      </c>
      <c r="V163" s="39">
        <v>0</v>
      </c>
      <c r="W163" s="35">
        <f t="shared" si="164"/>
        <v>0</v>
      </c>
      <c r="X163" s="39">
        <v>0</v>
      </c>
      <c r="Y163" s="35">
        <f t="shared" si="165"/>
        <v>-6.3631119999999985E-2</v>
      </c>
      <c r="Z163" s="39">
        <f t="shared" si="166"/>
        <v>-0.26076818833270787</v>
      </c>
      <c r="AA163" s="35">
        <f t="shared" si="167"/>
        <v>-1.272622399999996E-2</v>
      </c>
      <c r="AB163" s="39">
        <f t="shared" si="168"/>
        <v>-0.26076818833270732</v>
      </c>
      <c r="AC163" s="11" t="s">
        <v>1158</v>
      </c>
      <c r="AR163" s="95"/>
    </row>
    <row r="164" spans="1:44" ht="47.25" outlineLevel="1" x14ac:dyDescent="0.25">
      <c r="A164" s="32" t="s">
        <v>315</v>
      </c>
      <c r="B164" s="43" t="s">
        <v>328</v>
      </c>
      <c r="C164" s="41" t="s">
        <v>329</v>
      </c>
      <c r="D164" s="35">
        <v>0.56540904000000003</v>
      </c>
      <c r="E164" s="36" t="s">
        <v>33</v>
      </c>
      <c r="F164" s="37">
        <v>0.32731440000000001</v>
      </c>
      <c r="G164" s="35">
        <v>0.23809464000000002</v>
      </c>
      <c r="H164" s="37">
        <f t="shared" si="158"/>
        <v>0.23809464</v>
      </c>
      <c r="I164" s="37">
        <v>0</v>
      </c>
      <c r="J164" s="37">
        <v>0</v>
      </c>
      <c r="K164" s="37">
        <v>0.19841220000000001</v>
      </c>
      <c r="L164" s="37">
        <v>3.9682439999999986E-2</v>
      </c>
      <c r="M164" s="37">
        <f t="shared" si="159"/>
        <v>0.24089760000000002</v>
      </c>
      <c r="N164" s="37">
        <v>0</v>
      </c>
      <c r="O164" s="37">
        <v>0</v>
      </c>
      <c r="P164" s="37">
        <v>0.20074800000000001</v>
      </c>
      <c r="Q164" s="37">
        <v>4.0149600000000008E-2</v>
      </c>
      <c r="R164" s="38">
        <f t="shared" si="160"/>
        <v>-2.8029599999999932E-3</v>
      </c>
      <c r="S164" s="35">
        <f t="shared" si="161"/>
        <v>2.802960000000021E-3</v>
      </c>
      <c r="T164" s="39">
        <f t="shared" si="162"/>
        <v>1.1772461572423558E-2</v>
      </c>
      <c r="U164" s="35">
        <f t="shared" si="163"/>
        <v>0</v>
      </c>
      <c r="V164" s="39">
        <v>0</v>
      </c>
      <c r="W164" s="35">
        <f t="shared" si="164"/>
        <v>0</v>
      </c>
      <c r="X164" s="39">
        <v>0</v>
      </c>
      <c r="Y164" s="35">
        <f t="shared" si="165"/>
        <v>2.335799999999999E-3</v>
      </c>
      <c r="Z164" s="39">
        <f t="shared" si="166"/>
        <v>1.1772461572423464E-2</v>
      </c>
      <c r="AA164" s="35">
        <f t="shared" si="167"/>
        <v>4.67160000000022E-4</v>
      </c>
      <c r="AB164" s="39">
        <f t="shared" si="168"/>
        <v>1.1772461572424028E-2</v>
      </c>
      <c r="AC164" s="36" t="s">
        <v>144</v>
      </c>
      <c r="AR164" s="95"/>
    </row>
    <row r="165" spans="1:44" ht="47.25" outlineLevel="1" x14ac:dyDescent="0.25">
      <c r="A165" s="32" t="s">
        <v>315</v>
      </c>
      <c r="B165" s="43" t="s">
        <v>330</v>
      </c>
      <c r="C165" s="36" t="s">
        <v>331</v>
      </c>
      <c r="D165" s="35">
        <v>1.0455741362052</v>
      </c>
      <c r="E165" s="36" t="s">
        <v>33</v>
      </c>
      <c r="F165" s="37">
        <v>0</v>
      </c>
      <c r="G165" s="35">
        <v>1.0455741362052</v>
      </c>
      <c r="H165" s="37">
        <f t="shared" si="158"/>
        <v>1.0455741362052</v>
      </c>
      <c r="I165" s="37">
        <v>0</v>
      </c>
      <c r="J165" s="37">
        <v>0</v>
      </c>
      <c r="K165" s="37">
        <v>0.87131178017099997</v>
      </c>
      <c r="L165" s="37">
        <v>0.17426235603420004</v>
      </c>
      <c r="M165" s="37">
        <f t="shared" si="159"/>
        <v>1.1000004000000001</v>
      </c>
      <c r="N165" s="37">
        <v>0</v>
      </c>
      <c r="O165" s="37">
        <v>0</v>
      </c>
      <c r="P165" s="37">
        <v>0.91666700000000001</v>
      </c>
      <c r="Q165" s="37">
        <v>0.18333340000000001</v>
      </c>
      <c r="R165" s="38">
        <f t="shared" si="160"/>
        <v>-5.4426263794800089E-2</v>
      </c>
      <c r="S165" s="35">
        <f t="shared" si="161"/>
        <v>5.4426263794800089E-2</v>
      </c>
      <c r="T165" s="39">
        <f t="shared" si="162"/>
        <v>5.2053949988027072E-2</v>
      </c>
      <c r="U165" s="35">
        <f t="shared" si="163"/>
        <v>0</v>
      </c>
      <c r="V165" s="39">
        <v>0</v>
      </c>
      <c r="W165" s="35">
        <f t="shared" si="164"/>
        <v>0</v>
      </c>
      <c r="X165" s="39">
        <v>0</v>
      </c>
      <c r="Y165" s="35">
        <f t="shared" si="165"/>
        <v>4.5355219829000037E-2</v>
      </c>
      <c r="Z165" s="39">
        <f t="shared" si="166"/>
        <v>5.205394998802703E-2</v>
      </c>
      <c r="AA165" s="35">
        <f t="shared" si="167"/>
        <v>9.0710439657999686E-3</v>
      </c>
      <c r="AB165" s="39">
        <f t="shared" si="168"/>
        <v>5.2053949988026794E-2</v>
      </c>
      <c r="AC165" s="36" t="s">
        <v>144</v>
      </c>
      <c r="AR165" s="95"/>
    </row>
    <row r="166" spans="1:44" ht="47.25" outlineLevel="1" x14ac:dyDescent="0.25">
      <c r="A166" s="32" t="s">
        <v>315</v>
      </c>
      <c r="B166" s="43" t="s">
        <v>332</v>
      </c>
      <c r="C166" s="36" t="s">
        <v>333</v>
      </c>
      <c r="D166" s="35">
        <v>0.60713146620000003</v>
      </c>
      <c r="E166" s="36" t="s">
        <v>33</v>
      </c>
      <c r="F166" s="37">
        <v>0</v>
      </c>
      <c r="G166" s="35">
        <v>0.60713146620000003</v>
      </c>
      <c r="H166" s="37">
        <f t="shared" si="158"/>
        <v>0.60713146620000003</v>
      </c>
      <c r="I166" s="37">
        <v>0</v>
      </c>
      <c r="J166" s="37">
        <v>0</v>
      </c>
      <c r="K166" s="37">
        <v>0.50594288850000002</v>
      </c>
      <c r="L166" s="37">
        <v>0.1011885777</v>
      </c>
      <c r="M166" s="37">
        <f t="shared" si="159"/>
        <v>0.65499960000000002</v>
      </c>
      <c r="N166" s="37">
        <v>0</v>
      </c>
      <c r="O166" s="37">
        <v>0</v>
      </c>
      <c r="P166" s="37">
        <v>0.54583300000000001</v>
      </c>
      <c r="Q166" s="37">
        <v>0.1091666</v>
      </c>
      <c r="R166" s="38">
        <f t="shared" si="160"/>
        <v>-4.786813379999999E-2</v>
      </c>
      <c r="S166" s="35">
        <f t="shared" si="161"/>
        <v>4.786813379999999E-2</v>
      </c>
      <c r="T166" s="39">
        <f t="shared" si="162"/>
        <v>7.8843111360384285E-2</v>
      </c>
      <c r="U166" s="35">
        <f t="shared" si="163"/>
        <v>0</v>
      </c>
      <c r="V166" s="39">
        <v>0</v>
      </c>
      <c r="W166" s="35">
        <f t="shared" si="164"/>
        <v>0</v>
      </c>
      <c r="X166" s="39">
        <v>0</v>
      </c>
      <c r="Y166" s="35">
        <f t="shared" si="165"/>
        <v>3.9890111499999992E-2</v>
      </c>
      <c r="Z166" s="39">
        <f t="shared" si="166"/>
        <v>7.8843111360384285E-2</v>
      </c>
      <c r="AA166" s="35">
        <f t="shared" si="167"/>
        <v>7.9780222999999983E-3</v>
      </c>
      <c r="AB166" s="39">
        <f t="shared" si="168"/>
        <v>7.8843111360384285E-2</v>
      </c>
      <c r="AC166" s="36" t="s">
        <v>144</v>
      </c>
      <c r="AR166" s="95"/>
    </row>
    <row r="167" spans="1:44" ht="47.25" outlineLevel="1" x14ac:dyDescent="0.25">
      <c r="A167" s="32" t="s">
        <v>315</v>
      </c>
      <c r="B167" s="43" t="s">
        <v>334</v>
      </c>
      <c r="C167" s="36" t="s">
        <v>335</v>
      </c>
      <c r="D167" s="35">
        <v>0.11493762134400001</v>
      </c>
      <c r="E167" s="36" t="s">
        <v>33</v>
      </c>
      <c r="F167" s="37">
        <v>0</v>
      </c>
      <c r="G167" s="35">
        <v>0.11493762134400001</v>
      </c>
      <c r="H167" s="37">
        <f t="shared" si="158"/>
        <v>0.11493762134400001</v>
      </c>
      <c r="I167" s="37">
        <v>0</v>
      </c>
      <c r="J167" s="37">
        <v>0</v>
      </c>
      <c r="K167" s="37">
        <v>9.5781351120000011E-2</v>
      </c>
      <c r="L167" s="37">
        <v>1.9156270224000002E-2</v>
      </c>
      <c r="M167" s="37">
        <f t="shared" si="159"/>
        <v>0.1530996</v>
      </c>
      <c r="N167" s="37">
        <v>0</v>
      </c>
      <c r="O167" s="37">
        <v>0</v>
      </c>
      <c r="P167" s="37">
        <v>0.127583</v>
      </c>
      <c r="Q167" s="37">
        <v>2.55166E-2</v>
      </c>
      <c r="R167" s="38">
        <f t="shared" si="160"/>
        <v>-3.816197865599999E-2</v>
      </c>
      <c r="S167" s="35">
        <f t="shared" si="161"/>
        <v>3.816197865599999E-2</v>
      </c>
      <c r="T167" s="39">
        <f t="shared" si="162"/>
        <v>0.33202338981580226</v>
      </c>
      <c r="U167" s="35">
        <f t="shared" si="163"/>
        <v>0</v>
      </c>
      <c r="V167" s="39">
        <v>0</v>
      </c>
      <c r="W167" s="35">
        <f t="shared" si="164"/>
        <v>0</v>
      </c>
      <c r="X167" s="39">
        <v>0</v>
      </c>
      <c r="Y167" s="35">
        <f t="shared" si="165"/>
        <v>3.1801648879999991E-2</v>
      </c>
      <c r="Z167" s="39">
        <f t="shared" si="166"/>
        <v>0.33202338981580226</v>
      </c>
      <c r="AA167" s="35">
        <f t="shared" si="167"/>
        <v>6.3603297759999983E-3</v>
      </c>
      <c r="AB167" s="39">
        <f t="shared" si="168"/>
        <v>0.33202338981580226</v>
      </c>
      <c r="AC167" s="11" t="s">
        <v>531</v>
      </c>
      <c r="AR167" s="95"/>
    </row>
    <row r="168" spans="1:44" ht="31.5" outlineLevel="1" x14ac:dyDescent="0.25">
      <c r="A168" s="32" t="s">
        <v>315</v>
      </c>
      <c r="B168" s="43" t="s">
        <v>336</v>
      </c>
      <c r="C168" s="34" t="s">
        <v>337</v>
      </c>
      <c r="D168" s="35">
        <v>0.76530214799999996</v>
      </c>
      <c r="E168" s="36" t="s">
        <v>33</v>
      </c>
      <c r="F168" s="37">
        <v>0</v>
      </c>
      <c r="G168" s="35">
        <v>0.76530214799999996</v>
      </c>
      <c r="H168" s="37">
        <f t="shared" si="158"/>
        <v>0.76530214799999996</v>
      </c>
      <c r="I168" s="37">
        <v>0</v>
      </c>
      <c r="J168" s="37">
        <v>0</v>
      </c>
      <c r="K168" s="37">
        <v>0.63775179000000004</v>
      </c>
      <c r="L168" s="37">
        <v>0.12755035799999992</v>
      </c>
      <c r="M168" s="37">
        <f t="shared" si="159"/>
        <v>0.50545439999999997</v>
      </c>
      <c r="N168" s="37">
        <v>0</v>
      </c>
      <c r="O168" s="37">
        <v>0</v>
      </c>
      <c r="P168" s="37">
        <v>0.42121199999999998</v>
      </c>
      <c r="Q168" s="37">
        <v>8.4242399999999995E-2</v>
      </c>
      <c r="R168" s="38">
        <f t="shared" si="160"/>
        <v>0.25984774799999999</v>
      </c>
      <c r="S168" s="35">
        <f t="shared" si="161"/>
        <v>-0.25984774799999999</v>
      </c>
      <c r="T168" s="39">
        <f t="shared" si="162"/>
        <v>-0.33953615402631798</v>
      </c>
      <c r="U168" s="35">
        <f t="shared" si="163"/>
        <v>0</v>
      </c>
      <c r="V168" s="39">
        <v>0</v>
      </c>
      <c r="W168" s="35">
        <f t="shared" si="164"/>
        <v>0</v>
      </c>
      <c r="X168" s="39">
        <v>0</v>
      </c>
      <c r="Y168" s="35">
        <f t="shared" si="165"/>
        <v>-0.21653979000000007</v>
      </c>
      <c r="Z168" s="39">
        <f t="shared" si="166"/>
        <v>-0.33953615402631804</v>
      </c>
      <c r="AA168" s="35">
        <f t="shared" si="167"/>
        <v>-4.3307957999999924E-2</v>
      </c>
      <c r="AB168" s="39">
        <f t="shared" si="168"/>
        <v>-0.33953615402631759</v>
      </c>
      <c r="AC168" s="36" t="s">
        <v>1145</v>
      </c>
      <c r="AR168" s="95"/>
    </row>
    <row r="169" spans="1:44" ht="47.25" outlineLevel="1" x14ac:dyDescent="0.25">
      <c r="A169" s="32" t="s">
        <v>315</v>
      </c>
      <c r="B169" s="43" t="s">
        <v>338</v>
      </c>
      <c r="C169" s="36" t="s">
        <v>339</v>
      </c>
      <c r="D169" s="35">
        <v>1.019466</v>
      </c>
      <c r="E169" s="36" t="s">
        <v>33</v>
      </c>
      <c r="F169" s="37">
        <v>0</v>
      </c>
      <c r="G169" s="35">
        <v>1.019466</v>
      </c>
      <c r="H169" s="37">
        <f t="shared" si="158"/>
        <v>1.019466</v>
      </c>
      <c r="I169" s="37">
        <v>0</v>
      </c>
      <c r="J169" s="37">
        <v>0</v>
      </c>
      <c r="K169" s="37">
        <v>0.84955499999999995</v>
      </c>
      <c r="L169" s="37">
        <v>0.16991100000000003</v>
      </c>
      <c r="M169" s="37">
        <f t="shared" si="159"/>
        <v>1.1000003999999999</v>
      </c>
      <c r="N169" s="37">
        <v>0</v>
      </c>
      <c r="O169" s="37">
        <v>0</v>
      </c>
      <c r="P169" s="37">
        <v>0.9166669999999999</v>
      </c>
      <c r="Q169" s="37">
        <v>0.18333340000000001</v>
      </c>
      <c r="R169" s="38">
        <f t="shared" si="160"/>
        <v>-8.0534399999999895E-2</v>
      </c>
      <c r="S169" s="35">
        <f t="shared" si="161"/>
        <v>8.0534399999999895E-2</v>
      </c>
      <c r="T169" s="39">
        <f t="shared" si="162"/>
        <v>7.8996651187974776E-2</v>
      </c>
      <c r="U169" s="35">
        <f t="shared" si="163"/>
        <v>0</v>
      </c>
      <c r="V169" s="39">
        <v>0</v>
      </c>
      <c r="W169" s="35">
        <f t="shared" si="164"/>
        <v>0</v>
      </c>
      <c r="X169" s="39">
        <v>0</v>
      </c>
      <c r="Y169" s="35">
        <f t="shared" si="165"/>
        <v>6.7111999999999949E-2</v>
      </c>
      <c r="Z169" s="39">
        <f t="shared" si="166"/>
        <v>7.8996651187974831E-2</v>
      </c>
      <c r="AA169" s="35">
        <f t="shared" si="167"/>
        <v>1.3422399999999973E-2</v>
      </c>
      <c r="AB169" s="39">
        <f t="shared" si="168"/>
        <v>7.8996651187974706E-2</v>
      </c>
      <c r="AC169" s="11" t="s">
        <v>144</v>
      </c>
      <c r="AR169" s="95"/>
    </row>
    <row r="170" spans="1:44" ht="47.25" outlineLevel="1" x14ac:dyDescent="0.25">
      <c r="A170" s="32" t="s">
        <v>315</v>
      </c>
      <c r="B170" s="43" t="s">
        <v>340</v>
      </c>
      <c r="C170" s="36" t="s">
        <v>341</v>
      </c>
      <c r="D170" s="35">
        <v>0.33482407200000003</v>
      </c>
      <c r="E170" s="36" t="s">
        <v>33</v>
      </c>
      <c r="F170" s="37">
        <v>0</v>
      </c>
      <c r="G170" s="35">
        <v>0.33482407200000003</v>
      </c>
      <c r="H170" s="37">
        <f t="shared" si="158"/>
        <v>0.33482407200000003</v>
      </c>
      <c r="I170" s="37">
        <v>0</v>
      </c>
      <c r="J170" s="37">
        <v>0</v>
      </c>
      <c r="K170" s="37">
        <v>0.27902006000000001</v>
      </c>
      <c r="L170" s="37">
        <v>5.5804012000000014E-2</v>
      </c>
      <c r="M170" s="37">
        <f t="shared" si="159"/>
        <v>0.35000039999999999</v>
      </c>
      <c r="N170" s="37">
        <v>0</v>
      </c>
      <c r="O170" s="37">
        <v>0</v>
      </c>
      <c r="P170" s="37">
        <v>0.29166700000000001</v>
      </c>
      <c r="Q170" s="37">
        <v>5.8333400000000007E-2</v>
      </c>
      <c r="R170" s="38">
        <f t="shared" si="160"/>
        <v>-1.5176327999999961E-2</v>
      </c>
      <c r="S170" s="35">
        <f t="shared" si="161"/>
        <v>1.5176327999999961E-2</v>
      </c>
      <c r="T170" s="39">
        <f t="shared" si="162"/>
        <v>4.5326275107244858E-2</v>
      </c>
      <c r="U170" s="35">
        <f t="shared" si="163"/>
        <v>0</v>
      </c>
      <c r="V170" s="39">
        <v>0</v>
      </c>
      <c r="W170" s="35">
        <f t="shared" si="164"/>
        <v>0</v>
      </c>
      <c r="X170" s="39">
        <v>0</v>
      </c>
      <c r="Y170" s="35">
        <f t="shared" si="165"/>
        <v>1.2646939999999995E-2</v>
      </c>
      <c r="Z170" s="39">
        <f t="shared" si="166"/>
        <v>4.5326275107244955E-2</v>
      </c>
      <c r="AA170" s="35">
        <f t="shared" si="167"/>
        <v>2.5293879999999935E-3</v>
      </c>
      <c r="AB170" s="39">
        <f t="shared" si="168"/>
        <v>4.5326275107244851E-2</v>
      </c>
      <c r="AC170" s="11" t="s">
        <v>144</v>
      </c>
      <c r="AR170" s="95"/>
    </row>
    <row r="171" spans="1:44" ht="31.5" outlineLevel="1" x14ac:dyDescent="0.25">
      <c r="A171" s="32" t="s">
        <v>315</v>
      </c>
      <c r="B171" s="43" t="s">
        <v>342</v>
      </c>
      <c r="C171" s="36" t="s">
        <v>343</v>
      </c>
      <c r="D171" s="35">
        <v>0.13252071420000003</v>
      </c>
      <c r="E171" s="36" t="s">
        <v>33</v>
      </c>
      <c r="F171" s="37">
        <v>0</v>
      </c>
      <c r="G171" s="35">
        <v>0.13252071420000003</v>
      </c>
      <c r="H171" s="37">
        <f t="shared" si="158"/>
        <v>0.13252071420000003</v>
      </c>
      <c r="I171" s="37">
        <v>0</v>
      </c>
      <c r="J171" s="37">
        <v>0</v>
      </c>
      <c r="K171" s="37">
        <v>0.11043392850000003</v>
      </c>
      <c r="L171" s="37">
        <v>2.20867857E-2</v>
      </c>
      <c r="M171" s="37">
        <f t="shared" si="159"/>
        <v>0.11640163999999999</v>
      </c>
      <c r="N171" s="37">
        <v>0</v>
      </c>
      <c r="O171" s="37">
        <v>0</v>
      </c>
      <c r="P171" s="37">
        <v>9.700136999999999E-2</v>
      </c>
      <c r="Q171" s="37">
        <v>1.9400270000000001E-2</v>
      </c>
      <c r="R171" s="38">
        <f t="shared" si="160"/>
        <v>1.6119074200000041E-2</v>
      </c>
      <c r="S171" s="35">
        <f t="shared" si="161"/>
        <v>-1.6119074200000041E-2</v>
      </c>
      <c r="T171" s="39">
        <f t="shared" si="162"/>
        <v>-0.12163437465084261</v>
      </c>
      <c r="U171" s="35">
        <f t="shared" si="163"/>
        <v>0</v>
      </c>
      <c r="V171" s="39">
        <v>0</v>
      </c>
      <c r="W171" s="35">
        <f t="shared" si="164"/>
        <v>0</v>
      </c>
      <c r="X171" s="39">
        <v>0</v>
      </c>
      <c r="Y171" s="35">
        <f t="shared" si="165"/>
        <v>-1.3432558500000039E-2</v>
      </c>
      <c r="Z171" s="39">
        <f t="shared" si="166"/>
        <v>-0.12163434446688216</v>
      </c>
      <c r="AA171" s="35">
        <f t="shared" si="167"/>
        <v>-2.6865156999999994E-3</v>
      </c>
      <c r="AB171" s="39">
        <f t="shared" si="168"/>
        <v>-0.12163452557064468</v>
      </c>
      <c r="AC171" s="36" t="s">
        <v>1145</v>
      </c>
      <c r="AR171" s="95"/>
    </row>
    <row r="172" spans="1:44" ht="47.25" outlineLevel="1" x14ac:dyDescent="0.25">
      <c r="A172" s="32" t="s">
        <v>315</v>
      </c>
      <c r="B172" s="43" t="s">
        <v>344</v>
      </c>
      <c r="C172" s="34" t="s">
        <v>345</v>
      </c>
      <c r="D172" s="35">
        <v>0.15226218</v>
      </c>
      <c r="E172" s="36" t="s">
        <v>33</v>
      </c>
      <c r="F172" s="37">
        <v>0</v>
      </c>
      <c r="G172" s="35">
        <v>0.15226218</v>
      </c>
      <c r="H172" s="37">
        <f t="shared" si="158"/>
        <v>0.15226218</v>
      </c>
      <c r="I172" s="37">
        <v>0</v>
      </c>
      <c r="J172" s="37">
        <v>0</v>
      </c>
      <c r="K172" s="37">
        <v>0.12688515</v>
      </c>
      <c r="L172" s="37">
        <v>2.5377029999999995E-2</v>
      </c>
      <c r="M172" s="37">
        <f t="shared" si="159"/>
        <v>0.16324320000000003</v>
      </c>
      <c r="N172" s="37">
        <v>0</v>
      </c>
      <c r="O172" s="37">
        <v>0</v>
      </c>
      <c r="P172" s="37">
        <v>0.13603600000000002</v>
      </c>
      <c r="Q172" s="37">
        <v>2.7207200000000004E-2</v>
      </c>
      <c r="R172" s="38">
        <f t="shared" si="160"/>
        <v>-1.0981020000000036E-2</v>
      </c>
      <c r="S172" s="35">
        <f t="shared" si="161"/>
        <v>1.0981020000000036E-2</v>
      </c>
      <c r="T172" s="39">
        <f t="shared" si="162"/>
        <v>7.2119156575848553E-2</v>
      </c>
      <c r="U172" s="35">
        <f t="shared" si="163"/>
        <v>0</v>
      </c>
      <c r="V172" s="39">
        <v>0</v>
      </c>
      <c r="W172" s="35">
        <f t="shared" si="164"/>
        <v>0</v>
      </c>
      <c r="X172" s="39">
        <v>0</v>
      </c>
      <c r="Y172" s="35">
        <f t="shared" si="165"/>
        <v>9.1508500000000159E-3</v>
      </c>
      <c r="Z172" s="39">
        <f t="shared" si="166"/>
        <v>7.2119156575848442E-2</v>
      </c>
      <c r="AA172" s="35">
        <f t="shared" si="167"/>
        <v>1.8301700000000094E-3</v>
      </c>
      <c r="AB172" s="39">
        <f t="shared" si="168"/>
        <v>7.2119156575848706E-2</v>
      </c>
      <c r="AC172" s="11" t="s">
        <v>144</v>
      </c>
      <c r="AR172" s="95"/>
    </row>
    <row r="173" spans="1:44" ht="31.5" outlineLevel="1" x14ac:dyDescent="0.25">
      <c r="A173" s="32" t="s">
        <v>315</v>
      </c>
      <c r="B173" s="43" t="s">
        <v>346</v>
      </c>
      <c r="C173" s="34" t="s">
        <v>347</v>
      </c>
      <c r="D173" s="35">
        <v>0.37312455600000005</v>
      </c>
      <c r="E173" s="36" t="s">
        <v>33</v>
      </c>
      <c r="F173" s="37">
        <v>0</v>
      </c>
      <c r="G173" s="35">
        <v>0.37312455600000005</v>
      </c>
      <c r="H173" s="37">
        <f t="shared" si="158"/>
        <v>0.37312455600000005</v>
      </c>
      <c r="I173" s="37">
        <v>0</v>
      </c>
      <c r="J173" s="37">
        <v>0</v>
      </c>
      <c r="K173" s="37">
        <v>0.31093713000000001</v>
      </c>
      <c r="L173" s="37">
        <v>6.2187426000000046E-2</v>
      </c>
      <c r="M173" s="37">
        <f t="shared" si="159"/>
        <v>0.30854113999999999</v>
      </c>
      <c r="N173" s="37">
        <v>0</v>
      </c>
      <c r="O173" s="37">
        <v>0</v>
      </c>
      <c r="P173" s="37">
        <v>0.25711761999999999</v>
      </c>
      <c r="Q173" s="37">
        <v>5.142352E-2</v>
      </c>
      <c r="R173" s="38">
        <f t="shared" si="160"/>
        <v>6.458341600000006E-2</v>
      </c>
      <c r="S173" s="35">
        <f t="shared" si="161"/>
        <v>-6.458341600000006E-2</v>
      </c>
      <c r="T173" s="39">
        <f t="shared" si="162"/>
        <v>-0.17308808804317893</v>
      </c>
      <c r="U173" s="35">
        <f t="shared" si="163"/>
        <v>0</v>
      </c>
      <c r="V173" s="39">
        <v>0</v>
      </c>
      <c r="W173" s="35">
        <f t="shared" si="164"/>
        <v>0</v>
      </c>
      <c r="X173" s="39">
        <v>0</v>
      </c>
      <c r="Y173" s="35">
        <f t="shared" si="165"/>
        <v>-5.3819510000000015E-2</v>
      </c>
      <c r="Z173" s="39">
        <f t="shared" si="166"/>
        <v>-0.17308807732289808</v>
      </c>
      <c r="AA173" s="35">
        <f t="shared" si="167"/>
        <v>-1.0763906000000045E-2</v>
      </c>
      <c r="AB173" s="39">
        <f t="shared" si="168"/>
        <v>-0.17308814164458322</v>
      </c>
      <c r="AC173" s="11" t="s">
        <v>1145</v>
      </c>
      <c r="AR173" s="95"/>
    </row>
    <row r="174" spans="1:44" ht="31.5" outlineLevel="1" x14ac:dyDescent="0.25">
      <c r="A174" s="32" t="s">
        <v>315</v>
      </c>
      <c r="B174" s="43" t="s">
        <v>348</v>
      </c>
      <c r="C174" s="34" t="s">
        <v>349</v>
      </c>
      <c r="D174" s="35">
        <v>0.13163095199999997</v>
      </c>
      <c r="E174" s="36" t="s">
        <v>33</v>
      </c>
      <c r="F174" s="37">
        <v>0</v>
      </c>
      <c r="G174" s="35">
        <v>0.13163095199999997</v>
      </c>
      <c r="H174" s="37">
        <f t="shared" si="158"/>
        <v>0.13163095199999997</v>
      </c>
      <c r="I174" s="37">
        <v>0</v>
      </c>
      <c r="J174" s="37">
        <v>0</v>
      </c>
      <c r="K174" s="37">
        <v>0.10969245999999998</v>
      </c>
      <c r="L174" s="37">
        <v>2.193849199999999E-2</v>
      </c>
      <c r="M174" s="37">
        <f t="shared" si="159"/>
        <v>0.12840000000000001</v>
      </c>
      <c r="N174" s="37">
        <v>0</v>
      </c>
      <c r="O174" s="37">
        <v>0</v>
      </c>
      <c r="P174" s="37">
        <v>0.10700000000000001</v>
      </c>
      <c r="Q174" s="37">
        <v>2.1400000000000002E-2</v>
      </c>
      <c r="R174" s="38">
        <f t="shared" si="160"/>
        <v>3.2309519999999536E-3</v>
      </c>
      <c r="S174" s="35">
        <f t="shared" si="161"/>
        <v>-3.2309519999999536E-3</v>
      </c>
      <c r="T174" s="39">
        <f t="shared" si="162"/>
        <v>-2.4545533940983383E-2</v>
      </c>
      <c r="U174" s="35">
        <f t="shared" si="163"/>
        <v>0</v>
      </c>
      <c r="V174" s="39">
        <v>0</v>
      </c>
      <c r="W174" s="35">
        <f t="shared" si="164"/>
        <v>0</v>
      </c>
      <c r="X174" s="39">
        <v>0</v>
      </c>
      <c r="Y174" s="35">
        <f t="shared" si="165"/>
        <v>-2.692459999999966E-3</v>
      </c>
      <c r="Z174" s="39">
        <f t="shared" si="166"/>
        <v>-2.4545533940983424E-2</v>
      </c>
      <c r="AA174" s="35">
        <f t="shared" si="167"/>
        <v>-5.3849199999998765E-4</v>
      </c>
      <c r="AB174" s="39">
        <f t="shared" si="168"/>
        <v>-2.4545533940983178E-2</v>
      </c>
      <c r="AC174" s="11" t="s">
        <v>33</v>
      </c>
      <c r="AR174" s="95"/>
    </row>
    <row r="175" spans="1:44" ht="47.25" outlineLevel="1" x14ac:dyDescent="0.25">
      <c r="A175" s="32" t="s">
        <v>315</v>
      </c>
      <c r="B175" s="43" t="s">
        <v>350</v>
      </c>
      <c r="C175" s="34" t="s">
        <v>351</v>
      </c>
      <c r="D175" s="35">
        <v>0.35253791999999995</v>
      </c>
      <c r="E175" s="36" t="s">
        <v>33</v>
      </c>
      <c r="F175" s="37">
        <v>0</v>
      </c>
      <c r="G175" s="35">
        <v>0.35253791999999995</v>
      </c>
      <c r="H175" s="37">
        <f t="shared" si="158"/>
        <v>0.35253791999999995</v>
      </c>
      <c r="I175" s="37">
        <v>0</v>
      </c>
      <c r="J175" s="37">
        <v>0</v>
      </c>
      <c r="K175" s="37">
        <v>0.29378159999999998</v>
      </c>
      <c r="L175" s="37">
        <v>5.8756319999999973E-2</v>
      </c>
      <c r="M175" s="37">
        <f t="shared" si="159"/>
        <v>0.36471870000000001</v>
      </c>
      <c r="N175" s="37">
        <v>0</v>
      </c>
      <c r="O175" s="37">
        <v>0</v>
      </c>
      <c r="P175" s="37">
        <v>0.30393225000000001</v>
      </c>
      <c r="Q175" s="37">
        <v>6.0786449999999999E-2</v>
      </c>
      <c r="R175" s="38">
        <f t="shared" si="160"/>
        <v>-1.2180780000000058E-2</v>
      </c>
      <c r="S175" s="35">
        <f t="shared" si="161"/>
        <v>1.2180780000000058E-2</v>
      </c>
      <c r="T175" s="39">
        <f t="shared" si="162"/>
        <v>3.4551687375928411E-2</v>
      </c>
      <c r="U175" s="35">
        <f t="shared" si="163"/>
        <v>0</v>
      </c>
      <c r="V175" s="39">
        <v>0</v>
      </c>
      <c r="W175" s="35">
        <f t="shared" si="164"/>
        <v>0</v>
      </c>
      <c r="X175" s="39">
        <v>0</v>
      </c>
      <c r="Y175" s="35">
        <f t="shared" si="165"/>
        <v>1.0150650000000039E-2</v>
      </c>
      <c r="Z175" s="39">
        <f t="shared" si="166"/>
        <v>3.4551687375928376E-2</v>
      </c>
      <c r="AA175" s="35">
        <f t="shared" si="167"/>
        <v>2.0301300000000258E-3</v>
      </c>
      <c r="AB175" s="39">
        <f t="shared" si="168"/>
        <v>3.4551687375928695E-2</v>
      </c>
      <c r="AC175" s="11" t="s">
        <v>144</v>
      </c>
      <c r="AR175" s="95"/>
    </row>
    <row r="176" spans="1:44" ht="47.25" outlineLevel="1" x14ac:dyDescent="0.25">
      <c r="A176" s="32" t="s">
        <v>315</v>
      </c>
      <c r="B176" s="43" t="s">
        <v>352</v>
      </c>
      <c r="C176" s="34" t="s">
        <v>353</v>
      </c>
      <c r="D176" s="35">
        <v>0.10595869199999999</v>
      </c>
      <c r="E176" s="36" t="s">
        <v>33</v>
      </c>
      <c r="F176" s="37">
        <v>0</v>
      </c>
      <c r="G176" s="35">
        <v>0.10595869199999999</v>
      </c>
      <c r="H176" s="37">
        <f t="shared" si="158"/>
        <v>0.10595869199999999</v>
      </c>
      <c r="I176" s="37">
        <v>0</v>
      </c>
      <c r="J176" s="37">
        <v>0</v>
      </c>
      <c r="K176" s="37">
        <v>8.8298910000000008E-2</v>
      </c>
      <c r="L176" s="37">
        <v>1.7659781999999985E-2</v>
      </c>
      <c r="M176" s="37">
        <f t="shared" si="159"/>
        <v>0.10557647000000001</v>
      </c>
      <c r="N176" s="37">
        <v>0</v>
      </c>
      <c r="O176" s="37">
        <v>0</v>
      </c>
      <c r="P176" s="37">
        <v>8.7980390000000006E-2</v>
      </c>
      <c r="Q176" s="37">
        <v>1.759608E-2</v>
      </c>
      <c r="R176" s="38">
        <f t="shared" si="160"/>
        <v>3.8222199999998763E-4</v>
      </c>
      <c r="S176" s="35">
        <f t="shared" si="161"/>
        <v>-3.8222199999998763E-4</v>
      </c>
      <c r="T176" s="39">
        <f t="shared" si="162"/>
        <v>-3.6072736722720933E-3</v>
      </c>
      <c r="U176" s="35">
        <f t="shared" si="163"/>
        <v>0</v>
      </c>
      <c r="V176" s="39">
        <v>0</v>
      </c>
      <c r="W176" s="35">
        <f t="shared" si="164"/>
        <v>0</v>
      </c>
      <c r="X176" s="39">
        <v>0</v>
      </c>
      <c r="Y176" s="35">
        <f t="shared" si="165"/>
        <v>-3.1852000000000269E-4</v>
      </c>
      <c r="Z176" s="39">
        <f t="shared" si="166"/>
        <v>-3.607292547552429E-3</v>
      </c>
      <c r="AA176" s="35">
        <f t="shared" si="167"/>
        <v>-6.3701999999984937E-5</v>
      </c>
      <c r="AB176" s="39">
        <f t="shared" si="168"/>
        <v>-3.6071792958704127E-3</v>
      </c>
      <c r="AC176" s="11" t="s">
        <v>33</v>
      </c>
      <c r="AR176" s="95"/>
    </row>
    <row r="177" spans="1:44" ht="47.25" outlineLevel="1" x14ac:dyDescent="0.25">
      <c r="A177" s="32" t="s">
        <v>315</v>
      </c>
      <c r="B177" s="43" t="s">
        <v>354</v>
      </c>
      <c r="C177" s="34" t="s">
        <v>355</v>
      </c>
      <c r="D177" s="35">
        <v>0.2038932</v>
      </c>
      <c r="E177" s="36" t="s">
        <v>33</v>
      </c>
      <c r="F177" s="37">
        <v>0</v>
      </c>
      <c r="G177" s="35">
        <v>0.2038932</v>
      </c>
      <c r="H177" s="37">
        <f t="shared" si="158"/>
        <v>0.2038932</v>
      </c>
      <c r="I177" s="37">
        <v>0</v>
      </c>
      <c r="J177" s="37">
        <v>0</v>
      </c>
      <c r="K177" s="37">
        <v>0.16991100000000001</v>
      </c>
      <c r="L177" s="37">
        <v>3.398219999999999E-2</v>
      </c>
      <c r="M177" s="37">
        <f t="shared" si="159"/>
        <v>0.20214769999999999</v>
      </c>
      <c r="N177" s="37">
        <v>0</v>
      </c>
      <c r="O177" s="37">
        <v>0</v>
      </c>
      <c r="P177" s="37">
        <v>0.16845642</v>
      </c>
      <c r="Q177" s="37">
        <v>3.3691279999999997E-2</v>
      </c>
      <c r="R177" s="38">
        <f t="shared" si="160"/>
        <v>1.7455000000000109E-3</v>
      </c>
      <c r="S177" s="35">
        <f t="shared" si="161"/>
        <v>-1.7455000000000109E-3</v>
      </c>
      <c r="T177" s="39">
        <f t="shared" si="162"/>
        <v>-8.5608544080921327E-3</v>
      </c>
      <c r="U177" s="35">
        <f t="shared" si="163"/>
        <v>0</v>
      </c>
      <c r="V177" s="39">
        <v>0</v>
      </c>
      <c r="W177" s="35">
        <f t="shared" si="164"/>
        <v>0</v>
      </c>
      <c r="X177" s="39">
        <v>0</v>
      </c>
      <c r="Y177" s="35">
        <f t="shared" si="165"/>
        <v>-1.4545800000000109E-3</v>
      </c>
      <c r="Z177" s="39">
        <f t="shared" si="166"/>
        <v>-8.5608347899783464E-3</v>
      </c>
      <c r="AA177" s="35">
        <f t="shared" si="167"/>
        <v>-2.9091999999999313E-4</v>
      </c>
      <c r="AB177" s="39">
        <f t="shared" si="168"/>
        <v>-8.5609524986608645E-3</v>
      </c>
      <c r="AC177" s="11" t="s">
        <v>33</v>
      </c>
      <c r="AR177" s="95"/>
    </row>
    <row r="178" spans="1:44" ht="31.5" outlineLevel="1" x14ac:dyDescent="0.25">
      <c r="A178" s="32" t="s">
        <v>315</v>
      </c>
      <c r="B178" s="43" t="s">
        <v>356</v>
      </c>
      <c r="C178" s="36" t="s">
        <v>357</v>
      </c>
      <c r="D178" s="35">
        <v>0.1177581888</v>
      </c>
      <c r="E178" s="36" t="s">
        <v>33</v>
      </c>
      <c r="F178" s="37">
        <v>0</v>
      </c>
      <c r="G178" s="35">
        <v>0.1177581888</v>
      </c>
      <c r="H178" s="37">
        <f t="shared" si="158"/>
        <v>0.1177581888</v>
      </c>
      <c r="I178" s="37">
        <v>0</v>
      </c>
      <c r="J178" s="37">
        <v>0</v>
      </c>
      <c r="K178" s="37">
        <v>9.8131824000000006E-2</v>
      </c>
      <c r="L178" s="37">
        <v>1.962636479999999E-2</v>
      </c>
      <c r="M178" s="37">
        <f t="shared" si="159"/>
        <v>0.11640165</v>
      </c>
      <c r="N178" s="37">
        <v>0</v>
      </c>
      <c r="O178" s="37">
        <v>0</v>
      </c>
      <c r="P178" s="37">
        <v>9.700136999999999E-2</v>
      </c>
      <c r="Q178" s="37">
        <v>1.9400279999999999E-2</v>
      </c>
      <c r="R178" s="38">
        <f t="shared" si="160"/>
        <v>1.3565388000000012E-3</v>
      </c>
      <c r="S178" s="35">
        <f t="shared" si="161"/>
        <v>-1.3565388000000012E-3</v>
      </c>
      <c r="T178" s="39">
        <f t="shared" si="162"/>
        <v>-1.151969823775008E-2</v>
      </c>
      <c r="U178" s="35">
        <f t="shared" si="163"/>
        <v>0</v>
      </c>
      <c r="V178" s="39">
        <v>0</v>
      </c>
      <c r="W178" s="35">
        <f t="shared" si="164"/>
        <v>0</v>
      </c>
      <c r="X178" s="39">
        <v>0</v>
      </c>
      <c r="Y178" s="35">
        <f t="shared" si="165"/>
        <v>-1.1304540000000168E-3</v>
      </c>
      <c r="Z178" s="39">
        <f t="shared" si="166"/>
        <v>-1.1519749189620858E-2</v>
      </c>
      <c r="AA178" s="35">
        <f t="shared" si="167"/>
        <v>-2.2608479999999126E-4</v>
      </c>
      <c r="AB178" s="39">
        <f t="shared" si="168"/>
        <v>-1.1519443478396538E-2</v>
      </c>
      <c r="AC178" s="11" t="s">
        <v>33</v>
      </c>
      <c r="AR178" s="95"/>
    </row>
    <row r="179" spans="1:44" ht="31.5" outlineLevel="1" x14ac:dyDescent="0.25">
      <c r="A179" s="32" t="s">
        <v>315</v>
      </c>
      <c r="B179" s="43" t="s">
        <v>358</v>
      </c>
      <c r="C179" s="34" t="s">
        <v>359</v>
      </c>
      <c r="D179" s="35">
        <v>0.144499135896</v>
      </c>
      <c r="E179" s="36" t="s">
        <v>33</v>
      </c>
      <c r="F179" s="37">
        <v>0</v>
      </c>
      <c r="G179" s="35">
        <v>0.144499135896</v>
      </c>
      <c r="H179" s="37">
        <f t="shared" si="158"/>
        <v>0.144499135896</v>
      </c>
      <c r="I179" s="37">
        <v>0</v>
      </c>
      <c r="J179" s="37">
        <v>0</v>
      </c>
      <c r="K179" s="37">
        <v>0.12041594658</v>
      </c>
      <c r="L179" s="37">
        <v>2.4083189315999995E-2</v>
      </c>
      <c r="M179" s="37">
        <f t="shared" si="159"/>
        <v>0.12565159000000001</v>
      </c>
      <c r="N179" s="37">
        <v>0</v>
      </c>
      <c r="O179" s="37">
        <v>0</v>
      </c>
      <c r="P179" s="37">
        <v>0.10470966</v>
      </c>
      <c r="Q179" s="37">
        <v>2.0941930000000001E-2</v>
      </c>
      <c r="R179" s="38">
        <f t="shared" si="160"/>
        <v>1.884754589599999E-2</v>
      </c>
      <c r="S179" s="35">
        <f t="shared" si="161"/>
        <v>-1.884754589599999E-2</v>
      </c>
      <c r="T179" s="39">
        <f t="shared" si="162"/>
        <v>-0.13043362355858715</v>
      </c>
      <c r="U179" s="35">
        <f t="shared" si="163"/>
        <v>0</v>
      </c>
      <c r="V179" s="39">
        <v>0</v>
      </c>
      <c r="W179" s="35">
        <f t="shared" si="164"/>
        <v>0</v>
      </c>
      <c r="X179" s="39">
        <v>0</v>
      </c>
      <c r="Y179" s="35">
        <f t="shared" si="165"/>
        <v>-1.5706286580000006E-2</v>
      </c>
      <c r="Z179" s="39">
        <f t="shared" si="166"/>
        <v>-0.13043360971767404</v>
      </c>
      <c r="AA179" s="35">
        <f t="shared" si="167"/>
        <v>-3.1412593159999939E-3</v>
      </c>
      <c r="AB179" s="39">
        <f t="shared" si="168"/>
        <v>-0.13043369276315309</v>
      </c>
      <c r="AC179" s="36" t="s">
        <v>1145</v>
      </c>
      <c r="AR179" s="95"/>
    </row>
    <row r="180" spans="1:44" ht="31.5" outlineLevel="1" x14ac:dyDescent="0.25">
      <c r="A180" s="32" t="s">
        <v>315</v>
      </c>
      <c r="B180" s="43" t="s">
        <v>360</v>
      </c>
      <c r="C180" s="34" t="s">
        <v>361</v>
      </c>
      <c r="D180" s="35" t="s">
        <v>33</v>
      </c>
      <c r="E180" s="36" t="s">
        <v>33</v>
      </c>
      <c r="F180" s="37" t="s">
        <v>33</v>
      </c>
      <c r="G180" s="35" t="s">
        <v>33</v>
      </c>
      <c r="H180" s="37" t="s">
        <v>33</v>
      </c>
      <c r="I180" s="37" t="s">
        <v>33</v>
      </c>
      <c r="J180" s="37" t="s">
        <v>33</v>
      </c>
      <c r="K180" s="37" t="s">
        <v>33</v>
      </c>
      <c r="L180" s="37" t="s">
        <v>33</v>
      </c>
      <c r="M180" s="37">
        <f t="shared" si="159"/>
        <v>8.1119999999999998E-2</v>
      </c>
      <c r="N180" s="37">
        <v>0</v>
      </c>
      <c r="O180" s="37">
        <v>0</v>
      </c>
      <c r="P180" s="37">
        <v>6.7599999999999993E-2</v>
      </c>
      <c r="Q180" s="37">
        <v>1.3520000000000009E-2</v>
      </c>
      <c r="R180" s="38" t="s">
        <v>33</v>
      </c>
      <c r="S180" s="35" t="s">
        <v>33</v>
      </c>
      <c r="T180" s="39" t="s">
        <v>33</v>
      </c>
      <c r="U180" s="35" t="s">
        <v>33</v>
      </c>
      <c r="V180" s="39" t="s">
        <v>33</v>
      </c>
      <c r="W180" s="35" t="s">
        <v>33</v>
      </c>
      <c r="X180" s="39" t="s">
        <v>33</v>
      </c>
      <c r="Y180" s="35" t="s">
        <v>33</v>
      </c>
      <c r="Z180" s="39" t="s">
        <v>33</v>
      </c>
      <c r="AA180" s="35" t="s">
        <v>33</v>
      </c>
      <c r="AB180" s="39" t="s">
        <v>33</v>
      </c>
      <c r="AC180" s="11" t="s">
        <v>362</v>
      </c>
      <c r="AR180" s="95"/>
    </row>
    <row r="181" spans="1:44" ht="47.25" outlineLevel="1" x14ac:dyDescent="0.25">
      <c r="A181" s="32" t="s">
        <v>315</v>
      </c>
      <c r="B181" s="43" t="s">
        <v>363</v>
      </c>
      <c r="C181" s="34" t="s">
        <v>364</v>
      </c>
      <c r="D181" s="35">
        <v>0.46158999599999995</v>
      </c>
      <c r="E181" s="36" t="s">
        <v>33</v>
      </c>
      <c r="F181" s="37">
        <v>0</v>
      </c>
      <c r="G181" s="35">
        <v>0.46158999599999995</v>
      </c>
      <c r="H181" s="37">
        <f t="shared" si="158"/>
        <v>0.46158999599999995</v>
      </c>
      <c r="I181" s="37">
        <v>0</v>
      </c>
      <c r="J181" s="37">
        <v>0</v>
      </c>
      <c r="K181" s="37">
        <v>0.38465832999999999</v>
      </c>
      <c r="L181" s="37">
        <v>7.6931665999999954E-2</v>
      </c>
      <c r="M181" s="37">
        <f t="shared" si="159"/>
        <v>0.17108186</v>
      </c>
      <c r="N181" s="37">
        <v>0</v>
      </c>
      <c r="O181" s="37">
        <v>0</v>
      </c>
      <c r="P181" s="37">
        <v>0.14256822</v>
      </c>
      <c r="Q181" s="37">
        <v>2.851364E-2</v>
      </c>
      <c r="R181" s="38">
        <f t="shared" si="160"/>
        <v>0.29050813599999992</v>
      </c>
      <c r="S181" s="35">
        <f t="shared" si="161"/>
        <v>-0.29050813599999992</v>
      </c>
      <c r="T181" s="39">
        <f t="shared" si="162"/>
        <v>-0.62936402113879419</v>
      </c>
      <c r="U181" s="35">
        <f t="shared" si="163"/>
        <v>0</v>
      </c>
      <c r="V181" s="39">
        <v>0</v>
      </c>
      <c r="W181" s="35">
        <f t="shared" si="164"/>
        <v>0</v>
      </c>
      <c r="X181" s="39">
        <v>0</v>
      </c>
      <c r="Y181" s="35">
        <f t="shared" si="165"/>
        <v>-0.24209011</v>
      </c>
      <c r="Z181" s="39">
        <f t="shared" si="166"/>
        <v>-0.62936401247309526</v>
      </c>
      <c r="AA181" s="35">
        <f t="shared" si="167"/>
        <v>-4.8418025999999954E-2</v>
      </c>
      <c r="AB181" s="39">
        <f t="shared" si="168"/>
        <v>-0.62936406446728954</v>
      </c>
      <c r="AC181" s="11" t="s">
        <v>1145</v>
      </c>
      <c r="AR181" s="95"/>
    </row>
    <row r="182" spans="1:44" ht="31.5" outlineLevel="1" x14ac:dyDescent="0.25">
      <c r="A182" s="32" t="s">
        <v>315</v>
      </c>
      <c r="B182" s="43" t="s">
        <v>365</v>
      </c>
      <c r="C182" s="34" t="s">
        <v>366</v>
      </c>
      <c r="D182" s="35">
        <v>0.14544162360000001</v>
      </c>
      <c r="E182" s="36" t="s">
        <v>33</v>
      </c>
      <c r="F182" s="37">
        <v>0</v>
      </c>
      <c r="G182" s="35">
        <v>0.14544162360000001</v>
      </c>
      <c r="H182" s="37">
        <f t="shared" si="158"/>
        <v>0.14544162360000001</v>
      </c>
      <c r="I182" s="37">
        <v>0</v>
      </c>
      <c r="J182" s="37">
        <v>0</v>
      </c>
      <c r="K182" s="37">
        <v>0.12120135300000001</v>
      </c>
      <c r="L182" s="37">
        <v>2.4240270600000002E-2</v>
      </c>
      <c r="M182" s="37">
        <f t="shared" si="159"/>
        <v>0.13197058</v>
      </c>
      <c r="N182" s="37">
        <v>0</v>
      </c>
      <c r="O182" s="37">
        <v>0</v>
      </c>
      <c r="P182" s="37">
        <v>0.10997548</v>
      </c>
      <c r="Q182" s="37">
        <v>2.19951E-2</v>
      </c>
      <c r="R182" s="38">
        <f t="shared" si="160"/>
        <v>1.347104360000001E-2</v>
      </c>
      <c r="S182" s="35">
        <f t="shared" si="161"/>
        <v>-1.347104360000001E-2</v>
      </c>
      <c r="T182" s="39">
        <f t="shared" si="162"/>
        <v>-9.2621653049258235E-2</v>
      </c>
      <c r="U182" s="35">
        <f t="shared" si="163"/>
        <v>0</v>
      </c>
      <c r="V182" s="39">
        <v>0</v>
      </c>
      <c r="W182" s="35">
        <f t="shared" si="164"/>
        <v>0</v>
      </c>
      <c r="X182" s="39">
        <v>0</v>
      </c>
      <c r="Y182" s="35">
        <f t="shared" si="165"/>
        <v>-1.1225873000000011E-2</v>
      </c>
      <c r="Z182" s="39">
        <f t="shared" si="166"/>
        <v>-9.2621680551701516E-2</v>
      </c>
      <c r="AA182" s="35">
        <f t="shared" si="167"/>
        <v>-2.2451706000000023E-3</v>
      </c>
      <c r="AB182" s="39">
        <f t="shared" si="168"/>
        <v>-9.2621515537041982E-2</v>
      </c>
      <c r="AC182" s="11" t="s">
        <v>33</v>
      </c>
      <c r="AR182" s="95"/>
    </row>
    <row r="183" spans="1:44" ht="31.5" outlineLevel="1" x14ac:dyDescent="0.25">
      <c r="A183" s="32" t="s">
        <v>315</v>
      </c>
      <c r="B183" s="43" t="s">
        <v>367</v>
      </c>
      <c r="C183" s="34" t="s">
        <v>368</v>
      </c>
      <c r="D183" s="35">
        <v>6.417702900000001E-2</v>
      </c>
      <c r="E183" s="36" t="s">
        <v>33</v>
      </c>
      <c r="F183" s="37">
        <v>0</v>
      </c>
      <c r="G183" s="35">
        <v>6.417702900000001E-2</v>
      </c>
      <c r="H183" s="37">
        <f t="shared" si="158"/>
        <v>6.417702900000001E-2</v>
      </c>
      <c r="I183" s="37">
        <v>0</v>
      </c>
      <c r="J183" s="37">
        <v>0</v>
      </c>
      <c r="K183" s="37">
        <v>5.3480857500000006E-2</v>
      </c>
      <c r="L183" s="37">
        <v>1.0696171500000004E-2</v>
      </c>
      <c r="M183" s="37">
        <f t="shared" si="159"/>
        <v>5.4804000000000005E-2</v>
      </c>
      <c r="N183" s="37">
        <v>0</v>
      </c>
      <c r="O183" s="37">
        <v>0</v>
      </c>
      <c r="P183" s="37">
        <v>4.5670000000000002E-2</v>
      </c>
      <c r="Q183" s="37">
        <v>9.1339999999999998E-3</v>
      </c>
      <c r="R183" s="38">
        <f t="shared" si="160"/>
        <v>9.3730290000000049E-3</v>
      </c>
      <c r="S183" s="35">
        <f t="shared" si="161"/>
        <v>-9.3730290000000049E-3</v>
      </c>
      <c r="T183" s="39">
        <f t="shared" si="162"/>
        <v>-0.14604959353914629</v>
      </c>
      <c r="U183" s="35">
        <f t="shared" si="163"/>
        <v>0</v>
      </c>
      <c r="V183" s="39">
        <v>0</v>
      </c>
      <c r="W183" s="35">
        <f t="shared" si="164"/>
        <v>0</v>
      </c>
      <c r="X183" s="39">
        <v>0</v>
      </c>
      <c r="Y183" s="35">
        <f t="shared" si="165"/>
        <v>-7.8108575000000041E-3</v>
      </c>
      <c r="Z183" s="39">
        <f t="shared" si="166"/>
        <v>-0.14604959353914629</v>
      </c>
      <c r="AA183" s="35">
        <f t="shared" si="167"/>
        <v>-1.5621715000000043E-3</v>
      </c>
      <c r="AB183" s="39">
        <f t="shared" si="168"/>
        <v>-0.14604959353914657</v>
      </c>
      <c r="AC183" s="11" t="s">
        <v>1145</v>
      </c>
      <c r="AR183" s="95"/>
    </row>
    <row r="184" spans="1:44" ht="31.5" outlineLevel="1" x14ac:dyDescent="0.25">
      <c r="A184" s="32" t="s">
        <v>315</v>
      </c>
      <c r="B184" s="43" t="s">
        <v>369</v>
      </c>
      <c r="C184" s="34" t="s">
        <v>370</v>
      </c>
      <c r="D184" s="35">
        <v>1.4468644080000002</v>
      </c>
      <c r="E184" s="36" t="s">
        <v>33</v>
      </c>
      <c r="F184" s="37">
        <v>0</v>
      </c>
      <c r="G184" s="35">
        <v>1.4468644080000002</v>
      </c>
      <c r="H184" s="37">
        <f t="shared" si="158"/>
        <v>1.4468644080000002</v>
      </c>
      <c r="I184" s="37">
        <v>0</v>
      </c>
      <c r="J184" s="37">
        <v>0</v>
      </c>
      <c r="K184" s="37">
        <v>1.2057203400000001</v>
      </c>
      <c r="L184" s="37">
        <v>0.2411440680000001</v>
      </c>
      <c r="M184" s="37">
        <f t="shared" si="159"/>
        <v>1.077</v>
      </c>
      <c r="N184" s="37">
        <v>0</v>
      </c>
      <c r="O184" s="37">
        <v>0</v>
      </c>
      <c r="P184" s="37">
        <v>0.89749999999999996</v>
      </c>
      <c r="Q184" s="37">
        <v>0.17949999999999999</v>
      </c>
      <c r="R184" s="38">
        <f t="shared" si="160"/>
        <v>0.3698644080000002</v>
      </c>
      <c r="S184" s="35">
        <f t="shared" si="161"/>
        <v>-0.3698644080000002</v>
      </c>
      <c r="T184" s="39">
        <f t="shared" si="162"/>
        <v>-0.25563169980196249</v>
      </c>
      <c r="U184" s="35">
        <f t="shared" si="163"/>
        <v>0</v>
      </c>
      <c r="V184" s="39">
        <v>0</v>
      </c>
      <c r="W184" s="35">
        <f t="shared" si="164"/>
        <v>0</v>
      </c>
      <c r="X184" s="39">
        <v>0</v>
      </c>
      <c r="Y184" s="35">
        <f t="shared" si="165"/>
        <v>-0.30822034000000009</v>
      </c>
      <c r="Z184" s="39">
        <f t="shared" si="166"/>
        <v>-0.25563169980196243</v>
      </c>
      <c r="AA184" s="35">
        <f t="shared" si="167"/>
        <v>-6.1644068000000107E-2</v>
      </c>
      <c r="AB184" s="39">
        <f t="shared" si="168"/>
        <v>-0.25563169980196271</v>
      </c>
      <c r="AC184" s="11" t="s">
        <v>1145</v>
      </c>
      <c r="AR184" s="95"/>
    </row>
    <row r="185" spans="1:44" ht="47.25" outlineLevel="1" x14ac:dyDescent="0.25">
      <c r="A185" s="32" t="s">
        <v>315</v>
      </c>
      <c r="B185" s="43" t="s">
        <v>371</v>
      </c>
      <c r="C185" s="34" t="s">
        <v>372</v>
      </c>
      <c r="D185" s="35">
        <v>1.3297605375599999</v>
      </c>
      <c r="E185" s="36" t="s">
        <v>33</v>
      </c>
      <c r="F185" s="37">
        <v>0</v>
      </c>
      <c r="G185" s="35">
        <v>1.3297605375599999</v>
      </c>
      <c r="H185" s="37">
        <f t="shared" si="158"/>
        <v>1.3297605375599999</v>
      </c>
      <c r="I185" s="37">
        <v>0</v>
      </c>
      <c r="J185" s="37">
        <v>0</v>
      </c>
      <c r="K185" s="37">
        <v>1.1081337813000001</v>
      </c>
      <c r="L185" s="37">
        <v>0.22162675625999984</v>
      </c>
      <c r="M185" s="37">
        <f t="shared" si="159"/>
        <v>1.3296000000000001</v>
      </c>
      <c r="N185" s="37">
        <v>0</v>
      </c>
      <c r="O185" s="37">
        <v>0</v>
      </c>
      <c r="P185" s="37">
        <v>1.1080000000000001</v>
      </c>
      <c r="Q185" s="37">
        <v>0.22159999999999999</v>
      </c>
      <c r="R185" s="38">
        <f t="shared" si="160"/>
        <v>1.6053755999978492E-4</v>
      </c>
      <c r="S185" s="35">
        <f t="shared" si="161"/>
        <v>-1.6053755999978492E-4</v>
      </c>
      <c r="T185" s="39">
        <f t="shared" si="162"/>
        <v>-1.2072666879884855E-4</v>
      </c>
      <c r="U185" s="35">
        <f t="shared" si="163"/>
        <v>0</v>
      </c>
      <c r="V185" s="39">
        <v>0</v>
      </c>
      <c r="W185" s="35">
        <f t="shared" si="164"/>
        <v>0</v>
      </c>
      <c r="X185" s="39">
        <v>0</v>
      </c>
      <c r="Y185" s="35">
        <f t="shared" si="165"/>
        <v>-1.3378129999996879E-4</v>
      </c>
      <c r="Z185" s="39">
        <f t="shared" si="166"/>
        <v>-1.2072666879898212E-4</v>
      </c>
      <c r="AA185" s="35">
        <f t="shared" si="167"/>
        <v>-2.6756259999843879E-5</v>
      </c>
      <c r="AB185" s="39">
        <f t="shared" si="168"/>
        <v>-1.2072666879830594E-4</v>
      </c>
      <c r="AC185" s="11" t="s">
        <v>33</v>
      </c>
      <c r="AR185" s="95"/>
    </row>
    <row r="186" spans="1:44" ht="31.5" outlineLevel="1" x14ac:dyDescent="0.25">
      <c r="A186" s="32" t="s">
        <v>315</v>
      </c>
      <c r="B186" s="43" t="s">
        <v>373</v>
      </c>
      <c r="C186" s="34" t="s">
        <v>374</v>
      </c>
      <c r="D186" s="35">
        <v>0.57278832999999996</v>
      </c>
      <c r="E186" s="36" t="s">
        <v>33</v>
      </c>
      <c r="F186" s="37">
        <v>0</v>
      </c>
      <c r="G186" s="35">
        <v>0.57278832999999996</v>
      </c>
      <c r="H186" s="37">
        <f t="shared" si="158"/>
        <v>0.57278832999999996</v>
      </c>
      <c r="I186" s="37">
        <v>0</v>
      </c>
      <c r="J186" s="37">
        <v>0</v>
      </c>
      <c r="K186" s="37">
        <v>0.47732360833333332</v>
      </c>
      <c r="L186" s="37">
        <v>9.5464721666666641E-2</v>
      </c>
      <c r="M186" s="37">
        <f t="shared" si="159"/>
        <v>0.57278832999999996</v>
      </c>
      <c r="N186" s="37">
        <v>0</v>
      </c>
      <c r="O186" s="37">
        <v>0</v>
      </c>
      <c r="P186" s="37">
        <v>0.47732360999999995</v>
      </c>
      <c r="Q186" s="37">
        <v>9.5464720000000003E-2</v>
      </c>
      <c r="R186" s="38">
        <f t="shared" si="160"/>
        <v>0</v>
      </c>
      <c r="S186" s="35">
        <f t="shared" si="161"/>
        <v>0</v>
      </c>
      <c r="T186" s="39">
        <f t="shared" si="162"/>
        <v>0</v>
      </c>
      <c r="U186" s="35">
        <f t="shared" si="163"/>
        <v>0</v>
      </c>
      <c r="V186" s="39">
        <v>0</v>
      </c>
      <c r="W186" s="35">
        <f t="shared" si="164"/>
        <v>0</v>
      </c>
      <c r="X186" s="39">
        <v>0</v>
      </c>
      <c r="Y186" s="35">
        <f t="shared" si="165"/>
        <v>1.6666666380338313E-9</v>
      </c>
      <c r="Z186" s="39">
        <f t="shared" si="166"/>
        <v>3.4916911900781877E-9</v>
      </c>
      <c r="AA186" s="35">
        <f t="shared" si="167"/>
        <v>-1.6666666380338313E-9</v>
      </c>
      <c r="AB186" s="39">
        <f t="shared" si="168"/>
        <v>-1.7458455950390941E-8</v>
      </c>
      <c r="AC186" s="11" t="s">
        <v>33</v>
      </c>
      <c r="AR186" s="95"/>
    </row>
    <row r="187" spans="1:44" ht="47.25" outlineLevel="1" x14ac:dyDescent="0.25">
      <c r="A187" s="32" t="s">
        <v>315</v>
      </c>
      <c r="B187" s="43" t="s">
        <v>375</v>
      </c>
      <c r="C187" s="34" t="s">
        <v>376</v>
      </c>
      <c r="D187" s="35">
        <v>29.997734869999999</v>
      </c>
      <c r="E187" s="36" t="s">
        <v>33</v>
      </c>
      <c r="F187" s="37">
        <v>4.4996599999999987</v>
      </c>
      <c r="G187" s="35">
        <v>25.49807487</v>
      </c>
      <c r="H187" s="37">
        <f t="shared" si="158"/>
        <v>25.49807487</v>
      </c>
      <c r="I187" s="37">
        <v>0</v>
      </c>
      <c r="J187" s="37">
        <v>0</v>
      </c>
      <c r="K187" s="37">
        <v>21.248395720000001</v>
      </c>
      <c r="L187" s="37">
        <v>4.2496791499999986</v>
      </c>
      <c r="M187" s="37">
        <f t="shared" si="159"/>
        <v>25.49807487</v>
      </c>
      <c r="N187" s="37">
        <v>0</v>
      </c>
      <c r="O187" s="37">
        <v>0</v>
      </c>
      <c r="P187" s="37">
        <v>21.248395720000001</v>
      </c>
      <c r="Q187" s="37">
        <v>4.2496791499999986</v>
      </c>
      <c r="R187" s="38">
        <f t="shared" si="160"/>
        <v>0</v>
      </c>
      <c r="S187" s="35">
        <f t="shared" si="161"/>
        <v>0</v>
      </c>
      <c r="T187" s="39">
        <f t="shared" si="162"/>
        <v>0</v>
      </c>
      <c r="U187" s="35">
        <f t="shared" si="163"/>
        <v>0</v>
      </c>
      <c r="V187" s="39">
        <v>0</v>
      </c>
      <c r="W187" s="35">
        <f t="shared" si="164"/>
        <v>0</v>
      </c>
      <c r="X187" s="39">
        <v>0</v>
      </c>
      <c r="Y187" s="35">
        <f t="shared" si="165"/>
        <v>0</v>
      </c>
      <c r="Z187" s="39">
        <f t="shared" si="166"/>
        <v>0</v>
      </c>
      <c r="AA187" s="35">
        <f t="shared" si="167"/>
        <v>0</v>
      </c>
      <c r="AB187" s="39">
        <f t="shared" si="168"/>
        <v>0</v>
      </c>
      <c r="AC187" s="11" t="s">
        <v>33</v>
      </c>
      <c r="AR187" s="95"/>
    </row>
    <row r="188" spans="1:44" ht="31.5" outlineLevel="1" x14ac:dyDescent="0.25">
      <c r="A188" s="32" t="s">
        <v>315</v>
      </c>
      <c r="B188" s="43" t="s">
        <v>377</v>
      </c>
      <c r="C188" s="34" t="s">
        <v>378</v>
      </c>
      <c r="D188" s="35">
        <v>6.2543249999999995E-2</v>
      </c>
      <c r="E188" s="36" t="s">
        <v>33</v>
      </c>
      <c r="F188" s="37">
        <v>0</v>
      </c>
      <c r="G188" s="35">
        <v>6.2543249999999995E-2</v>
      </c>
      <c r="H188" s="37">
        <f t="shared" si="158"/>
        <v>6.2543249999999995E-2</v>
      </c>
      <c r="I188" s="37">
        <v>0</v>
      </c>
      <c r="J188" s="37">
        <v>0</v>
      </c>
      <c r="K188" s="37">
        <v>5.2119375000000003E-2</v>
      </c>
      <c r="L188" s="37">
        <v>1.0423874999999992E-2</v>
      </c>
      <c r="M188" s="37">
        <f t="shared" si="159"/>
        <v>6.2543249999999995E-2</v>
      </c>
      <c r="N188" s="37">
        <v>0</v>
      </c>
      <c r="O188" s="37">
        <v>0</v>
      </c>
      <c r="P188" s="37">
        <v>5.2119369999999998E-2</v>
      </c>
      <c r="Q188" s="37">
        <v>1.0423879999999996E-2</v>
      </c>
      <c r="R188" s="38">
        <f t="shared" si="160"/>
        <v>0</v>
      </c>
      <c r="S188" s="35">
        <f t="shared" si="161"/>
        <v>0</v>
      </c>
      <c r="T188" s="39">
        <f t="shared" si="162"/>
        <v>0</v>
      </c>
      <c r="U188" s="35">
        <f t="shared" si="163"/>
        <v>0</v>
      </c>
      <c r="V188" s="39">
        <v>0</v>
      </c>
      <c r="W188" s="35">
        <f t="shared" si="164"/>
        <v>0</v>
      </c>
      <c r="X188" s="39">
        <v>0</v>
      </c>
      <c r="Y188" s="35">
        <f t="shared" si="165"/>
        <v>-5.0000000043071147E-9</v>
      </c>
      <c r="Z188" s="39">
        <f t="shared" si="166"/>
        <v>-9.5933614021793516E-8</v>
      </c>
      <c r="AA188" s="35">
        <f t="shared" si="167"/>
        <v>5.0000000043071147E-9</v>
      </c>
      <c r="AB188" s="39">
        <f t="shared" si="168"/>
        <v>4.7966807010896798E-7</v>
      </c>
      <c r="AC188" s="34" t="s">
        <v>33</v>
      </c>
      <c r="AR188" s="95"/>
    </row>
    <row r="189" spans="1:44" ht="31.5" outlineLevel="1" x14ac:dyDescent="0.25">
      <c r="A189" s="32" t="s">
        <v>315</v>
      </c>
      <c r="B189" s="43" t="s">
        <v>379</v>
      </c>
      <c r="C189" s="34" t="s">
        <v>380</v>
      </c>
      <c r="D189" s="35">
        <v>2.580546316</v>
      </c>
      <c r="E189" s="36" t="s">
        <v>33</v>
      </c>
      <c r="F189" s="37">
        <v>1.7172999999999998</v>
      </c>
      <c r="G189" s="35">
        <v>0.86324631600000001</v>
      </c>
      <c r="H189" s="37">
        <f t="shared" si="158"/>
        <v>0.86324631600000001</v>
      </c>
      <c r="I189" s="37">
        <v>0</v>
      </c>
      <c r="J189" s="37">
        <v>0</v>
      </c>
      <c r="K189" s="37">
        <v>0.71937192999999999</v>
      </c>
      <c r="L189" s="37">
        <v>0.14387438600000002</v>
      </c>
      <c r="M189" s="37">
        <f t="shared" si="159"/>
        <v>0.86280000000000001</v>
      </c>
      <c r="N189" s="37">
        <v>0</v>
      </c>
      <c r="O189" s="37">
        <v>0</v>
      </c>
      <c r="P189" s="37">
        <v>0.71899999999999997</v>
      </c>
      <c r="Q189" s="37">
        <v>0.14380000000000001</v>
      </c>
      <c r="R189" s="38">
        <f t="shared" si="160"/>
        <v>4.4631600000000216E-4</v>
      </c>
      <c r="S189" s="35">
        <f t="shared" si="161"/>
        <v>-4.4631600000000216E-4</v>
      </c>
      <c r="T189" s="39">
        <f t="shared" si="162"/>
        <v>-5.170204514374112E-4</v>
      </c>
      <c r="U189" s="35">
        <f t="shared" si="163"/>
        <v>0</v>
      </c>
      <c r="V189" s="39">
        <v>0</v>
      </c>
      <c r="W189" s="35">
        <f t="shared" si="164"/>
        <v>0</v>
      </c>
      <c r="X189" s="39">
        <v>0</v>
      </c>
      <c r="Y189" s="35">
        <f t="shared" si="165"/>
        <v>-3.719300000000203E-4</v>
      </c>
      <c r="Z189" s="39">
        <f t="shared" si="166"/>
        <v>-5.17020451437437E-4</v>
      </c>
      <c r="AA189" s="35">
        <f t="shared" si="167"/>
        <v>-7.4386000000009611E-5</v>
      </c>
      <c r="AB189" s="39">
        <f t="shared" si="168"/>
        <v>-5.1702045143747549E-4</v>
      </c>
      <c r="AC189" s="11" t="s">
        <v>33</v>
      </c>
      <c r="AR189" s="95"/>
    </row>
    <row r="190" spans="1:44" ht="31.5" outlineLevel="1" x14ac:dyDescent="0.25">
      <c r="A190" s="32" t="s">
        <v>315</v>
      </c>
      <c r="B190" s="43" t="s">
        <v>381</v>
      </c>
      <c r="C190" s="34" t="s">
        <v>382</v>
      </c>
      <c r="D190" s="35">
        <v>19.71920274</v>
      </c>
      <c r="E190" s="36" t="s">
        <v>33</v>
      </c>
      <c r="F190" s="37">
        <v>10.515000000000001</v>
      </c>
      <c r="G190" s="35">
        <v>9.2042027399999995</v>
      </c>
      <c r="H190" s="37">
        <f t="shared" si="158"/>
        <v>9.2042027400000013</v>
      </c>
      <c r="I190" s="37">
        <v>0</v>
      </c>
      <c r="J190" s="37">
        <v>0</v>
      </c>
      <c r="K190" s="37">
        <v>7.6701689500000008</v>
      </c>
      <c r="L190" s="37">
        <v>1.5340337900000005</v>
      </c>
      <c r="M190" s="37">
        <f t="shared" si="159"/>
        <v>0</v>
      </c>
      <c r="N190" s="37">
        <v>0</v>
      </c>
      <c r="O190" s="37">
        <v>0</v>
      </c>
      <c r="P190" s="37">
        <v>0</v>
      </c>
      <c r="Q190" s="37">
        <v>0</v>
      </c>
      <c r="R190" s="38">
        <f t="shared" si="160"/>
        <v>9.2042027399999995</v>
      </c>
      <c r="S190" s="35">
        <f t="shared" si="161"/>
        <v>-9.2042027400000013</v>
      </c>
      <c r="T190" s="39">
        <f t="shared" si="162"/>
        <v>-1</v>
      </c>
      <c r="U190" s="35">
        <f t="shared" si="163"/>
        <v>0</v>
      </c>
      <c r="V190" s="39">
        <v>0</v>
      </c>
      <c r="W190" s="35">
        <f t="shared" si="164"/>
        <v>0</v>
      </c>
      <c r="X190" s="39">
        <v>0</v>
      </c>
      <c r="Y190" s="35">
        <f t="shared" si="165"/>
        <v>-7.6701689500000008</v>
      </c>
      <c r="Z190" s="39">
        <f t="shared" si="166"/>
        <v>-1</v>
      </c>
      <c r="AA190" s="35">
        <f t="shared" si="167"/>
        <v>-1.5340337900000005</v>
      </c>
      <c r="AB190" s="39">
        <f t="shared" si="168"/>
        <v>-1</v>
      </c>
      <c r="AC190" s="11" t="s">
        <v>1159</v>
      </c>
      <c r="AR190" s="95"/>
    </row>
    <row r="191" spans="1:44" outlineLevel="1" x14ac:dyDescent="0.25">
      <c r="A191" s="32" t="s">
        <v>315</v>
      </c>
      <c r="B191" s="43" t="s">
        <v>383</v>
      </c>
      <c r="C191" s="34" t="s">
        <v>384</v>
      </c>
      <c r="D191" s="35">
        <v>0.16800000000000001</v>
      </c>
      <c r="E191" s="36" t="s">
        <v>33</v>
      </c>
      <c r="F191" s="37">
        <v>0</v>
      </c>
      <c r="G191" s="35">
        <v>0.16800000000000001</v>
      </c>
      <c r="H191" s="37">
        <f t="shared" si="158"/>
        <v>0.16800000000000001</v>
      </c>
      <c r="I191" s="37">
        <v>0</v>
      </c>
      <c r="J191" s="37">
        <v>0</v>
      </c>
      <c r="K191" s="37">
        <v>0.14000000000000001</v>
      </c>
      <c r="L191" s="37">
        <v>2.7999999999999997E-2</v>
      </c>
      <c r="M191" s="37">
        <f t="shared" si="159"/>
        <v>9.9600000000000008E-2</v>
      </c>
      <c r="N191" s="37">
        <v>0</v>
      </c>
      <c r="O191" s="37">
        <v>0</v>
      </c>
      <c r="P191" s="37">
        <v>8.3000000000000004E-2</v>
      </c>
      <c r="Q191" s="37">
        <v>1.66E-2</v>
      </c>
      <c r="R191" s="38">
        <f t="shared" si="160"/>
        <v>6.8400000000000002E-2</v>
      </c>
      <c r="S191" s="35">
        <f t="shared" si="161"/>
        <v>-6.8400000000000002E-2</v>
      </c>
      <c r="T191" s="39">
        <f t="shared" si="162"/>
        <v>-0.40714285714285714</v>
      </c>
      <c r="U191" s="35">
        <f t="shared" si="163"/>
        <v>0</v>
      </c>
      <c r="V191" s="39">
        <v>0</v>
      </c>
      <c r="W191" s="35">
        <f t="shared" si="164"/>
        <v>0</v>
      </c>
      <c r="X191" s="39">
        <v>0</v>
      </c>
      <c r="Y191" s="35">
        <f t="shared" si="165"/>
        <v>-5.7000000000000009E-2</v>
      </c>
      <c r="Z191" s="39">
        <f t="shared" si="166"/>
        <v>-0.4071428571428572</v>
      </c>
      <c r="AA191" s="35">
        <f t="shared" si="167"/>
        <v>-1.1399999999999997E-2</v>
      </c>
      <c r="AB191" s="39">
        <f t="shared" si="168"/>
        <v>-0.40714285714285708</v>
      </c>
      <c r="AC191" s="11" t="s">
        <v>1160</v>
      </c>
      <c r="AR191" s="95"/>
    </row>
    <row r="192" spans="1:44" ht="31.5" outlineLevel="1" x14ac:dyDescent="0.25">
      <c r="A192" s="32" t="s">
        <v>315</v>
      </c>
      <c r="B192" s="43" t="s">
        <v>385</v>
      </c>
      <c r="C192" s="34" t="s">
        <v>386</v>
      </c>
      <c r="D192" s="35">
        <v>0.90765359999999995</v>
      </c>
      <c r="E192" s="36" t="s">
        <v>33</v>
      </c>
      <c r="F192" s="37">
        <v>0</v>
      </c>
      <c r="G192" s="37">
        <v>0.90765359999999995</v>
      </c>
      <c r="H192" s="37">
        <f t="shared" si="158"/>
        <v>0.90765359999999995</v>
      </c>
      <c r="I192" s="37">
        <v>0</v>
      </c>
      <c r="J192" s="37">
        <v>0</v>
      </c>
      <c r="K192" s="37">
        <v>0.75637799999999999</v>
      </c>
      <c r="L192" s="37">
        <v>0.15127559999999995</v>
      </c>
      <c r="M192" s="37">
        <f t="shared" si="159"/>
        <v>0.42887869999999995</v>
      </c>
      <c r="N192" s="37">
        <v>0</v>
      </c>
      <c r="O192" s="37">
        <v>0</v>
      </c>
      <c r="P192" s="37">
        <v>0.35739891999999995</v>
      </c>
      <c r="Q192" s="37">
        <v>7.1479780000000007E-2</v>
      </c>
      <c r="R192" s="38">
        <f t="shared" si="160"/>
        <v>0.4787749</v>
      </c>
      <c r="S192" s="35">
        <f t="shared" si="161"/>
        <v>-0.4787749</v>
      </c>
      <c r="T192" s="39">
        <f t="shared" si="162"/>
        <v>-0.52748636704575402</v>
      </c>
      <c r="U192" s="35">
        <f t="shared" si="163"/>
        <v>0</v>
      </c>
      <c r="V192" s="39">
        <v>0</v>
      </c>
      <c r="W192" s="35">
        <f t="shared" si="164"/>
        <v>0</v>
      </c>
      <c r="X192" s="39">
        <v>0</v>
      </c>
      <c r="Y192" s="35">
        <f t="shared" si="165"/>
        <v>-0.39897908000000004</v>
      </c>
      <c r="Z192" s="39">
        <f t="shared" si="166"/>
        <v>-0.52748636263878645</v>
      </c>
      <c r="AA192" s="35">
        <f t="shared" si="167"/>
        <v>-7.9795819999999948E-2</v>
      </c>
      <c r="AB192" s="39">
        <f t="shared" si="168"/>
        <v>-0.52748638908059176</v>
      </c>
      <c r="AC192" s="11" t="s">
        <v>1160</v>
      </c>
      <c r="AR192" s="95"/>
    </row>
    <row r="193" spans="1:44" ht="31.5" outlineLevel="1" x14ac:dyDescent="0.25">
      <c r="A193" s="32" t="s">
        <v>315</v>
      </c>
      <c r="B193" s="43" t="s">
        <v>387</v>
      </c>
      <c r="C193" s="34" t="s">
        <v>388</v>
      </c>
      <c r="D193" s="62">
        <v>2.9557079999999996</v>
      </c>
      <c r="E193" s="36" t="s">
        <v>33</v>
      </c>
      <c r="F193" s="37">
        <v>0</v>
      </c>
      <c r="G193" s="37">
        <v>2.9557079999999996</v>
      </c>
      <c r="H193" s="37">
        <f t="shared" si="158"/>
        <v>1.44</v>
      </c>
      <c r="I193" s="37">
        <v>0</v>
      </c>
      <c r="J193" s="37">
        <v>0</v>
      </c>
      <c r="K193" s="37">
        <v>1.2</v>
      </c>
      <c r="L193" s="37">
        <v>0.24</v>
      </c>
      <c r="M193" s="37">
        <f t="shared" si="159"/>
        <v>0.80999004000000008</v>
      </c>
      <c r="N193" s="37">
        <v>0</v>
      </c>
      <c r="O193" s="37">
        <v>0</v>
      </c>
      <c r="P193" s="37">
        <v>0.67499170000000008</v>
      </c>
      <c r="Q193" s="37">
        <v>0.13499834000000002</v>
      </c>
      <c r="R193" s="38">
        <f t="shared" si="160"/>
        <v>2.1457179599999994</v>
      </c>
      <c r="S193" s="35">
        <f t="shared" si="161"/>
        <v>-0.63000995999999987</v>
      </c>
      <c r="T193" s="39">
        <f t="shared" si="162"/>
        <v>-0.43750691666666658</v>
      </c>
      <c r="U193" s="35">
        <f t="shared" si="163"/>
        <v>0</v>
      </c>
      <c r="V193" s="39">
        <v>0</v>
      </c>
      <c r="W193" s="35">
        <f t="shared" si="164"/>
        <v>0</v>
      </c>
      <c r="X193" s="39">
        <v>0</v>
      </c>
      <c r="Y193" s="35">
        <f t="shared" si="165"/>
        <v>-0.52500829999999987</v>
      </c>
      <c r="Z193" s="39">
        <f t="shared" si="166"/>
        <v>-0.43750691666666658</v>
      </c>
      <c r="AA193" s="35">
        <f t="shared" si="167"/>
        <v>-0.10500165999999997</v>
      </c>
      <c r="AB193" s="39">
        <f t="shared" si="168"/>
        <v>-0.43750691666666658</v>
      </c>
      <c r="AC193" s="63" t="s">
        <v>265</v>
      </c>
      <c r="AR193" s="95"/>
    </row>
    <row r="194" spans="1:44" ht="47.25" outlineLevel="1" x14ac:dyDescent="0.25">
      <c r="A194" s="32" t="s">
        <v>315</v>
      </c>
      <c r="B194" s="43" t="s">
        <v>389</v>
      </c>
      <c r="C194" s="34" t="s">
        <v>390</v>
      </c>
      <c r="D194" s="35">
        <v>6.4195496279999995</v>
      </c>
      <c r="E194" s="36" t="s">
        <v>33</v>
      </c>
      <c r="F194" s="37">
        <v>0</v>
      </c>
      <c r="G194" s="37">
        <v>6.4195496279999995</v>
      </c>
      <c r="H194" s="37">
        <f t="shared" si="158"/>
        <v>3.1487999999999996</v>
      </c>
      <c r="I194" s="37">
        <v>0</v>
      </c>
      <c r="J194" s="37">
        <v>0</v>
      </c>
      <c r="K194" s="37">
        <v>2.6240000000000001</v>
      </c>
      <c r="L194" s="37">
        <v>0.52479999999999949</v>
      </c>
      <c r="M194" s="37">
        <f t="shared" si="159"/>
        <v>3.1488</v>
      </c>
      <c r="N194" s="37">
        <v>0</v>
      </c>
      <c r="O194" s="37">
        <v>0</v>
      </c>
      <c r="P194" s="37">
        <v>2.6240000000000001</v>
      </c>
      <c r="Q194" s="37">
        <v>0.52480000000000004</v>
      </c>
      <c r="R194" s="38">
        <f t="shared" si="160"/>
        <v>3.2707496279999995</v>
      </c>
      <c r="S194" s="35">
        <f t="shared" si="161"/>
        <v>0</v>
      </c>
      <c r="T194" s="39">
        <f t="shared" si="162"/>
        <v>0</v>
      </c>
      <c r="U194" s="35">
        <f t="shared" si="163"/>
        <v>0</v>
      </c>
      <c r="V194" s="39">
        <v>0</v>
      </c>
      <c r="W194" s="35">
        <f t="shared" si="164"/>
        <v>0</v>
      </c>
      <c r="X194" s="39">
        <v>0</v>
      </c>
      <c r="Y194" s="35">
        <f t="shared" si="165"/>
        <v>0</v>
      </c>
      <c r="Z194" s="39">
        <f t="shared" si="166"/>
        <v>0</v>
      </c>
      <c r="AA194" s="35">
        <f t="shared" si="167"/>
        <v>0</v>
      </c>
      <c r="AB194" s="39">
        <f t="shared" si="168"/>
        <v>0</v>
      </c>
      <c r="AC194" s="11" t="s">
        <v>33</v>
      </c>
      <c r="AR194" s="95"/>
    </row>
    <row r="195" spans="1:44" ht="47.25" outlineLevel="1" x14ac:dyDescent="0.25">
      <c r="A195" s="32" t="s">
        <v>315</v>
      </c>
      <c r="B195" s="43" t="s">
        <v>391</v>
      </c>
      <c r="C195" s="34" t="s">
        <v>392</v>
      </c>
      <c r="D195" s="35">
        <v>25.358835264</v>
      </c>
      <c r="E195" s="36" t="s">
        <v>33</v>
      </c>
      <c r="F195" s="37">
        <v>0</v>
      </c>
      <c r="G195" s="37">
        <v>25.358835264</v>
      </c>
      <c r="H195" s="37">
        <f t="shared" si="158"/>
        <v>11.9964</v>
      </c>
      <c r="I195" s="37">
        <v>0</v>
      </c>
      <c r="J195" s="37">
        <v>0</v>
      </c>
      <c r="K195" s="37">
        <v>9.9969999999999999</v>
      </c>
      <c r="L195" s="37">
        <v>1.9993999999999996</v>
      </c>
      <c r="M195" s="37">
        <f t="shared" si="159"/>
        <v>11.87604</v>
      </c>
      <c r="N195" s="37">
        <v>0</v>
      </c>
      <c r="O195" s="37">
        <v>0</v>
      </c>
      <c r="P195" s="37">
        <v>9.8966999999999992</v>
      </c>
      <c r="Q195" s="37">
        <v>1.9793400000000005</v>
      </c>
      <c r="R195" s="38">
        <f t="shared" si="160"/>
        <v>13.482795264</v>
      </c>
      <c r="S195" s="35">
        <f t="shared" si="161"/>
        <v>-0.1203599999999998</v>
      </c>
      <c r="T195" s="39">
        <f t="shared" si="162"/>
        <v>-1.0033009902970876E-2</v>
      </c>
      <c r="U195" s="35">
        <f t="shared" si="163"/>
        <v>0</v>
      </c>
      <c r="V195" s="39">
        <v>0</v>
      </c>
      <c r="W195" s="35">
        <f t="shared" si="164"/>
        <v>0</v>
      </c>
      <c r="X195" s="39">
        <v>0</v>
      </c>
      <c r="Y195" s="35">
        <f t="shared" si="165"/>
        <v>-0.10030000000000072</v>
      </c>
      <c r="Z195" s="39">
        <f t="shared" si="166"/>
        <v>-1.0033009902970964E-2</v>
      </c>
      <c r="AA195" s="35">
        <f t="shared" si="167"/>
        <v>-2.0059999999999079E-2</v>
      </c>
      <c r="AB195" s="39">
        <f t="shared" si="168"/>
        <v>-1.0033009902970432E-2</v>
      </c>
      <c r="AC195" s="11" t="s">
        <v>33</v>
      </c>
      <c r="AR195" s="95"/>
    </row>
    <row r="196" spans="1:44" ht="31.5" outlineLevel="1" x14ac:dyDescent="0.25">
      <c r="A196" s="32" t="s">
        <v>315</v>
      </c>
      <c r="B196" s="43" t="s">
        <v>393</v>
      </c>
      <c r="C196" s="34" t="s">
        <v>394</v>
      </c>
      <c r="D196" s="35">
        <v>0.47</v>
      </c>
      <c r="E196" s="36" t="s">
        <v>33</v>
      </c>
      <c r="F196" s="37">
        <v>0</v>
      </c>
      <c r="G196" s="35">
        <v>0.47</v>
      </c>
      <c r="H196" s="37">
        <f t="shared" si="158"/>
        <v>0.47</v>
      </c>
      <c r="I196" s="37">
        <v>0</v>
      </c>
      <c r="J196" s="37">
        <v>0</v>
      </c>
      <c r="K196" s="37">
        <v>0.39166666999999999</v>
      </c>
      <c r="L196" s="37">
        <v>7.8333329999999979E-2</v>
      </c>
      <c r="M196" s="37">
        <f t="shared" si="159"/>
        <v>0.47</v>
      </c>
      <c r="N196" s="37">
        <v>0</v>
      </c>
      <c r="O196" s="37">
        <v>0</v>
      </c>
      <c r="P196" s="37">
        <v>0.39166666999999999</v>
      </c>
      <c r="Q196" s="37">
        <v>7.8333330000000007E-2</v>
      </c>
      <c r="R196" s="38">
        <f t="shared" si="160"/>
        <v>0</v>
      </c>
      <c r="S196" s="35">
        <f t="shared" si="161"/>
        <v>0</v>
      </c>
      <c r="T196" s="39">
        <f t="shared" si="162"/>
        <v>0</v>
      </c>
      <c r="U196" s="35">
        <f t="shared" si="163"/>
        <v>0</v>
      </c>
      <c r="V196" s="39">
        <v>0</v>
      </c>
      <c r="W196" s="35">
        <f t="shared" si="164"/>
        <v>0</v>
      </c>
      <c r="X196" s="39">
        <v>0</v>
      </c>
      <c r="Y196" s="35">
        <f t="shared" si="165"/>
        <v>0</v>
      </c>
      <c r="Z196" s="39">
        <f t="shared" si="166"/>
        <v>0</v>
      </c>
      <c r="AA196" s="35">
        <f t="shared" si="167"/>
        <v>0</v>
      </c>
      <c r="AB196" s="39">
        <f t="shared" si="168"/>
        <v>0</v>
      </c>
      <c r="AC196" s="11" t="s">
        <v>33</v>
      </c>
      <c r="AR196" s="95"/>
    </row>
    <row r="197" spans="1:44" ht="47.25" outlineLevel="1" x14ac:dyDescent="0.25">
      <c r="A197" s="32" t="s">
        <v>315</v>
      </c>
      <c r="B197" s="43" t="s">
        <v>395</v>
      </c>
      <c r="C197" s="34" t="s">
        <v>396</v>
      </c>
      <c r="D197" s="35">
        <v>2.9721691099999998</v>
      </c>
      <c r="E197" s="36" t="s">
        <v>33</v>
      </c>
      <c r="F197" s="37">
        <v>0</v>
      </c>
      <c r="G197" s="35">
        <v>2.9721691099999998</v>
      </c>
      <c r="H197" s="37">
        <f t="shared" si="158"/>
        <v>0.89237368999999989</v>
      </c>
      <c r="I197" s="37">
        <v>0</v>
      </c>
      <c r="J197" s="37">
        <v>0</v>
      </c>
      <c r="K197" s="37">
        <v>0.74364473999999992</v>
      </c>
      <c r="L197" s="37">
        <v>0.14872894999999997</v>
      </c>
      <c r="M197" s="37">
        <f t="shared" si="159"/>
        <v>0.89237368999999989</v>
      </c>
      <c r="N197" s="37">
        <v>0</v>
      </c>
      <c r="O197" s="37">
        <v>0</v>
      </c>
      <c r="P197" s="37">
        <v>0.74364473999999992</v>
      </c>
      <c r="Q197" s="37">
        <v>0.14872895</v>
      </c>
      <c r="R197" s="38">
        <f t="shared" si="160"/>
        <v>2.07979542</v>
      </c>
      <c r="S197" s="35">
        <f t="shared" si="161"/>
        <v>0</v>
      </c>
      <c r="T197" s="39">
        <f t="shared" si="162"/>
        <v>0</v>
      </c>
      <c r="U197" s="35">
        <f t="shared" si="163"/>
        <v>0</v>
      </c>
      <c r="V197" s="39">
        <v>0</v>
      </c>
      <c r="W197" s="35">
        <f t="shared" si="164"/>
        <v>0</v>
      </c>
      <c r="X197" s="39">
        <v>0</v>
      </c>
      <c r="Y197" s="35">
        <f t="shared" si="165"/>
        <v>0</v>
      </c>
      <c r="Z197" s="39">
        <f t="shared" si="166"/>
        <v>0</v>
      </c>
      <c r="AA197" s="35">
        <f t="shared" si="167"/>
        <v>0</v>
      </c>
      <c r="AB197" s="39">
        <f t="shared" si="168"/>
        <v>0</v>
      </c>
      <c r="AC197" s="11" t="s">
        <v>33</v>
      </c>
      <c r="AR197" s="95"/>
    </row>
    <row r="198" spans="1:44" ht="47.25" outlineLevel="1" x14ac:dyDescent="0.25">
      <c r="A198" s="32" t="s">
        <v>315</v>
      </c>
      <c r="B198" s="43" t="s">
        <v>397</v>
      </c>
      <c r="C198" s="34" t="s">
        <v>398</v>
      </c>
      <c r="D198" s="35">
        <v>11.554910759999999</v>
      </c>
      <c r="E198" s="36" t="s">
        <v>33</v>
      </c>
      <c r="F198" s="37">
        <v>0</v>
      </c>
      <c r="G198" s="35">
        <v>11.554910759999999</v>
      </c>
      <c r="H198" s="37">
        <f t="shared" si="158"/>
        <v>3.5951999999999997</v>
      </c>
      <c r="I198" s="37">
        <v>0</v>
      </c>
      <c r="J198" s="37">
        <v>0</v>
      </c>
      <c r="K198" s="37">
        <v>2.996</v>
      </c>
      <c r="L198" s="37">
        <v>0.59919999999999973</v>
      </c>
      <c r="M198" s="37">
        <f t="shared" si="159"/>
        <v>3.5952000000000002</v>
      </c>
      <c r="N198" s="37">
        <v>0</v>
      </c>
      <c r="O198" s="37">
        <v>0</v>
      </c>
      <c r="P198" s="37">
        <v>2.996</v>
      </c>
      <c r="Q198" s="37">
        <v>0.59920000000000007</v>
      </c>
      <c r="R198" s="38">
        <f t="shared" si="160"/>
        <v>7.9597107599999983</v>
      </c>
      <c r="S198" s="35">
        <f t="shared" si="161"/>
        <v>0</v>
      </c>
      <c r="T198" s="39">
        <f t="shared" si="162"/>
        <v>0</v>
      </c>
      <c r="U198" s="35">
        <f t="shared" si="163"/>
        <v>0</v>
      </c>
      <c r="V198" s="39">
        <v>0</v>
      </c>
      <c r="W198" s="35">
        <f t="shared" si="164"/>
        <v>0</v>
      </c>
      <c r="X198" s="39">
        <v>0</v>
      </c>
      <c r="Y198" s="35">
        <f t="shared" si="165"/>
        <v>0</v>
      </c>
      <c r="Z198" s="39">
        <f t="shared" si="166"/>
        <v>0</v>
      </c>
      <c r="AA198" s="35">
        <f t="shared" si="167"/>
        <v>0</v>
      </c>
      <c r="AB198" s="39">
        <f t="shared" si="168"/>
        <v>0</v>
      </c>
      <c r="AC198" s="11" t="s">
        <v>33</v>
      </c>
      <c r="AR198" s="95"/>
    </row>
    <row r="199" spans="1:44" ht="47.25" outlineLevel="1" x14ac:dyDescent="0.25">
      <c r="A199" s="32" t="s">
        <v>315</v>
      </c>
      <c r="B199" s="43" t="s">
        <v>399</v>
      </c>
      <c r="C199" s="34" t="s">
        <v>400</v>
      </c>
      <c r="D199" s="35">
        <v>5.4928488239999993</v>
      </c>
      <c r="E199" s="36" t="s">
        <v>33</v>
      </c>
      <c r="F199" s="37">
        <v>0</v>
      </c>
      <c r="G199" s="35">
        <v>5.4928488239999993</v>
      </c>
      <c r="H199" s="37">
        <f t="shared" si="158"/>
        <v>3.5531999999999999</v>
      </c>
      <c r="I199" s="37">
        <v>0</v>
      </c>
      <c r="J199" s="37">
        <v>0</v>
      </c>
      <c r="K199" s="37">
        <v>2.9609999999999999</v>
      </c>
      <c r="L199" s="37">
        <v>0.59220000000000006</v>
      </c>
      <c r="M199" s="37">
        <f t="shared" si="159"/>
        <v>3.4930087899999998</v>
      </c>
      <c r="N199" s="37">
        <v>0</v>
      </c>
      <c r="O199" s="37">
        <v>0</v>
      </c>
      <c r="P199" s="37">
        <v>2.9108406599999999</v>
      </c>
      <c r="Q199" s="37">
        <v>0.58216813000000001</v>
      </c>
      <c r="R199" s="38">
        <f t="shared" si="160"/>
        <v>1.9998400339999995</v>
      </c>
      <c r="S199" s="35">
        <f t="shared" si="161"/>
        <v>-6.0191210000000162E-2</v>
      </c>
      <c r="T199" s="39">
        <f t="shared" si="162"/>
        <v>-1.694000056287295E-2</v>
      </c>
      <c r="U199" s="35">
        <f t="shared" si="163"/>
        <v>0</v>
      </c>
      <c r="V199" s="39">
        <v>0</v>
      </c>
      <c r="W199" s="35">
        <f t="shared" si="164"/>
        <v>0</v>
      </c>
      <c r="X199" s="39">
        <v>0</v>
      </c>
      <c r="Y199" s="35">
        <f t="shared" si="165"/>
        <v>-5.0159339999999997E-2</v>
      </c>
      <c r="Z199" s="39">
        <f t="shared" si="166"/>
        <v>-1.694E-2</v>
      </c>
      <c r="AA199" s="35">
        <f t="shared" si="167"/>
        <v>-1.0031870000000054E-2</v>
      </c>
      <c r="AB199" s="39">
        <f t="shared" si="168"/>
        <v>-1.6940003377237507E-2</v>
      </c>
      <c r="AC199" s="11" t="s">
        <v>33</v>
      </c>
      <c r="AR199" s="95"/>
    </row>
    <row r="200" spans="1:44" ht="31.5" outlineLevel="1" x14ac:dyDescent="0.25">
      <c r="A200" s="32" t="s">
        <v>315</v>
      </c>
      <c r="B200" s="43" t="s">
        <v>401</v>
      </c>
      <c r="C200" s="34" t="s">
        <v>402</v>
      </c>
      <c r="D200" s="34">
        <v>5.4047999999999998</v>
      </c>
      <c r="E200" s="36" t="s">
        <v>33</v>
      </c>
      <c r="F200" s="37">
        <v>0</v>
      </c>
      <c r="G200" s="35">
        <v>5.4047999999999998</v>
      </c>
      <c r="H200" s="37">
        <f t="shared" si="158"/>
        <v>5.4047999999999998</v>
      </c>
      <c r="I200" s="37">
        <v>0</v>
      </c>
      <c r="J200" s="37">
        <v>0</v>
      </c>
      <c r="K200" s="37">
        <v>4.5039999999999996</v>
      </c>
      <c r="L200" s="37">
        <v>0.90080000000000027</v>
      </c>
      <c r="M200" s="37">
        <f t="shared" si="159"/>
        <v>5.3440560000000001</v>
      </c>
      <c r="N200" s="37">
        <v>0</v>
      </c>
      <c r="O200" s="37">
        <v>0</v>
      </c>
      <c r="P200" s="37">
        <v>4.4533800000000001</v>
      </c>
      <c r="Q200" s="37">
        <v>0.89067600000000002</v>
      </c>
      <c r="R200" s="38">
        <f t="shared" si="160"/>
        <v>6.0743999999999687E-2</v>
      </c>
      <c r="S200" s="35">
        <f t="shared" si="161"/>
        <v>-6.0743999999999687E-2</v>
      </c>
      <c r="T200" s="39">
        <f t="shared" si="162"/>
        <v>-1.1238898756660688E-2</v>
      </c>
      <c r="U200" s="35">
        <f t="shared" si="163"/>
        <v>0</v>
      </c>
      <c r="V200" s="39">
        <v>0</v>
      </c>
      <c r="W200" s="35">
        <f t="shared" si="164"/>
        <v>0</v>
      </c>
      <c r="X200" s="39">
        <v>0</v>
      </c>
      <c r="Y200" s="35">
        <f t="shared" si="165"/>
        <v>-5.0619999999999443E-2</v>
      </c>
      <c r="Z200" s="39">
        <f t="shared" si="166"/>
        <v>-1.1238898756660624E-2</v>
      </c>
      <c r="AA200" s="35">
        <f t="shared" si="167"/>
        <v>-1.0124000000000244E-2</v>
      </c>
      <c r="AB200" s="39">
        <f t="shared" si="168"/>
        <v>-1.1238898756661014E-2</v>
      </c>
      <c r="AC200" s="11" t="s">
        <v>33</v>
      </c>
      <c r="AR200" s="95"/>
    </row>
    <row r="201" spans="1:44" ht="47.25" outlineLevel="1" x14ac:dyDescent="0.25">
      <c r="A201" s="32" t="s">
        <v>315</v>
      </c>
      <c r="B201" s="43" t="s">
        <v>403</v>
      </c>
      <c r="C201" s="34" t="s">
        <v>404</v>
      </c>
      <c r="D201" s="34">
        <v>4.4748000000000001</v>
      </c>
      <c r="E201" s="36" t="s">
        <v>33</v>
      </c>
      <c r="F201" s="37">
        <v>0</v>
      </c>
      <c r="G201" s="35">
        <v>4.4748000000000001</v>
      </c>
      <c r="H201" s="37">
        <f t="shared" si="158"/>
        <v>4.4748000000000001</v>
      </c>
      <c r="I201" s="37">
        <v>0</v>
      </c>
      <c r="J201" s="37">
        <v>0</v>
      </c>
      <c r="K201" s="37">
        <v>3.7290000000000005</v>
      </c>
      <c r="L201" s="37">
        <v>0.74579999999999957</v>
      </c>
      <c r="M201" s="37">
        <f t="shared" si="159"/>
        <v>3.9918400000000003</v>
      </c>
      <c r="N201" s="37">
        <v>0</v>
      </c>
      <c r="O201" s="37">
        <v>0</v>
      </c>
      <c r="P201" s="37">
        <v>3.3265333300000002</v>
      </c>
      <c r="Q201" s="37">
        <v>0.6653066700000001</v>
      </c>
      <c r="R201" s="38">
        <f t="shared" si="160"/>
        <v>0.48295999999999983</v>
      </c>
      <c r="S201" s="35">
        <f t="shared" si="161"/>
        <v>-0.48295999999999983</v>
      </c>
      <c r="T201" s="39">
        <f t="shared" si="162"/>
        <v>-0.10792884598194329</v>
      </c>
      <c r="U201" s="35">
        <f t="shared" si="163"/>
        <v>0</v>
      </c>
      <c r="V201" s="39">
        <v>0</v>
      </c>
      <c r="W201" s="35">
        <f t="shared" si="164"/>
        <v>0</v>
      </c>
      <c r="X201" s="39">
        <v>0</v>
      </c>
      <c r="Y201" s="35">
        <f t="shared" si="165"/>
        <v>-0.40246667000000036</v>
      </c>
      <c r="Z201" s="39">
        <f t="shared" si="166"/>
        <v>-0.10792884687583811</v>
      </c>
      <c r="AA201" s="35">
        <f t="shared" si="167"/>
        <v>-8.0493329999999474E-2</v>
      </c>
      <c r="AB201" s="39">
        <f t="shared" si="168"/>
        <v>-0.10792884151246919</v>
      </c>
      <c r="AC201" s="11" t="s">
        <v>1160</v>
      </c>
      <c r="AR201" s="95"/>
    </row>
    <row r="202" spans="1:44" ht="47.25" outlineLevel="1" x14ac:dyDescent="0.25">
      <c r="A202" s="32" t="s">
        <v>315</v>
      </c>
      <c r="B202" s="43" t="s">
        <v>405</v>
      </c>
      <c r="C202" s="34" t="s">
        <v>406</v>
      </c>
      <c r="D202" s="35">
        <v>0.4359229</v>
      </c>
      <c r="E202" s="36" t="s">
        <v>33</v>
      </c>
      <c r="F202" s="37">
        <v>0</v>
      </c>
      <c r="G202" s="35">
        <v>0.4359229</v>
      </c>
      <c r="H202" s="37">
        <f t="shared" si="158"/>
        <v>0.4359229</v>
      </c>
      <c r="I202" s="37">
        <v>0</v>
      </c>
      <c r="J202" s="37">
        <v>0</v>
      </c>
      <c r="K202" s="37">
        <v>0.36326908333333335</v>
      </c>
      <c r="L202" s="37">
        <v>7.2653816666666649E-2</v>
      </c>
      <c r="M202" s="37">
        <f t="shared" si="159"/>
        <v>0.4355</v>
      </c>
      <c r="N202" s="37">
        <v>0</v>
      </c>
      <c r="O202" s="37">
        <v>0</v>
      </c>
      <c r="P202" s="37">
        <v>0.36291667</v>
      </c>
      <c r="Q202" s="37">
        <v>7.2583330000000001E-2</v>
      </c>
      <c r="R202" s="38">
        <f t="shared" si="160"/>
        <v>4.2290000000000383E-4</v>
      </c>
      <c r="S202" s="35">
        <f t="shared" si="161"/>
        <v>-4.2290000000000383E-4</v>
      </c>
      <c r="T202" s="39">
        <f t="shared" si="162"/>
        <v>-9.7012568048158022E-4</v>
      </c>
      <c r="U202" s="35">
        <f t="shared" si="163"/>
        <v>0</v>
      </c>
      <c r="V202" s="39">
        <v>0</v>
      </c>
      <c r="W202" s="35">
        <f t="shared" si="164"/>
        <v>0</v>
      </c>
      <c r="X202" s="39">
        <v>0</v>
      </c>
      <c r="Y202" s="35">
        <f t="shared" si="165"/>
        <v>-3.5241333333335678E-4</v>
      </c>
      <c r="Z202" s="39">
        <f t="shared" si="166"/>
        <v>-9.7011650454708416E-4</v>
      </c>
      <c r="AA202" s="35">
        <f t="shared" si="167"/>
        <v>-7.0486666666647046E-5</v>
      </c>
      <c r="AB202" s="39">
        <f t="shared" si="168"/>
        <v>-9.7017156015406021E-4</v>
      </c>
      <c r="AC202" s="11" t="s">
        <v>33</v>
      </c>
      <c r="AR202" s="95"/>
    </row>
    <row r="203" spans="1:44" ht="47.25" outlineLevel="1" x14ac:dyDescent="0.25">
      <c r="A203" s="32" t="s">
        <v>315</v>
      </c>
      <c r="B203" s="43" t="s">
        <v>407</v>
      </c>
      <c r="C203" s="34" t="s">
        <v>408</v>
      </c>
      <c r="D203" s="35">
        <v>4.8035999999999994</v>
      </c>
      <c r="E203" s="36" t="s">
        <v>33</v>
      </c>
      <c r="F203" s="37">
        <v>0</v>
      </c>
      <c r="G203" s="35">
        <v>4.8035999999999994</v>
      </c>
      <c r="H203" s="37">
        <f t="shared" si="158"/>
        <v>4.8036000000000003</v>
      </c>
      <c r="I203" s="37">
        <v>0</v>
      </c>
      <c r="J203" s="37">
        <v>0</v>
      </c>
      <c r="K203" s="37">
        <v>0</v>
      </c>
      <c r="L203" s="37">
        <v>4.8036000000000003</v>
      </c>
      <c r="M203" s="37">
        <f t="shared" si="159"/>
        <v>4.8037660899999999</v>
      </c>
      <c r="N203" s="37">
        <v>0</v>
      </c>
      <c r="O203" s="37">
        <v>0</v>
      </c>
      <c r="P203" s="37">
        <v>0</v>
      </c>
      <c r="Q203" s="37">
        <v>4.8037660899999999</v>
      </c>
      <c r="R203" s="38">
        <f t="shared" si="160"/>
        <v>-1.6609000000045171E-4</v>
      </c>
      <c r="S203" s="35">
        <f t="shared" si="161"/>
        <v>1.6608999999956353E-4</v>
      </c>
      <c r="T203" s="39">
        <f t="shared" si="162"/>
        <v>3.4576151219827529E-5</v>
      </c>
      <c r="U203" s="35">
        <f t="shared" si="163"/>
        <v>0</v>
      </c>
      <c r="V203" s="39">
        <v>0</v>
      </c>
      <c r="W203" s="35">
        <f t="shared" si="164"/>
        <v>0</v>
      </c>
      <c r="X203" s="39">
        <v>0</v>
      </c>
      <c r="Y203" s="35">
        <f t="shared" si="165"/>
        <v>0</v>
      </c>
      <c r="Z203" s="39">
        <v>0</v>
      </c>
      <c r="AA203" s="35">
        <f t="shared" si="167"/>
        <v>1.6608999999956353E-4</v>
      </c>
      <c r="AB203" s="39">
        <f t="shared" si="168"/>
        <v>3.4576151219827529E-5</v>
      </c>
      <c r="AC203" s="11" t="s">
        <v>144</v>
      </c>
      <c r="AR203" s="95"/>
    </row>
    <row r="204" spans="1:44" ht="110.25" outlineLevel="1" x14ac:dyDescent="0.25">
      <c r="A204" s="32" t="s">
        <v>315</v>
      </c>
      <c r="B204" s="43" t="s">
        <v>409</v>
      </c>
      <c r="C204" s="34" t="s">
        <v>410</v>
      </c>
      <c r="D204" s="35">
        <v>16.548752499999999</v>
      </c>
      <c r="E204" s="36" t="s">
        <v>33</v>
      </c>
      <c r="F204" s="37">
        <v>16.518752499999998</v>
      </c>
      <c r="G204" s="35">
        <v>3.0000000000000748E-2</v>
      </c>
      <c r="H204" s="37">
        <f t="shared" si="158"/>
        <v>1.2840000000000001E-2</v>
      </c>
      <c r="I204" s="37">
        <v>0</v>
      </c>
      <c r="J204" s="37">
        <v>0</v>
      </c>
      <c r="K204" s="37">
        <v>1.2840000000000001E-2</v>
      </c>
      <c r="L204" s="37">
        <v>0</v>
      </c>
      <c r="M204" s="37">
        <f t="shared" si="159"/>
        <v>1.2840000000000001E-2</v>
      </c>
      <c r="N204" s="37">
        <v>0</v>
      </c>
      <c r="O204" s="37">
        <v>0</v>
      </c>
      <c r="P204" s="37">
        <v>1.2840000000000001E-2</v>
      </c>
      <c r="Q204" s="37">
        <v>0</v>
      </c>
      <c r="R204" s="38">
        <f t="shared" si="160"/>
        <v>1.7160000000000748E-2</v>
      </c>
      <c r="S204" s="35">
        <f t="shared" si="161"/>
        <v>0</v>
      </c>
      <c r="T204" s="39">
        <f t="shared" si="162"/>
        <v>0</v>
      </c>
      <c r="U204" s="35">
        <f t="shared" si="163"/>
        <v>0</v>
      </c>
      <c r="V204" s="39">
        <v>0</v>
      </c>
      <c r="W204" s="35">
        <f t="shared" si="164"/>
        <v>0</v>
      </c>
      <c r="X204" s="39">
        <v>0</v>
      </c>
      <c r="Y204" s="35">
        <f t="shared" si="165"/>
        <v>0</v>
      </c>
      <c r="Z204" s="39">
        <f t="shared" si="166"/>
        <v>0</v>
      </c>
      <c r="AA204" s="35">
        <f t="shared" si="167"/>
        <v>0</v>
      </c>
      <c r="AB204" s="39">
        <v>0</v>
      </c>
      <c r="AC204" s="11" t="s">
        <v>33</v>
      </c>
      <c r="AR204" s="95"/>
    </row>
    <row r="205" spans="1:44" ht="78.75" outlineLevel="1" x14ac:dyDescent="0.25">
      <c r="A205" s="32" t="s">
        <v>315</v>
      </c>
      <c r="B205" s="43" t="s">
        <v>411</v>
      </c>
      <c r="C205" s="34" t="s">
        <v>412</v>
      </c>
      <c r="D205" s="35">
        <v>72.593424999999996</v>
      </c>
      <c r="E205" s="36" t="s">
        <v>33</v>
      </c>
      <c r="F205" s="37">
        <v>72.588925000000003</v>
      </c>
      <c r="G205" s="35">
        <v>4.4999999999930651E-3</v>
      </c>
      <c r="H205" s="37">
        <f t="shared" si="158"/>
        <v>4.4999999999999997E-3</v>
      </c>
      <c r="I205" s="37">
        <v>0</v>
      </c>
      <c r="J205" s="37">
        <v>0</v>
      </c>
      <c r="K205" s="37">
        <v>4.4999999999999997E-3</v>
      </c>
      <c r="L205" s="37">
        <v>0</v>
      </c>
      <c r="M205" s="37">
        <f t="shared" si="159"/>
        <v>0</v>
      </c>
      <c r="N205" s="37">
        <v>0</v>
      </c>
      <c r="O205" s="37">
        <v>0</v>
      </c>
      <c r="P205" s="37">
        <v>0</v>
      </c>
      <c r="Q205" s="37">
        <v>0</v>
      </c>
      <c r="R205" s="38">
        <f t="shared" si="160"/>
        <v>4.4999999999930651E-3</v>
      </c>
      <c r="S205" s="35">
        <f t="shared" si="161"/>
        <v>-4.4999999999999997E-3</v>
      </c>
      <c r="T205" s="39">
        <f t="shared" si="162"/>
        <v>-1</v>
      </c>
      <c r="U205" s="35">
        <f t="shared" si="163"/>
        <v>0</v>
      </c>
      <c r="V205" s="39">
        <v>0</v>
      </c>
      <c r="W205" s="35">
        <f t="shared" si="164"/>
        <v>0</v>
      </c>
      <c r="X205" s="39">
        <v>0</v>
      </c>
      <c r="Y205" s="35">
        <f t="shared" si="165"/>
        <v>-4.4999999999999997E-3</v>
      </c>
      <c r="Z205" s="39">
        <f t="shared" si="166"/>
        <v>-1</v>
      </c>
      <c r="AA205" s="35">
        <f t="shared" si="167"/>
        <v>0</v>
      </c>
      <c r="AB205" s="39">
        <v>0</v>
      </c>
      <c r="AC205" s="11" t="s">
        <v>1161</v>
      </c>
      <c r="AR205" s="95"/>
    </row>
    <row r="206" spans="1:44" ht="63" outlineLevel="1" x14ac:dyDescent="0.25">
      <c r="A206" s="36" t="s">
        <v>315</v>
      </c>
      <c r="B206" s="33" t="s">
        <v>413</v>
      </c>
      <c r="C206" s="36" t="s">
        <v>414</v>
      </c>
      <c r="D206" s="62">
        <v>57.166849999999997</v>
      </c>
      <c r="E206" s="36" t="s">
        <v>33</v>
      </c>
      <c r="F206" s="37">
        <v>56.384594</v>
      </c>
      <c r="G206" s="35">
        <v>0.78225599999999673</v>
      </c>
      <c r="H206" s="37">
        <f t="shared" si="158"/>
        <v>0.78225599999999995</v>
      </c>
      <c r="I206" s="37">
        <v>0</v>
      </c>
      <c r="J206" s="37">
        <v>0</v>
      </c>
      <c r="K206" s="37">
        <v>0.65338000000000007</v>
      </c>
      <c r="L206" s="37">
        <v>0.12887599999999988</v>
      </c>
      <c r="M206" s="37">
        <f t="shared" si="159"/>
        <v>0.79325600000000007</v>
      </c>
      <c r="N206" s="37">
        <v>0</v>
      </c>
      <c r="O206" s="37">
        <v>0</v>
      </c>
      <c r="P206" s="37">
        <v>0.66438000000000008</v>
      </c>
      <c r="Q206" s="37">
        <v>0.12887599999999999</v>
      </c>
      <c r="R206" s="38">
        <f t="shared" si="160"/>
        <v>-1.100000000000334E-2</v>
      </c>
      <c r="S206" s="35">
        <f t="shared" si="161"/>
        <v>1.1000000000000121E-2</v>
      </c>
      <c r="T206" s="39">
        <f t="shared" si="162"/>
        <v>1.4061892781902756E-2</v>
      </c>
      <c r="U206" s="35">
        <f t="shared" si="163"/>
        <v>0</v>
      </c>
      <c r="V206" s="39">
        <v>0</v>
      </c>
      <c r="W206" s="35">
        <f t="shared" si="164"/>
        <v>0</v>
      </c>
      <c r="X206" s="39">
        <v>0</v>
      </c>
      <c r="Y206" s="35">
        <f t="shared" si="165"/>
        <v>1.100000000000001E-2</v>
      </c>
      <c r="Z206" s="39">
        <f t="shared" si="166"/>
        <v>1.6835532155866431E-2</v>
      </c>
      <c r="AA206" s="35">
        <f t="shared" si="167"/>
        <v>0</v>
      </c>
      <c r="AB206" s="39">
        <f t="shared" si="168"/>
        <v>0</v>
      </c>
      <c r="AC206" s="63" t="s">
        <v>144</v>
      </c>
      <c r="AR206" s="95"/>
    </row>
    <row r="207" spans="1:44" outlineLevel="1" x14ac:dyDescent="0.25">
      <c r="A207" s="23" t="s">
        <v>416</v>
      </c>
      <c r="B207" s="29" t="s">
        <v>417</v>
      </c>
      <c r="C207" s="25" t="s">
        <v>32</v>
      </c>
      <c r="D207" s="102">
        <f>SUM(D208,D226,D241,D261,D268,D274,D275)</f>
        <v>8856.4611632798315</v>
      </c>
      <c r="E207" s="42" t="s">
        <v>33</v>
      </c>
      <c r="F207" s="66">
        <f t="shared" ref="F207:S207" si="169">SUM(F208,F226,F241,F261,F268,F274,F275)</f>
        <v>857.05887699000004</v>
      </c>
      <c r="G207" s="102">
        <f t="shared" si="169"/>
        <v>7999.402286289831</v>
      </c>
      <c r="H207" s="66">
        <f t="shared" si="169"/>
        <v>383.68789821143218</v>
      </c>
      <c r="I207" s="66">
        <f t="shared" si="169"/>
        <v>0</v>
      </c>
      <c r="J207" s="66">
        <f t="shared" si="169"/>
        <v>0</v>
      </c>
      <c r="K207" s="66">
        <f t="shared" si="169"/>
        <v>272.053450618</v>
      </c>
      <c r="L207" s="66">
        <f t="shared" si="169"/>
        <v>111.6344475934322</v>
      </c>
      <c r="M207" s="66">
        <f t="shared" si="169"/>
        <v>350.29391915999997</v>
      </c>
      <c r="N207" s="66">
        <f t="shared" si="169"/>
        <v>0</v>
      </c>
      <c r="O207" s="66">
        <f t="shared" si="169"/>
        <v>0</v>
      </c>
      <c r="P207" s="66">
        <f t="shared" si="169"/>
        <v>234.86718669999999</v>
      </c>
      <c r="Q207" s="66">
        <f t="shared" si="169"/>
        <v>115.42673246</v>
      </c>
      <c r="R207" s="66">
        <f t="shared" si="169"/>
        <v>7649.1083671298311</v>
      </c>
      <c r="S207" s="66">
        <f t="shared" si="169"/>
        <v>-33.393979051432183</v>
      </c>
      <c r="T207" s="27">
        <f t="shared" si="162"/>
        <v>-8.7034225491861475E-2</v>
      </c>
      <c r="U207" s="66">
        <f>SUM(U208,U226,U241,U261,U268,U274,U275)</f>
        <v>0</v>
      </c>
      <c r="V207" s="27">
        <v>0</v>
      </c>
      <c r="W207" s="66">
        <f>SUM(W208,W226,W241,W261,W268,W274,W275)</f>
        <v>0</v>
      </c>
      <c r="X207" s="27">
        <v>0</v>
      </c>
      <c r="Y207" s="66">
        <f>SUM(Y208,Y226,Y241,Y261,Y268,Y274,Y275)</f>
        <v>-37.186263917999995</v>
      </c>
      <c r="Z207" s="27">
        <f t="shared" si="166"/>
        <v>-0.13668734520193446</v>
      </c>
      <c r="AA207" s="66">
        <f>SUM(AA208,AA226,AA241,AA261,AA268,AA274,AA275)</f>
        <v>3.7922848665678126</v>
      </c>
      <c r="AB207" s="27">
        <f t="shared" si="168"/>
        <v>3.3970561491728335E-2</v>
      </c>
      <c r="AC207" s="28" t="s">
        <v>33</v>
      </c>
      <c r="AR207" s="95"/>
    </row>
    <row r="208" spans="1:44" ht="31.5" outlineLevel="1" x14ac:dyDescent="0.25">
      <c r="A208" s="23" t="s">
        <v>418</v>
      </c>
      <c r="B208" s="29" t="s">
        <v>51</v>
      </c>
      <c r="C208" s="25" t="s">
        <v>32</v>
      </c>
      <c r="D208" s="102">
        <f>D209+D212+D215+D225</f>
        <v>456.41535946393219</v>
      </c>
      <c r="E208" s="42" t="s">
        <v>33</v>
      </c>
      <c r="F208" s="66">
        <f t="shared" ref="F208" si="170">F209+F212+F215+F225</f>
        <v>363.44519578000001</v>
      </c>
      <c r="G208" s="102">
        <f>G209+G212+G215+G225</f>
        <v>92.970163683932199</v>
      </c>
      <c r="H208" s="66">
        <f t="shared" ref="H208:AA208" si="171">H209+H212+H215+H225</f>
        <v>60.490163683932195</v>
      </c>
      <c r="I208" s="66">
        <f t="shared" si="171"/>
        <v>0</v>
      </c>
      <c r="J208" s="66">
        <f t="shared" si="171"/>
        <v>0</v>
      </c>
      <c r="K208" s="66">
        <f t="shared" si="171"/>
        <v>1.0761195299999999</v>
      </c>
      <c r="L208" s="66">
        <f t="shared" si="171"/>
        <v>59.414044153932196</v>
      </c>
      <c r="M208" s="66">
        <f t="shared" si="171"/>
        <v>73.749071600000008</v>
      </c>
      <c r="N208" s="66">
        <f t="shared" si="171"/>
        <v>0</v>
      </c>
      <c r="O208" s="66">
        <f t="shared" si="171"/>
        <v>0</v>
      </c>
      <c r="P208" s="66">
        <f t="shared" si="171"/>
        <v>2.6327049300000001</v>
      </c>
      <c r="Q208" s="66">
        <f t="shared" si="171"/>
        <v>71.116366670000005</v>
      </c>
      <c r="R208" s="66">
        <f t="shared" si="171"/>
        <v>19.221092083932199</v>
      </c>
      <c r="S208" s="66">
        <f t="shared" si="171"/>
        <v>13.258907916067809</v>
      </c>
      <c r="T208" s="27">
        <f t="shared" si="162"/>
        <v>0.21919113965945061</v>
      </c>
      <c r="U208" s="66">
        <f t="shared" si="171"/>
        <v>0</v>
      </c>
      <c r="V208" s="27">
        <v>0</v>
      </c>
      <c r="W208" s="66">
        <f t="shared" si="171"/>
        <v>0</v>
      </c>
      <c r="X208" s="27">
        <v>0</v>
      </c>
      <c r="Y208" s="66">
        <f t="shared" si="171"/>
        <v>1.5565854000000001</v>
      </c>
      <c r="Z208" s="27">
        <f t="shared" si="166"/>
        <v>1.4464800206720532</v>
      </c>
      <c r="AA208" s="66">
        <f t="shared" si="171"/>
        <v>11.702322516067806</v>
      </c>
      <c r="AB208" s="27">
        <f t="shared" si="168"/>
        <v>0.19696222808447406</v>
      </c>
      <c r="AC208" s="28" t="s">
        <v>33</v>
      </c>
      <c r="AR208" s="95"/>
    </row>
    <row r="209" spans="1:44" ht="94.5" outlineLevel="1" x14ac:dyDescent="0.25">
      <c r="A209" s="23" t="s">
        <v>419</v>
      </c>
      <c r="B209" s="29" t="s">
        <v>53</v>
      </c>
      <c r="C209" s="25" t="s">
        <v>32</v>
      </c>
      <c r="D209" s="102">
        <f>SUM(D210:D211)</f>
        <v>0</v>
      </c>
      <c r="E209" s="42" t="s">
        <v>33</v>
      </c>
      <c r="F209" s="66">
        <f t="shared" ref="F209" si="172">SUM(F210:F211)</f>
        <v>0</v>
      </c>
      <c r="G209" s="102">
        <f>SUM(G210:G211)</f>
        <v>0</v>
      </c>
      <c r="H209" s="66">
        <f t="shared" ref="H209:AA209" si="173">SUM(H210:H211)</f>
        <v>0</v>
      </c>
      <c r="I209" s="66">
        <f t="shared" si="173"/>
        <v>0</v>
      </c>
      <c r="J209" s="66">
        <f t="shared" si="173"/>
        <v>0</v>
      </c>
      <c r="K209" s="66">
        <f t="shared" si="173"/>
        <v>0</v>
      </c>
      <c r="L209" s="66">
        <f t="shared" si="173"/>
        <v>0</v>
      </c>
      <c r="M209" s="66">
        <f t="shared" si="173"/>
        <v>0</v>
      </c>
      <c r="N209" s="66">
        <f t="shared" si="173"/>
        <v>0</v>
      </c>
      <c r="O209" s="66">
        <f t="shared" si="173"/>
        <v>0</v>
      </c>
      <c r="P209" s="66">
        <f t="shared" si="173"/>
        <v>0</v>
      </c>
      <c r="Q209" s="66">
        <f t="shared" si="173"/>
        <v>0</v>
      </c>
      <c r="R209" s="66">
        <f t="shared" si="173"/>
        <v>0</v>
      </c>
      <c r="S209" s="66">
        <f t="shared" si="173"/>
        <v>0</v>
      </c>
      <c r="T209" s="27">
        <v>0</v>
      </c>
      <c r="U209" s="66">
        <f t="shared" si="173"/>
        <v>0</v>
      </c>
      <c r="V209" s="27">
        <v>0</v>
      </c>
      <c r="W209" s="66">
        <f t="shared" si="173"/>
        <v>0</v>
      </c>
      <c r="X209" s="27">
        <v>0</v>
      </c>
      <c r="Y209" s="66">
        <f t="shared" si="173"/>
        <v>0</v>
      </c>
      <c r="Z209" s="27">
        <v>0</v>
      </c>
      <c r="AA209" s="66">
        <f t="shared" si="173"/>
        <v>0</v>
      </c>
      <c r="AB209" s="27">
        <v>0</v>
      </c>
      <c r="AC209" s="28" t="s">
        <v>33</v>
      </c>
      <c r="AR209" s="95"/>
    </row>
    <row r="210" spans="1:44" ht="31.5" outlineLevel="1" x14ac:dyDescent="0.25">
      <c r="A210" s="23" t="s">
        <v>420</v>
      </c>
      <c r="B210" s="29" t="s">
        <v>57</v>
      </c>
      <c r="C210" s="25" t="s">
        <v>32</v>
      </c>
      <c r="D210" s="102">
        <v>0</v>
      </c>
      <c r="E210" s="42" t="s">
        <v>33</v>
      </c>
      <c r="F210" s="66">
        <v>0</v>
      </c>
      <c r="G210" s="102">
        <v>0</v>
      </c>
      <c r="H210" s="66">
        <v>0</v>
      </c>
      <c r="I210" s="66">
        <v>0</v>
      </c>
      <c r="J210" s="66">
        <v>0</v>
      </c>
      <c r="K210" s="66">
        <v>0</v>
      </c>
      <c r="L210" s="66">
        <v>0</v>
      </c>
      <c r="M210" s="66">
        <v>0</v>
      </c>
      <c r="N210" s="66">
        <v>0</v>
      </c>
      <c r="O210" s="66">
        <v>0</v>
      </c>
      <c r="P210" s="66">
        <v>0</v>
      </c>
      <c r="Q210" s="66">
        <v>0</v>
      </c>
      <c r="R210" s="66">
        <v>0</v>
      </c>
      <c r="S210" s="66">
        <v>0</v>
      </c>
      <c r="T210" s="27">
        <v>0</v>
      </c>
      <c r="U210" s="66">
        <v>0</v>
      </c>
      <c r="V210" s="27">
        <v>0</v>
      </c>
      <c r="W210" s="66">
        <v>0</v>
      </c>
      <c r="X210" s="27">
        <v>0</v>
      </c>
      <c r="Y210" s="66">
        <v>0</v>
      </c>
      <c r="Z210" s="27">
        <v>0</v>
      </c>
      <c r="AA210" s="66">
        <v>0</v>
      </c>
      <c r="AB210" s="27">
        <v>0</v>
      </c>
      <c r="AC210" s="28" t="s">
        <v>33</v>
      </c>
      <c r="AR210" s="95"/>
    </row>
    <row r="211" spans="1:44" ht="31.5" outlineLevel="1" x14ac:dyDescent="0.25">
      <c r="A211" s="23" t="s">
        <v>421</v>
      </c>
      <c r="B211" s="29" t="s">
        <v>57</v>
      </c>
      <c r="C211" s="25" t="s">
        <v>32</v>
      </c>
      <c r="D211" s="102">
        <v>0</v>
      </c>
      <c r="E211" s="42" t="s">
        <v>33</v>
      </c>
      <c r="F211" s="66">
        <v>0</v>
      </c>
      <c r="G211" s="102">
        <v>0</v>
      </c>
      <c r="H211" s="66">
        <v>0</v>
      </c>
      <c r="I211" s="66">
        <v>0</v>
      </c>
      <c r="J211" s="66">
        <v>0</v>
      </c>
      <c r="K211" s="66">
        <v>0</v>
      </c>
      <c r="L211" s="66">
        <v>0</v>
      </c>
      <c r="M211" s="66">
        <v>0</v>
      </c>
      <c r="N211" s="66">
        <v>0</v>
      </c>
      <c r="O211" s="66">
        <v>0</v>
      </c>
      <c r="P211" s="66">
        <v>0</v>
      </c>
      <c r="Q211" s="66">
        <v>0</v>
      </c>
      <c r="R211" s="66">
        <v>0</v>
      </c>
      <c r="S211" s="66">
        <v>0</v>
      </c>
      <c r="T211" s="27">
        <v>0</v>
      </c>
      <c r="U211" s="66">
        <v>0</v>
      </c>
      <c r="V211" s="27">
        <v>0</v>
      </c>
      <c r="W211" s="66">
        <v>0</v>
      </c>
      <c r="X211" s="27">
        <v>0</v>
      </c>
      <c r="Y211" s="66">
        <v>0</v>
      </c>
      <c r="Z211" s="27">
        <v>0</v>
      </c>
      <c r="AA211" s="66">
        <v>0</v>
      </c>
      <c r="AB211" s="27">
        <v>0</v>
      </c>
      <c r="AC211" s="28" t="s">
        <v>33</v>
      </c>
      <c r="AR211" s="95"/>
    </row>
    <row r="212" spans="1:44" ht="47.25" outlineLevel="1" x14ac:dyDescent="0.25">
      <c r="A212" s="23" t="s">
        <v>422</v>
      </c>
      <c r="B212" s="29" t="s">
        <v>59</v>
      </c>
      <c r="C212" s="25" t="s">
        <v>32</v>
      </c>
      <c r="D212" s="102">
        <f>SUM(D213)</f>
        <v>0</v>
      </c>
      <c r="E212" s="42" t="s">
        <v>33</v>
      </c>
      <c r="F212" s="66">
        <f t="shared" ref="F212" si="174">SUM(F213)</f>
        <v>0</v>
      </c>
      <c r="G212" s="102">
        <f>SUM(G213)</f>
        <v>0</v>
      </c>
      <c r="H212" s="66">
        <f t="shared" ref="H212:AA212" si="175">SUM(H213)</f>
        <v>0</v>
      </c>
      <c r="I212" s="66">
        <f t="shared" si="175"/>
        <v>0</v>
      </c>
      <c r="J212" s="66">
        <f t="shared" si="175"/>
        <v>0</v>
      </c>
      <c r="K212" s="66">
        <f t="shared" si="175"/>
        <v>0</v>
      </c>
      <c r="L212" s="66">
        <f t="shared" si="175"/>
        <v>0</v>
      </c>
      <c r="M212" s="66">
        <f t="shared" si="175"/>
        <v>0</v>
      </c>
      <c r="N212" s="66">
        <f t="shared" si="175"/>
        <v>0</v>
      </c>
      <c r="O212" s="66">
        <f t="shared" si="175"/>
        <v>0</v>
      </c>
      <c r="P212" s="66">
        <f t="shared" si="175"/>
        <v>0</v>
      </c>
      <c r="Q212" s="66">
        <f t="shared" si="175"/>
        <v>0</v>
      </c>
      <c r="R212" s="66">
        <f t="shared" si="175"/>
        <v>0</v>
      </c>
      <c r="S212" s="66">
        <f t="shared" si="175"/>
        <v>0</v>
      </c>
      <c r="T212" s="27">
        <v>0</v>
      </c>
      <c r="U212" s="66">
        <f t="shared" si="175"/>
        <v>0</v>
      </c>
      <c r="V212" s="27">
        <v>0</v>
      </c>
      <c r="W212" s="66">
        <f t="shared" si="175"/>
        <v>0</v>
      </c>
      <c r="X212" s="27">
        <v>0</v>
      </c>
      <c r="Y212" s="66">
        <f t="shared" si="175"/>
        <v>0</v>
      </c>
      <c r="Z212" s="27">
        <v>0</v>
      </c>
      <c r="AA212" s="66">
        <f t="shared" si="175"/>
        <v>0</v>
      </c>
      <c r="AB212" s="27">
        <v>0</v>
      </c>
      <c r="AC212" s="28" t="s">
        <v>33</v>
      </c>
      <c r="AR212" s="95"/>
    </row>
    <row r="213" spans="1:44" ht="31.5" outlineLevel="1" x14ac:dyDescent="0.25">
      <c r="A213" s="23" t="s">
        <v>423</v>
      </c>
      <c r="B213" s="29" t="s">
        <v>57</v>
      </c>
      <c r="C213" s="25" t="s">
        <v>32</v>
      </c>
      <c r="D213" s="102">
        <v>0</v>
      </c>
      <c r="E213" s="42" t="s">
        <v>33</v>
      </c>
      <c r="F213" s="66">
        <v>0</v>
      </c>
      <c r="G213" s="102">
        <v>0</v>
      </c>
      <c r="H213" s="66">
        <v>0</v>
      </c>
      <c r="I213" s="66">
        <v>0</v>
      </c>
      <c r="J213" s="66">
        <v>0</v>
      </c>
      <c r="K213" s="66">
        <v>0</v>
      </c>
      <c r="L213" s="66">
        <v>0</v>
      </c>
      <c r="M213" s="66">
        <v>0</v>
      </c>
      <c r="N213" s="66">
        <v>0</v>
      </c>
      <c r="O213" s="66">
        <v>0</v>
      </c>
      <c r="P213" s="66">
        <v>0</v>
      </c>
      <c r="Q213" s="66">
        <v>0</v>
      </c>
      <c r="R213" s="66">
        <v>0</v>
      </c>
      <c r="S213" s="66">
        <v>0</v>
      </c>
      <c r="T213" s="27">
        <v>0</v>
      </c>
      <c r="U213" s="66">
        <v>0</v>
      </c>
      <c r="V213" s="27">
        <v>0</v>
      </c>
      <c r="W213" s="66">
        <v>0</v>
      </c>
      <c r="X213" s="27">
        <v>0</v>
      </c>
      <c r="Y213" s="66">
        <v>0</v>
      </c>
      <c r="Z213" s="27">
        <v>0</v>
      </c>
      <c r="AA213" s="66">
        <v>0</v>
      </c>
      <c r="AB213" s="27">
        <v>0</v>
      </c>
      <c r="AC213" s="28" t="s">
        <v>33</v>
      </c>
      <c r="AR213" s="95"/>
    </row>
    <row r="214" spans="1:44" ht="31.5" outlineLevel="1" x14ac:dyDescent="0.25">
      <c r="A214" s="23" t="s">
        <v>424</v>
      </c>
      <c r="B214" s="29" t="s">
        <v>57</v>
      </c>
      <c r="C214" s="25" t="s">
        <v>32</v>
      </c>
      <c r="D214" s="102">
        <v>0</v>
      </c>
      <c r="E214" s="42" t="s">
        <v>33</v>
      </c>
      <c r="F214" s="66">
        <v>0</v>
      </c>
      <c r="G214" s="102">
        <v>0</v>
      </c>
      <c r="H214" s="66">
        <v>0</v>
      </c>
      <c r="I214" s="66">
        <v>0</v>
      </c>
      <c r="J214" s="66">
        <v>0</v>
      </c>
      <c r="K214" s="66">
        <v>0</v>
      </c>
      <c r="L214" s="66">
        <v>0</v>
      </c>
      <c r="M214" s="66">
        <v>0</v>
      </c>
      <c r="N214" s="66">
        <v>0</v>
      </c>
      <c r="O214" s="66">
        <v>0</v>
      </c>
      <c r="P214" s="66">
        <v>0</v>
      </c>
      <c r="Q214" s="66">
        <v>0</v>
      </c>
      <c r="R214" s="66">
        <v>0</v>
      </c>
      <c r="S214" s="66">
        <v>0</v>
      </c>
      <c r="T214" s="27">
        <v>0</v>
      </c>
      <c r="U214" s="66">
        <v>0</v>
      </c>
      <c r="V214" s="27">
        <v>0</v>
      </c>
      <c r="W214" s="66">
        <v>0</v>
      </c>
      <c r="X214" s="27">
        <v>0</v>
      </c>
      <c r="Y214" s="66">
        <v>0</v>
      </c>
      <c r="Z214" s="27">
        <v>0</v>
      </c>
      <c r="AA214" s="66">
        <v>0</v>
      </c>
      <c r="AB214" s="27">
        <v>0</v>
      </c>
      <c r="AC214" s="28" t="s">
        <v>33</v>
      </c>
      <c r="AR214" s="95"/>
    </row>
    <row r="215" spans="1:44" ht="47.25" outlineLevel="1" x14ac:dyDescent="0.25">
      <c r="A215" s="23" t="s">
        <v>425</v>
      </c>
      <c r="B215" s="29" t="s">
        <v>63</v>
      </c>
      <c r="C215" s="25" t="s">
        <v>32</v>
      </c>
      <c r="D215" s="102">
        <f>SUM(D216:D220)</f>
        <v>456.41535946393219</v>
      </c>
      <c r="E215" s="42" t="s">
        <v>33</v>
      </c>
      <c r="F215" s="66">
        <f t="shared" ref="F215" si="176">SUM(F216:F220)</f>
        <v>363.44519578000001</v>
      </c>
      <c r="G215" s="102">
        <f>SUM(G216:G220)</f>
        <v>92.970163683932199</v>
      </c>
      <c r="H215" s="66">
        <f t="shared" ref="H215:AA215" si="177">SUM(H216:H220)</f>
        <v>60.490163683932195</v>
      </c>
      <c r="I215" s="66">
        <f t="shared" si="177"/>
        <v>0</v>
      </c>
      <c r="J215" s="66">
        <f t="shared" si="177"/>
        <v>0</v>
      </c>
      <c r="K215" s="66">
        <f t="shared" si="177"/>
        <v>1.0761195299999999</v>
      </c>
      <c r="L215" s="66">
        <f t="shared" si="177"/>
        <v>59.414044153932196</v>
      </c>
      <c r="M215" s="66">
        <f t="shared" si="177"/>
        <v>73.749071600000008</v>
      </c>
      <c r="N215" s="66">
        <f t="shared" si="177"/>
        <v>0</v>
      </c>
      <c r="O215" s="66">
        <f t="shared" si="177"/>
        <v>0</v>
      </c>
      <c r="P215" s="66">
        <f t="shared" si="177"/>
        <v>2.6327049300000001</v>
      </c>
      <c r="Q215" s="66">
        <f t="shared" si="177"/>
        <v>71.116366670000005</v>
      </c>
      <c r="R215" s="66">
        <f t="shared" si="177"/>
        <v>19.221092083932199</v>
      </c>
      <c r="S215" s="66">
        <f t="shared" si="177"/>
        <v>13.258907916067809</v>
      </c>
      <c r="T215" s="27">
        <f t="shared" ref="T215" si="178">S215/H215</f>
        <v>0.21919113965945061</v>
      </c>
      <c r="U215" s="66">
        <f t="shared" si="177"/>
        <v>0</v>
      </c>
      <c r="V215" s="27">
        <v>0</v>
      </c>
      <c r="W215" s="66">
        <f t="shared" si="177"/>
        <v>0</v>
      </c>
      <c r="X215" s="27">
        <v>0</v>
      </c>
      <c r="Y215" s="66">
        <f t="shared" si="177"/>
        <v>1.5565854000000001</v>
      </c>
      <c r="Z215" s="27">
        <f t="shared" ref="Z215:Z224" si="179">Y215/K215</f>
        <v>1.4464800206720532</v>
      </c>
      <c r="AA215" s="66">
        <f t="shared" si="177"/>
        <v>11.702322516067806</v>
      </c>
      <c r="AB215" s="27">
        <f t="shared" ref="AB215:AB224" si="180">AA215/L215</f>
        <v>0.19696222808447406</v>
      </c>
      <c r="AC215" s="28" t="s">
        <v>33</v>
      </c>
      <c r="AR215" s="95"/>
    </row>
    <row r="216" spans="1:44" ht="78.75" outlineLevel="1" x14ac:dyDescent="0.25">
      <c r="A216" s="23" t="s">
        <v>426</v>
      </c>
      <c r="B216" s="29" t="s">
        <v>65</v>
      </c>
      <c r="C216" s="25" t="s">
        <v>32</v>
      </c>
      <c r="D216" s="102">
        <v>0</v>
      </c>
      <c r="E216" s="42" t="s">
        <v>33</v>
      </c>
      <c r="F216" s="66">
        <v>0</v>
      </c>
      <c r="G216" s="102">
        <v>0</v>
      </c>
      <c r="H216" s="66">
        <v>0</v>
      </c>
      <c r="I216" s="66">
        <v>0</v>
      </c>
      <c r="J216" s="66">
        <v>0</v>
      </c>
      <c r="K216" s="66">
        <v>0</v>
      </c>
      <c r="L216" s="66">
        <v>0</v>
      </c>
      <c r="M216" s="66">
        <v>0</v>
      </c>
      <c r="N216" s="66">
        <v>0</v>
      </c>
      <c r="O216" s="66">
        <v>0</v>
      </c>
      <c r="P216" s="66">
        <v>0</v>
      </c>
      <c r="Q216" s="66">
        <v>0</v>
      </c>
      <c r="R216" s="66">
        <v>0</v>
      </c>
      <c r="S216" s="66">
        <v>0</v>
      </c>
      <c r="T216" s="27">
        <v>0</v>
      </c>
      <c r="U216" s="66">
        <v>0</v>
      </c>
      <c r="V216" s="27">
        <v>0</v>
      </c>
      <c r="W216" s="66">
        <v>0</v>
      </c>
      <c r="X216" s="27">
        <v>0</v>
      </c>
      <c r="Y216" s="66">
        <v>0</v>
      </c>
      <c r="Z216" s="27">
        <v>0</v>
      </c>
      <c r="AA216" s="66">
        <v>0</v>
      </c>
      <c r="AB216" s="27">
        <v>0</v>
      </c>
      <c r="AC216" s="28" t="s">
        <v>33</v>
      </c>
      <c r="AR216" s="95"/>
    </row>
    <row r="217" spans="1:44" ht="78.75" outlineLevel="1" x14ac:dyDescent="0.25">
      <c r="A217" s="23" t="s">
        <v>427</v>
      </c>
      <c r="B217" s="29" t="s">
        <v>67</v>
      </c>
      <c r="C217" s="25" t="s">
        <v>32</v>
      </c>
      <c r="D217" s="104">
        <v>0</v>
      </c>
      <c r="E217" s="42" t="s">
        <v>33</v>
      </c>
      <c r="F217" s="66">
        <v>0</v>
      </c>
      <c r="G217" s="104">
        <v>0</v>
      </c>
      <c r="H217" s="66">
        <v>0</v>
      </c>
      <c r="I217" s="66">
        <v>0</v>
      </c>
      <c r="J217" s="66">
        <v>0</v>
      </c>
      <c r="K217" s="66">
        <v>0</v>
      </c>
      <c r="L217" s="66">
        <v>0</v>
      </c>
      <c r="M217" s="66">
        <v>0</v>
      </c>
      <c r="N217" s="66">
        <v>0</v>
      </c>
      <c r="O217" s="66">
        <v>0</v>
      </c>
      <c r="P217" s="66">
        <v>0</v>
      </c>
      <c r="Q217" s="66">
        <v>0</v>
      </c>
      <c r="R217" s="66">
        <v>0</v>
      </c>
      <c r="S217" s="66">
        <v>0</v>
      </c>
      <c r="T217" s="27">
        <v>0</v>
      </c>
      <c r="U217" s="66">
        <v>0</v>
      </c>
      <c r="V217" s="27">
        <v>0</v>
      </c>
      <c r="W217" s="66">
        <v>0</v>
      </c>
      <c r="X217" s="27">
        <v>0</v>
      </c>
      <c r="Y217" s="66">
        <v>0</v>
      </c>
      <c r="Z217" s="27">
        <v>0</v>
      </c>
      <c r="AA217" s="66">
        <v>0</v>
      </c>
      <c r="AB217" s="27">
        <v>0</v>
      </c>
      <c r="AC217" s="28" t="s">
        <v>33</v>
      </c>
      <c r="AR217" s="95"/>
    </row>
    <row r="218" spans="1:44" ht="63" outlineLevel="1" x14ac:dyDescent="0.25">
      <c r="A218" s="23" t="s">
        <v>428</v>
      </c>
      <c r="B218" s="29" t="s">
        <v>69</v>
      </c>
      <c r="C218" s="25" t="s">
        <v>32</v>
      </c>
      <c r="D218" s="102">
        <v>0</v>
      </c>
      <c r="E218" s="42" t="s">
        <v>33</v>
      </c>
      <c r="F218" s="66">
        <v>0</v>
      </c>
      <c r="G218" s="102">
        <v>0</v>
      </c>
      <c r="H218" s="66">
        <v>0</v>
      </c>
      <c r="I218" s="66">
        <v>0</v>
      </c>
      <c r="J218" s="66">
        <v>0</v>
      </c>
      <c r="K218" s="66">
        <v>0</v>
      </c>
      <c r="L218" s="66">
        <v>0</v>
      </c>
      <c r="M218" s="66">
        <v>0</v>
      </c>
      <c r="N218" s="66">
        <v>0</v>
      </c>
      <c r="O218" s="66">
        <v>0</v>
      </c>
      <c r="P218" s="66">
        <v>0</v>
      </c>
      <c r="Q218" s="66">
        <v>0</v>
      </c>
      <c r="R218" s="66">
        <v>0</v>
      </c>
      <c r="S218" s="66">
        <v>0</v>
      </c>
      <c r="T218" s="27">
        <v>0</v>
      </c>
      <c r="U218" s="66">
        <v>0</v>
      </c>
      <c r="V218" s="27">
        <v>0</v>
      </c>
      <c r="W218" s="66">
        <v>0</v>
      </c>
      <c r="X218" s="27">
        <v>0</v>
      </c>
      <c r="Y218" s="66">
        <v>0</v>
      </c>
      <c r="Z218" s="27">
        <v>0</v>
      </c>
      <c r="AA218" s="66">
        <v>0</v>
      </c>
      <c r="AB218" s="27">
        <v>0</v>
      </c>
      <c r="AC218" s="64" t="s">
        <v>33</v>
      </c>
      <c r="AR218" s="95"/>
    </row>
    <row r="219" spans="1:44" ht="94.5" outlineLevel="1" x14ac:dyDescent="0.25">
      <c r="A219" s="23" t="s">
        <v>429</v>
      </c>
      <c r="B219" s="29" t="s">
        <v>75</v>
      </c>
      <c r="C219" s="25" t="s">
        <v>32</v>
      </c>
      <c r="D219" s="102">
        <v>0</v>
      </c>
      <c r="E219" s="42" t="s">
        <v>33</v>
      </c>
      <c r="F219" s="66">
        <v>0</v>
      </c>
      <c r="G219" s="102">
        <v>0</v>
      </c>
      <c r="H219" s="66">
        <v>0</v>
      </c>
      <c r="I219" s="66">
        <v>0</v>
      </c>
      <c r="J219" s="66">
        <v>0</v>
      </c>
      <c r="K219" s="66">
        <v>0</v>
      </c>
      <c r="L219" s="66">
        <v>0</v>
      </c>
      <c r="M219" s="66">
        <v>0</v>
      </c>
      <c r="N219" s="66">
        <v>0</v>
      </c>
      <c r="O219" s="66">
        <v>0</v>
      </c>
      <c r="P219" s="66">
        <v>0</v>
      </c>
      <c r="Q219" s="66">
        <v>0</v>
      </c>
      <c r="R219" s="66">
        <v>0</v>
      </c>
      <c r="S219" s="66">
        <v>0</v>
      </c>
      <c r="T219" s="27">
        <v>0</v>
      </c>
      <c r="U219" s="66">
        <v>0</v>
      </c>
      <c r="V219" s="27">
        <v>0</v>
      </c>
      <c r="W219" s="66">
        <v>0</v>
      </c>
      <c r="X219" s="27">
        <v>0</v>
      </c>
      <c r="Y219" s="66">
        <v>0</v>
      </c>
      <c r="Z219" s="27">
        <v>0</v>
      </c>
      <c r="AA219" s="66">
        <v>0</v>
      </c>
      <c r="AB219" s="27">
        <v>0</v>
      </c>
      <c r="AC219" s="65" t="s">
        <v>33</v>
      </c>
      <c r="AR219" s="95"/>
    </row>
    <row r="220" spans="1:44" ht="78.75" outlineLevel="1" x14ac:dyDescent="0.25">
      <c r="A220" s="23" t="s">
        <v>430</v>
      </c>
      <c r="B220" s="29" t="s">
        <v>79</v>
      </c>
      <c r="C220" s="25" t="s">
        <v>32</v>
      </c>
      <c r="D220" s="102">
        <f>SUM(D221:D224)</f>
        <v>456.41535946393219</v>
      </c>
      <c r="E220" s="102">
        <f t="shared" ref="E220:Y220" si="181">SUM(E221:E224)</f>
        <v>0</v>
      </c>
      <c r="F220" s="102">
        <f t="shared" si="181"/>
        <v>363.44519578000001</v>
      </c>
      <c r="G220" s="102">
        <f t="shared" si="181"/>
        <v>92.970163683932199</v>
      </c>
      <c r="H220" s="102">
        <f t="shared" si="181"/>
        <v>60.490163683932195</v>
      </c>
      <c r="I220" s="102">
        <f t="shared" si="181"/>
        <v>0</v>
      </c>
      <c r="J220" s="102">
        <f t="shared" si="181"/>
        <v>0</v>
      </c>
      <c r="K220" s="102">
        <f t="shared" si="181"/>
        <v>1.0761195299999999</v>
      </c>
      <c r="L220" s="102">
        <f t="shared" si="181"/>
        <v>59.414044153932196</v>
      </c>
      <c r="M220" s="102">
        <f t="shared" si="181"/>
        <v>73.749071600000008</v>
      </c>
      <c r="N220" s="102">
        <f t="shared" si="181"/>
        <v>0</v>
      </c>
      <c r="O220" s="102">
        <f t="shared" si="181"/>
        <v>0</v>
      </c>
      <c r="P220" s="102">
        <f t="shared" si="181"/>
        <v>2.6327049300000001</v>
      </c>
      <c r="Q220" s="102">
        <f t="shared" si="181"/>
        <v>71.116366670000005</v>
      </c>
      <c r="R220" s="102">
        <f t="shared" si="181"/>
        <v>19.221092083932199</v>
      </c>
      <c r="S220" s="102">
        <f t="shared" si="181"/>
        <v>13.258907916067809</v>
      </c>
      <c r="T220" s="27">
        <f>S220/H220</f>
        <v>0.21919113965945061</v>
      </c>
      <c r="U220" s="102">
        <f t="shared" si="181"/>
        <v>0</v>
      </c>
      <c r="V220" s="27">
        <v>0</v>
      </c>
      <c r="W220" s="102">
        <f t="shared" si="181"/>
        <v>0</v>
      </c>
      <c r="X220" s="27">
        <v>0</v>
      </c>
      <c r="Y220" s="102">
        <f t="shared" si="181"/>
        <v>1.5565854000000001</v>
      </c>
      <c r="Z220" s="27">
        <f t="shared" si="179"/>
        <v>1.4464800206720532</v>
      </c>
      <c r="AA220" s="102">
        <f>SUM(AA221:AA224)</f>
        <v>11.702322516067806</v>
      </c>
      <c r="AB220" s="27">
        <f t="shared" si="180"/>
        <v>0.19696222808447406</v>
      </c>
      <c r="AC220" s="64" t="s">
        <v>33</v>
      </c>
      <c r="AR220" s="95"/>
    </row>
    <row r="221" spans="1:44" ht="78.75" outlineLevel="1" x14ac:dyDescent="0.25">
      <c r="A221" s="32" t="s">
        <v>430</v>
      </c>
      <c r="B221" s="40" t="s">
        <v>431</v>
      </c>
      <c r="C221" s="41" t="s">
        <v>432</v>
      </c>
      <c r="D221" s="35">
        <v>193.64725941999998</v>
      </c>
      <c r="E221" s="36" t="s">
        <v>33</v>
      </c>
      <c r="F221" s="37">
        <v>193.98569015999999</v>
      </c>
      <c r="G221" s="35">
        <v>-0.33843074000000684</v>
      </c>
      <c r="H221" s="37">
        <f t="shared" ref="H221:H224" si="182">I221+J221+K221+L221</f>
        <v>-0.33843074000000001</v>
      </c>
      <c r="I221" s="37">
        <v>0</v>
      </c>
      <c r="J221" s="37">
        <v>0</v>
      </c>
      <c r="K221" s="37">
        <v>0</v>
      </c>
      <c r="L221" s="37">
        <v>-0.33843074000000001</v>
      </c>
      <c r="M221" s="37">
        <f t="shared" ref="M221:M224" si="183">N221+O221+P221+Q221</f>
        <v>-0.33843074000000001</v>
      </c>
      <c r="N221" s="37">
        <v>0</v>
      </c>
      <c r="O221" s="37">
        <v>0</v>
      </c>
      <c r="P221" s="37">
        <v>0</v>
      </c>
      <c r="Q221" s="37">
        <v>-0.33843074000000001</v>
      </c>
      <c r="R221" s="38">
        <f t="shared" ref="R221:R224" si="184">G221-M221</f>
        <v>-6.8278716014447127E-15</v>
      </c>
      <c r="S221" s="35">
        <f t="shared" ref="S221:S224" si="185">M221-H221</f>
        <v>0</v>
      </c>
      <c r="T221" s="39">
        <f t="shared" ref="T221:T224" si="186">S221/H221</f>
        <v>0</v>
      </c>
      <c r="U221" s="35">
        <f t="shared" ref="U221:U224" si="187">N221-I221</f>
        <v>0</v>
      </c>
      <c r="V221" s="39">
        <v>0</v>
      </c>
      <c r="W221" s="35">
        <f t="shared" ref="W221:W224" si="188">O221-J221</f>
        <v>0</v>
      </c>
      <c r="X221" s="39">
        <v>0</v>
      </c>
      <c r="Y221" s="35">
        <f t="shared" ref="Y221:Y224" si="189">P221-K221</f>
        <v>0</v>
      </c>
      <c r="Z221" s="39">
        <v>0</v>
      </c>
      <c r="AA221" s="35">
        <f t="shared" ref="AA221:AA224" si="190">Q221-L221</f>
        <v>0</v>
      </c>
      <c r="AB221" s="39">
        <f t="shared" si="180"/>
        <v>0</v>
      </c>
      <c r="AC221" s="63" t="s">
        <v>33</v>
      </c>
      <c r="AR221" s="95"/>
    </row>
    <row r="222" spans="1:44" ht="78.75" outlineLevel="1" x14ac:dyDescent="0.25">
      <c r="A222" s="32" t="s">
        <v>430</v>
      </c>
      <c r="B222" s="40" t="s">
        <v>433</v>
      </c>
      <c r="C222" s="41" t="s">
        <v>434</v>
      </c>
      <c r="D222" s="35">
        <v>15.584263885932202</v>
      </c>
      <c r="E222" s="36" t="s">
        <v>33</v>
      </c>
      <c r="F222" s="37">
        <v>0</v>
      </c>
      <c r="G222" s="35">
        <v>15.584263885932202</v>
      </c>
      <c r="H222" s="37">
        <f t="shared" si="182"/>
        <v>14.750263885932201</v>
      </c>
      <c r="I222" s="37">
        <v>0</v>
      </c>
      <c r="J222" s="37">
        <v>0</v>
      </c>
      <c r="K222" s="37">
        <v>0</v>
      </c>
      <c r="L222" s="37">
        <v>14.750263885932201</v>
      </c>
      <c r="M222" s="37">
        <f t="shared" si="183"/>
        <v>12.589254049999999</v>
      </c>
      <c r="N222" s="37">
        <v>0</v>
      </c>
      <c r="O222" s="37">
        <v>0</v>
      </c>
      <c r="P222" s="37">
        <v>0</v>
      </c>
      <c r="Q222" s="37">
        <v>12.589254049999999</v>
      </c>
      <c r="R222" s="38">
        <f t="shared" si="184"/>
        <v>2.995009835932203</v>
      </c>
      <c r="S222" s="35">
        <f t="shared" si="185"/>
        <v>-2.1610098359322016</v>
      </c>
      <c r="T222" s="39">
        <f t="shared" si="186"/>
        <v>-0.14650652033372949</v>
      </c>
      <c r="U222" s="35">
        <f t="shared" si="187"/>
        <v>0</v>
      </c>
      <c r="V222" s="39">
        <v>0</v>
      </c>
      <c r="W222" s="35">
        <f t="shared" si="188"/>
        <v>0</v>
      </c>
      <c r="X222" s="39">
        <v>0</v>
      </c>
      <c r="Y222" s="35">
        <f t="shared" si="189"/>
        <v>0</v>
      </c>
      <c r="Z222" s="39">
        <v>0</v>
      </c>
      <c r="AA222" s="35">
        <f t="shared" si="190"/>
        <v>-2.1610098359322016</v>
      </c>
      <c r="AB222" s="39">
        <f t="shared" si="180"/>
        <v>-0.14650652033372949</v>
      </c>
      <c r="AC222" s="63" t="s">
        <v>1162</v>
      </c>
      <c r="AR222" s="95"/>
    </row>
    <row r="223" spans="1:44" ht="63" outlineLevel="1" x14ac:dyDescent="0.25">
      <c r="A223" s="32" t="s">
        <v>430</v>
      </c>
      <c r="B223" s="40" t="s">
        <v>435</v>
      </c>
      <c r="C223" s="41" t="s">
        <v>436</v>
      </c>
      <c r="D223" s="35">
        <v>35.102000000000004</v>
      </c>
      <c r="E223" s="36" t="s">
        <v>33</v>
      </c>
      <c r="F223" s="37">
        <v>0</v>
      </c>
      <c r="G223" s="35">
        <v>35.102000000000004</v>
      </c>
      <c r="H223" s="37">
        <f t="shared" si="182"/>
        <v>3.456</v>
      </c>
      <c r="I223" s="37">
        <v>0</v>
      </c>
      <c r="J223" s="37">
        <v>0</v>
      </c>
      <c r="K223" s="37">
        <v>0</v>
      </c>
      <c r="L223" s="37">
        <v>3.456</v>
      </c>
      <c r="M223" s="37">
        <f t="shared" si="183"/>
        <v>1.97297627</v>
      </c>
      <c r="N223" s="37">
        <v>0</v>
      </c>
      <c r="O223" s="37">
        <v>0</v>
      </c>
      <c r="P223" s="37">
        <v>0</v>
      </c>
      <c r="Q223" s="37">
        <v>1.97297627</v>
      </c>
      <c r="R223" s="38">
        <f t="shared" si="184"/>
        <v>33.129023730000007</v>
      </c>
      <c r="S223" s="35">
        <f t="shared" si="185"/>
        <v>-1.48302373</v>
      </c>
      <c r="T223" s="39">
        <f t="shared" si="186"/>
        <v>-0.42911566261574074</v>
      </c>
      <c r="U223" s="35">
        <f t="shared" si="187"/>
        <v>0</v>
      </c>
      <c r="V223" s="39">
        <v>0</v>
      </c>
      <c r="W223" s="35">
        <f t="shared" si="188"/>
        <v>0</v>
      </c>
      <c r="X223" s="39">
        <v>0</v>
      </c>
      <c r="Y223" s="35">
        <f t="shared" si="189"/>
        <v>0</v>
      </c>
      <c r="Z223" s="39">
        <v>0</v>
      </c>
      <c r="AA223" s="35">
        <f t="shared" si="190"/>
        <v>-1.48302373</v>
      </c>
      <c r="AB223" s="39">
        <f t="shared" si="180"/>
        <v>-0.42911566261574074</v>
      </c>
      <c r="AC223" s="63" t="s">
        <v>1163</v>
      </c>
      <c r="AR223" s="95"/>
    </row>
    <row r="224" spans="1:44" ht="110.25" outlineLevel="1" x14ac:dyDescent="0.25">
      <c r="A224" s="44" t="s">
        <v>430</v>
      </c>
      <c r="B224" s="61" t="s">
        <v>437</v>
      </c>
      <c r="C224" s="36" t="s">
        <v>438</v>
      </c>
      <c r="D224" s="35">
        <v>212.08183615800002</v>
      </c>
      <c r="E224" s="36" t="s">
        <v>33</v>
      </c>
      <c r="F224" s="37">
        <v>169.45950562000002</v>
      </c>
      <c r="G224" s="35">
        <v>42.622330538</v>
      </c>
      <c r="H224" s="37">
        <f t="shared" si="182"/>
        <v>42.622330537999993</v>
      </c>
      <c r="I224" s="37">
        <v>0</v>
      </c>
      <c r="J224" s="37">
        <v>0</v>
      </c>
      <c r="K224" s="37">
        <v>1.0761195299999999</v>
      </c>
      <c r="L224" s="37">
        <v>41.546211007999993</v>
      </c>
      <c r="M224" s="37">
        <f t="shared" si="183"/>
        <v>59.525272020000003</v>
      </c>
      <c r="N224" s="37">
        <v>0</v>
      </c>
      <c r="O224" s="37">
        <v>0</v>
      </c>
      <c r="P224" s="37">
        <v>2.6327049300000001</v>
      </c>
      <c r="Q224" s="37">
        <v>56.89256709</v>
      </c>
      <c r="R224" s="38">
        <f t="shared" si="184"/>
        <v>-16.902941482000003</v>
      </c>
      <c r="S224" s="35">
        <f t="shared" si="185"/>
        <v>16.90294148200001</v>
      </c>
      <c r="T224" s="39">
        <f t="shared" si="186"/>
        <v>0.39657478295163073</v>
      </c>
      <c r="U224" s="35">
        <f t="shared" si="187"/>
        <v>0</v>
      </c>
      <c r="V224" s="39">
        <v>0</v>
      </c>
      <c r="W224" s="35">
        <f t="shared" si="188"/>
        <v>0</v>
      </c>
      <c r="X224" s="39">
        <v>0</v>
      </c>
      <c r="Y224" s="35">
        <f t="shared" si="189"/>
        <v>1.5565854000000001</v>
      </c>
      <c r="Z224" s="39">
        <f t="shared" si="179"/>
        <v>1.4464800206720532</v>
      </c>
      <c r="AA224" s="35">
        <f t="shared" si="190"/>
        <v>15.346356082000007</v>
      </c>
      <c r="AB224" s="39">
        <f t="shared" si="180"/>
        <v>0.36938040099601299</v>
      </c>
      <c r="AC224" s="11" t="s">
        <v>439</v>
      </c>
      <c r="AR224" s="95"/>
    </row>
    <row r="225" spans="1:44" ht="31.5" outlineLevel="1" x14ac:dyDescent="0.25">
      <c r="A225" s="23" t="s">
        <v>440</v>
      </c>
      <c r="B225" s="29" t="s">
        <v>100</v>
      </c>
      <c r="C225" s="25" t="s">
        <v>32</v>
      </c>
      <c r="D225" s="102">
        <v>0</v>
      </c>
      <c r="E225" s="42" t="s">
        <v>33</v>
      </c>
      <c r="F225" s="66">
        <v>0</v>
      </c>
      <c r="G225" s="102">
        <v>0</v>
      </c>
      <c r="H225" s="66">
        <v>0</v>
      </c>
      <c r="I225" s="66">
        <v>0</v>
      </c>
      <c r="J225" s="66">
        <v>0</v>
      </c>
      <c r="K225" s="66">
        <v>0</v>
      </c>
      <c r="L225" s="66">
        <v>0</v>
      </c>
      <c r="M225" s="66">
        <v>0</v>
      </c>
      <c r="N225" s="66">
        <v>0</v>
      </c>
      <c r="O225" s="66">
        <v>0</v>
      </c>
      <c r="P225" s="66">
        <v>0</v>
      </c>
      <c r="Q225" s="66">
        <v>0</v>
      </c>
      <c r="R225" s="66">
        <v>0</v>
      </c>
      <c r="S225" s="66">
        <v>0</v>
      </c>
      <c r="T225" s="27">
        <v>0</v>
      </c>
      <c r="U225" s="66">
        <v>0</v>
      </c>
      <c r="V225" s="27">
        <v>0</v>
      </c>
      <c r="W225" s="66">
        <v>0</v>
      </c>
      <c r="X225" s="27">
        <v>0</v>
      </c>
      <c r="Y225" s="66">
        <v>0</v>
      </c>
      <c r="Z225" s="27">
        <v>0</v>
      </c>
      <c r="AA225" s="66">
        <v>0</v>
      </c>
      <c r="AB225" s="27">
        <v>0</v>
      </c>
      <c r="AC225" s="28" t="s">
        <v>33</v>
      </c>
      <c r="AR225" s="95"/>
    </row>
    <row r="226" spans="1:44" ht="63" outlineLevel="1" x14ac:dyDescent="0.25">
      <c r="A226" s="23" t="s">
        <v>441</v>
      </c>
      <c r="B226" s="29" t="s">
        <v>102</v>
      </c>
      <c r="C226" s="25" t="s">
        <v>32</v>
      </c>
      <c r="D226" s="102">
        <f>D227+D229+D230+D232</f>
        <v>347.03434883399996</v>
      </c>
      <c r="E226" s="42" t="s">
        <v>33</v>
      </c>
      <c r="F226" s="66">
        <f t="shared" ref="F226" si="191">F227+F229+F230+F232</f>
        <v>45.323132690000001</v>
      </c>
      <c r="G226" s="102">
        <f>G227+G229+G230+G232</f>
        <v>301.71121614399999</v>
      </c>
      <c r="H226" s="66">
        <f t="shared" ref="H226:AA226" si="192">H227+H229+H230+H232</f>
        <v>61.14816402000001</v>
      </c>
      <c r="I226" s="66">
        <f t="shared" si="192"/>
        <v>0</v>
      </c>
      <c r="J226" s="66">
        <f t="shared" si="192"/>
        <v>0</v>
      </c>
      <c r="K226" s="66">
        <f t="shared" si="192"/>
        <v>51.31754835000001</v>
      </c>
      <c r="L226" s="66">
        <f t="shared" si="192"/>
        <v>9.8306156699999949</v>
      </c>
      <c r="M226" s="66">
        <f t="shared" si="192"/>
        <v>46.753212679999997</v>
      </c>
      <c r="N226" s="66">
        <f t="shared" si="192"/>
        <v>0</v>
      </c>
      <c r="O226" s="66">
        <f t="shared" si="192"/>
        <v>0</v>
      </c>
      <c r="P226" s="66">
        <f t="shared" si="192"/>
        <v>39.721219069999997</v>
      </c>
      <c r="Q226" s="66">
        <f t="shared" si="192"/>
        <v>7.0319936100000007</v>
      </c>
      <c r="R226" s="66">
        <f t="shared" si="192"/>
        <v>254.958003464</v>
      </c>
      <c r="S226" s="66">
        <f t="shared" si="192"/>
        <v>-14.394951340000004</v>
      </c>
      <c r="T226" s="27">
        <f t="shared" ref="T226:T246" si="193">S226/H226</f>
        <v>-0.23541101471651352</v>
      </c>
      <c r="U226" s="66">
        <f t="shared" si="192"/>
        <v>0</v>
      </c>
      <c r="V226" s="27">
        <v>0</v>
      </c>
      <c r="W226" s="66">
        <f t="shared" si="192"/>
        <v>0</v>
      </c>
      <c r="X226" s="27">
        <v>0</v>
      </c>
      <c r="Y226" s="66">
        <f t="shared" si="192"/>
        <v>-11.596329280000004</v>
      </c>
      <c r="Z226" s="27">
        <f t="shared" ref="Z226:Z246" si="194">Y226/K226</f>
        <v>-0.22597200475965454</v>
      </c>
      <c r="AA226" s="66">
        <f t="shared" si="192"/>
        <v>-2.7986220599999978</v>
      </c>
      <c r="AB226" s="27">
        <f t="shared" ref="AB226:AB246" si="195">AA226/L226</f>
        <v>-0.28468431214746076</v>
      </c>
      <c r="AC226" s="28" t="s">
        <v>33</v>
      </c>
      <c r="AR226" s="95"/>
    </row>
    <row r="227" spans="1:44" ht="31.5" outlineLevel="1" x14ac:dyDescent="0.25">
      <c r="A227" s="23" t="s">
        <v>442</v>
      </c>
      <c r="B227" s="29" t="s">
        <v>104</v>
      </c>
      <c r="C227" s="25" t="s">
        <v>32</v>
      </c>
      <c r="D227" s="102">
        <f>D228</f>
        <v>10.095599999999999</v>
      </c>
      <c r="E227" s="102" t="str">
        <f t="shared" ref="E227:AA227" si="196">E228</f>
        <v>нд</v>
      </c>
      <c r="F227" s="102">
        <f t="shared" si="196"/>
        <v>0</v>
      </c>
      <c r="G227" s="102">
        <f t="shared" si="196"/>
        <v>10.095599999999999</v>
      </c>
      <c r="H227" s="102">
        <f t="shared" si="196"/>
        <v>1.5495999999999999</v>
      </c>
      <c r="I227" s="102">
        <f t="shared" si="196"/>
        <v>0</v>
      </c>
      <c r="J227" s="102">
        <f t="shared" si="196"/>
        <v>0</v>
      </c>
      <c r="K227" s="102">
        <f t="shared" si="196"/>
        <v>1.2913333333333332</v>
      </c>
      <c r="L227" s="102">
        <f t="shared" si="196"/>
        <v>0.25826666666666664</v>
      </c>
      <c r="M227" s="102">
        <f t="shared" si="196"/>
        <v>1.38</v>
      </c>
      <c r="N227" s="102">
        <f t="shared" si="196"/>
        <v>0</v>
      </c>
      <c r="O227" s="102">
        <f t="shared" si="196"/>
        <v>0</v>
      </c>
      <c r="P227" s="102">
        <f t="shared" si="196"/>
        <v>1.1499999999999999</v>
      </c>
      <c r="Q227" s="102">
        <f t="shared" si="196"/>
        <v>0.23</v>
      </c>
      <c r="R227" s="102">
        <f t="shared" si="196"/>
        <v>8.7155999999999985</v>
      </c>
      <c r="S227" s="102">
        <f t="shared" si="196"/>
        <v>-0.16959999999999997</v>
      </c>
      <c r="T227" s="27">
        <f>S227/H227</f>
        <v>-0.10944759938048527</v>
      </c>
      <c r="U227" s="102">
        <f t="shared" si="196"/>
        <v>0</v>
      </c>
      <c r="V227" s="27">
        <v>0</v>
      </c>
      <c r="W227" s="102">
        <f t="shared" si="196"/>
        <v>0</v>
      </c>
      <c r="X227" s="27">
        <v>0</v>
      </c>
      <c r="Y227" s="102">
        <f t="shared" si="196"/>
        <v>-0.14133333333333331</v>
      </c>
      <c r="Z227" s="27">
        <f>Y227/K227</f>
        <v>-0.10944759938048527</v>
      </c>
      <c r="AA227" s="102">
        <f t="shared" si="196"/>
        <v>-2.8266666666666634E-2</v>
      </c>
      <c r="AB227" s="27">
        <f>AA227/L227</f>
        <v>-0.10944759938048518</v>
      </c>
      <c r="AC227" s="28" t="s">
        <v>33</v>
      </c>
      <c r="AR227" s="95"/>
    </row>
    <row r="228" spans="1:44" ht="31.5" outlineLevel="1" x14ac:dyDescent="0.25">
      <c r="A228" s="32" t="s">
        <v>442</v>
      </c>
      <c r="B228" s="40" t="s">
        <v>443</v>
      </c>
      <c r="C228" s="41" t="s">
        <v>444</v>
      </c>
      <c r="D228" s="35">
        <v>10.095599999999999</v>
      </c>
      <c r="E228" s="36" t="s">
        <v>33</v>
      </c>
      <c r="F228" s="37">
        <v>0</v>
      </c>
      <c r="G228" s="35">
        <v>10.095599999999999</v>
      </c>
      <c r="H228" s="37">
        <f>I228+J228+K228+L228</f>
        <v>1.5495999999999999</v>
      </c>
      <c r="I228" s="37">
        <v>0</v>
      </c>
      <c r="J228" s="37">
        <v>0</v>
      </c>
      <c r="K228" s="37">
        <v>1.2913333333333332</v>
      </c>
      <c r="L228" s="37">
        <v>0.25826666666666664</v>
      </c>
      <c r="M228" s="37">
        <f>N228+O228+P228+Q228</f>
        <v>1.38</v>
      </c>
      <c r="N228" s="37">
        <v>0</v>
      </c>
      <c r="O228" s="37">
        <v>0</v>
      </c>
      <c r="P228" s="37">
        <v>1.1499999999999999</v>
      </c>
      <c r="Q228" s="37">
        <v>0.23</v>
      </c>
      <c r="R228" s="38">
        <f>G228-M228</f>
        <v>8.7155999999999985</v>
      </c>
      <c r="S228" s="35">
        <f>M228-H228</f>
        <v>-0.16959999999999997</v>
      </c>
      <c r="T228" s="39">
        <f>S228/H228</f>
        <v>-0.10944759938048527</v>
      </c>
      <c r="U228" s="35">
        <f>N228-I228</f>
        <v>0</v>
      </c>
      <c r="V228" s="39">
        <v>0</v>
      </c>
      <c r="W228" s="35">
        <f>O228-J228</f>
        <v>0</v>
      </c>
      <c r="X228" s="39">
        <v>0</v>
      </c>
      <c r="Y228" s="35">
        <f>P228-K228</f>
        <v>-0.14133333333333331</v>
      </c>
      <c r="Z228" s="39">
        <f>Y228/K228</f>
        <v>-0.10944759938048527</v>
      </c>
      <c r="AA228" s="35">
        <f>Q228-L228</f>
        <v>-2.8266666666666634E-2</v>
      </c>
      <c r="AB228" s="39">
        <f>AA228/L228</f>
        <v>-0.10944759938048518</v>
      </c>
      <c r="AC228" s="11" t="s">
        <v>1162</v>
      </c>
      <c r="AR228" s="95"/>
    </row>
    <row r="229" spans="1:44" outlineLevel="1" x14ac:dyDescent="0.25">
      <c r="A229" s="23" t="s">
        <v>445</v>
      </c>
      <c r="B229" s="29" t="s">
        <v>112</v>
      </c>
      <c r="C229" s="25" t="s">
        <v>32</v>
      </c>
      <c r="D229" s="102">
        <v>0</v>
      </c>
      <c r="E229" s="42" t="s">
        <v>33</v>
      </c>
      <c r="F229" s="66">
        <v>0</v>
      </c>
      <c r="G229" s="102">
        <v>0</v>
      </c>
      <c r="H229" s="66">
        <v>0</v>
      </c>
      <c r="I229" s="66">
        <v>0</v>
      </c>
      <c r="J229" s="66">
        <v>0</v>
      </c>
      <c r="K229" s="66">
        <v>0</v>
      </c>
      <c r="L229" s="66">
        <v>0</v>
      </c>
      <c r="M229" s="66">
        <v>0</v>
      </c>
      <c r="N229" s="66">
        <v>0</v>
      </c>
      <c r="O229" s="66">
        <v>0</v>
      </c>
      <c r="P229" s="66">
        <v>0</v>
      </c>
      <c r="Q229" s="66">
        <v>0</v>
      </c>
      <c r="R229" s="66">
        <v>0</v>
      </c>
      <c r="S229" s="66">
        <v>0</v>
      </c>
      <c r="T229" s="27">
        <v>0</v>
      </c>
      <c r="U229" s="66">
        <v>0</v>
      </c>
      <c r="V229" s="27">
        <v>0</v>
      </c>
      <c r="W229" s="66">
        <v>0</v>
      </c>
      <c r="X229" s="27">
        <v>0</v>
      </c>
      <c r="Y229" s="66">
        <v>0</v>
      </c>
      <c r="Z229" s="27">
        <v>0</v>
      </c>
      <c r="AA229" s="66">
        <v>0</v>
      </c>
      <c r="AB229" s="27">
        <v>0</v>
      </c>
      <c r="AC229" s="28" t="s">
        <v>33</v>
      </c>
      <c r="AR229" s="95"/>
    </row>
    <row r="230" spans="1:44" ht="31.5" outlineLevel="1" x14ac:dyDescent="0.25">
      <c r="A230" s="23" t="s">
        <v>446</v>
      </c>
      <c r="B230" s="29" t="s">
        <v>121</v>
      </c>
      <c r="C230" s="25" t="s">
        <v>32</v>
      </c>
      <c r="D230" s="102">
        <f>D231</f>
        <v>16.1356</v>
      </c>
      <c r="E230" s="102" t="str">
        <f t="shared" ref="E230:Y230" si="197">E231</f>
        <v>нд</v>
      </c>
      <c r="F230" s="102">
        <f t="shared" si="197"/>
        <v>0</v>
      </c>
      <c r="G230" s="102">
        <f t="shared" si="197"/>
        <v>16.1356</v>
      </c>
      <c r="H230" s="102">
        <f t="shared" si="197"/>
        <v>1.7364000000000002</v>
      </c>
      <c r="I230" s="102">
        <f t="shared" si="197"/>
        <v>0</v>
      </c>
      <c r="J230" s="102">
        <f t="shared" si="197"/>
        <v>0</v>
      </c>
      <c r="K230" s="102">
        <f t="shared" si="197"/>
        <v>1.4470000000000003</v>
      </c>
      <c r="L230" s="102">
        <f t="shared" si="197"/>
        <v>0.28939999999999988</v>
      </c>
      <c r="M230" s="102">
        <f t="shared" si="197"/>
        <v>1.403</v>
      </c>
      <c r="N230" s="102">
        <f t="shared" si="197"/>
        <v>0</v>
      </c>
      <c r="O230" s="102">
        <f t="shared" si="197"/>
        <v>0</v>
      </c>
      <c r="P230" s="102">
        <f t="shared" si="197"/>
        <v>1.403</v>
      </c>
      <c r="Q230" s="102">
        <f t="shared" si="197"/>
        <v>0</v>
      </c>
      <c r="R230" s="102">
        <f t="shared" si="197"/>
        <v>14.7326</v>
      </c>
      <c r="S230" s="102">
        <f t="shared" si="197"/>
        <v>-0.33340000000000014</v>
      </c>
      <c r="T230" s="27">
        <f>S230/H230</f>
        <v>-0.19200645012669898</v>
      </c>
      <c r="U230" s="102">
        <f t="shared" si="197"/>
        <v>0</v>
      </c>
      <c r="V230" s="60">
        <f t="shared" si="197"/>
        <v>0</v>
      </c>
      <c r="W230" s="102">
        <f t="shared" si="197"/>
        <v>0</v>
      </c>
      <c r="X230" s="27">
        <v>0</v>
      </c>
      <c r="Y230" s="102">
        <f t="shared" si="197"/>
        <v>-4.4000000000000261E-2</v>
      </c>
      <c r="Z230" s="27">
        <f>Y230/K230</f>
        <v>-3.0407740152038874E-2</v>
      </c>
      <c r="AA230" s="102">
        <f>AA231</f>
        <v>-0.28939999999999988</v>
      </c>
      <c r="AB230" s="27">
        <f>AA230/L230</f>
        <v>-1</v>
      </c>
      <c r="AC230" s="28" t="s">
        <v>33</v>
      </c>
      <c r="AR230" s="95"/>
    </row>
    <row r="231" spans="1:44" ht="31.5" outlineLevel="1" x14ac:dyDescent="0.25">
      <c r="A231" s="32" t="s">
        <v>446</v>
      </c>
      <c r="B231" s="40" t="s">
        <v>447</v>
      </c>
      <c r="C231" s="41" t="s">
        <v>448</v>
      </c>
      <c r="D231" s="35">
        <v>16.1356</v>
      </c>
      <c r="E231" s="36" t="s">
        <v>33</v>
      </c>
      <c r="F231" s="37">
        <v>0</v>
      </c>
      <c r="G231" s="35">
        <v>16.1356</v>
      </c>
      <c r="H231" s="37">
        <f>I231+J231+K231+L231</f>
        <v>1.7364000000000002</v>
      </c>
      <c r="I231" s="37">
        <v>0</v>
      </c>
      <c r="J231" s="37">
        <v>0</v>
      </c>
      <c r="K231" s="37">
        <v>1.4470000000000003</v>
      </c>
      <c r="L231" s="37">
        <v>0.28939999999999988</v>
      </c>
      <c r="M231" s="37">
        <f>N231+O231+P231+Q231</f>
        <v>1.403</v>
      </c>
      <c r="N231" s="37">
        <v>0</v>
      </c>
      <c r="O231" s="37">
        <v>0</v>
      </c>
      <c r="P231" s="37">
        <v>1.403</v>
      </c>
      <c r="Q231" s="37">
        <v>0</v>
      </c>
      <c r="R231" s="38">
        <f>G231-M231</f>
        <v>14.7326</v>
      </c>
      <c r="S231" s="35">
        <f>M231-H231</f>
        <v>-0.33340000000000014</v>
      </c>
      <c r="T231" s="39">
        <f>S231/H231</f>
        <v>-0.19200645012669898</v>
      </c>
      <c r="U231" s="35">
        <f>N231-I231</f>
        <v>0</v>
      </c>
      <c r="V231" s="39">
        <v>0</v>
      </c>
      <c r="W231" s="35">
        <f>O231-J231</f>
        <v>0</v>
      </c>
      <c r="X231" s="39">
        <v>0</v>
      </c>
      <c r="Y231" s="35">
        <f>P231-K231</f>
        <v>-4.4000000000000261E-2</v>
      </c>
      <c r="Z231" s="39">
        <f>Y231/K231</f>
        <v>-3.0407740152038874E-2</v>
      </c>
      <c r="AA231" s="35">
        <f>Q231-L231</f>
        <v>-0.28939999999999988</v>
      </c>
      <c r="AB231" s="39">
        <f>AA231/L231</f>
        <v>-1</v>
      </c>
      <c r="AC231" s="11" t="s">
        <v>1162</v>
      </c>
      <c r="AR231" s="95"/>
    </row>
    <row r="232" spans="1:44" ht="31.5" outlineLevel="1" x14ac:dyDescent="0.25">
      <c r="A232" s="23" t="s">
        <v>449</v>
      </c>
      <c r="B232" s="29" t="s">
        <v>125</v>
      </c>
      <c r="C232" s="25" t="s">
        <v>32</v>
      </c>
      <c r="D232" s="102">
        <f>SUM(D233:D240)</f>
        <v>320.80314883399996</v>
      </c>
      <c r="E232" s="42" t="s">
        <v>33</v>
      </c>
      <c r="F232" s="66">
        <f t="shared" ref="F232:S232" si="198">SUM(F233:F240)</f>
        <v>45.323132690000001</v>
      </c>
      <c r="G232" s="102">
        <f t="shared" si="198"/>
        <v>275.48001614399999</v>
      </c>
      <c r="H232" s="66">
        <f t="shared" si="198"/>
        <v>57.862164020000009</v>
      </c>
      <c r="I232" s="66">
        <f t="shared" si="198"/>
        <v>0</v>
      </c>
      <c r="J232" s="66">
        <f t="shared" si="198"/>
        <v>0</v>
      </c>
      <c r="K232" s="66">
        <f t="shared" si="198"/>
        <v>48.579215016666673</v>
      </c>
      <c r="L232" s="66">
        <f t="shared" si="198"/>
        <v>9.2829490033333286</v>
      </c>
      <c r="M232" s="66">
        <f t="shared" si="198"/>
        <v>43.970212679999996</v>
      </c>
      <c r="N232" s="66">
        <f t="shared" si="198"/>
        <v>0</v>
      </c>
      <c r="O232" s="66">
        <f t="shared" si="198"/>
        <v>0</v>
      </c>
      <c r="P232" s="66">
        <f t="shared" si="198"/>
        <v>37.168219069999999</v>
      </c>
      <c r="Q232" s="66">
        <f t="shared" si="198"/>
        <v>6.8019936100000002</v>
      </c>
      <c r="R232" s="66">
        <f t="shared" si="198"/>
        <v>231.50980346399999</v>
      </c>
      <c r="S232" s="66">
        <f t="shared" si="198"/>
        <v>-13.891951340000004</v>
      </c>
      <c r="T232" s="27">
        <f t="shared" si="193"/>
        <v>-0.24008696486357237</v>
      </c>
      <c r="U232" s="66">
        <f>SUM(U233:U240)</f>
        <v>0</v>
      </c>
      <c r="V232" s="27">
        <v>0</v>
      </c>
      <c r="W232" s="66">
        <f>SUM(W233:W240)</f>
        <v>0</v>
      </c>
      <c r="X232" s="27">
        <v>0</v>
      </c>
      <c r="Y232" s="66">
        <f>SUM(Y233:Y240)</f>
        <v>-11.41099594666667</v>
      </c>
      <c r="Z232" s="27">
        <f t="shared" si="194"/>
        <v>-0.23489461373041451</v>
      </c>
      <c r="AA232" s="66">
        <f>SUM(AA233:AA240)</f>
        <v>-2.480955393333331</v>
      </c>
      <c r="AB232" s="27">
        <f t="shared" si="195"/>
        <v>-0.26725940134352433</v>
      </c>
      <c r="AC232" s="28" t="s">
        <v>33</v>
      </c>
      <c r="AR232" s="95"/>
    </row>
    <row r="233" spans="1:44" ht="31.5" outlineLevel="1" x14ac:dyDescent="0.25">
      <c r="A233" s="32" t="s">
        <v>449</v>
      </c>
      <c r="B233" s="33" t="s">
        <v>450</v>
      </c>
      <c r="C233" s="36" t="s">
        <v>451</v>
      </c>
      <c r="D233" s="35">
        <v>2.9849999999999999</v>
      </c>
      <c r="E233" s="36" t="s">
        <v>33</v>
      </c>
      <c r="F233" s="37">
        <v>0</v>
      </c>
      <c r="G233" s="35">
        <v>2.9849999999999999</v>
      </c>
      <c r="H233" s="37">
        <f t="shared" ref="H233:H240" si="199">I233+J233+K233+L233</f>
        <v>2.6429999999999998</v>
      </c>
      <c r="I233" s="37">
        <v>0</v>
      </c>
      <c r="J233" s="37">
        <v>0</v>
      </c>
      <c r="K233" s="37">
        <v>2.2149999999999999</v>
      </c>
      <c r="L233" s="37">
        <v>0.42799999999999994</v>
      </c>
      <c r="M233" s="37">
        <f t="shared" ref="M233:M240" si="200">N233+O233+P233+Q233</f>
        <v>4.7338412999999999</v>
      </c>
      <c r="N233" s="37">
        <v>0</v>
      </c>
      <c r="O233" s="37">
        <v>0</v>
      </c>
      <c r="P233" s="37">
        <v>4.10236775</v>
      </c>
      <c r="Q233" s="37">
        <v>0.63147355000000005</v>
      </c>
      <c r="R233" s="38">
        <f t="shared" ref="R233:R240" si="201">G233-M233</f>
        <v>-1.7488413</v>
      </c>
      <c r="S233" s="35">
        <f t="shared" ref="S233:S240" si="202">M233-H233</f>
        <v>2.0908413000000001</v>
      </c>
      <c r="T233" s="39">
        <f t="shared" si="193"/>
        <v>0.79108637911464252</v>
      </c>
      <c r="U233" s="35">
        <f t="shared" ref="U233:U240" si="203">N233-I233</f>
        <v>0</v>
      </c>
      <c r="V233" s="39">
        <v>0</v>
      </c>
      <c r="W233" s="35">
        <f t="shared" ref="W233:W240" si="204">O233-J233</f>
        <v>0</v>
      </c>
      <c r="X233" s="39">
        <v>0</v>
      </c>
      <c r="Y233" s="35">
        <f t="shared" ref="Y233:Y240" si="205">P233-K233</f>
        <v>1.8873677500000001</v>
      </c>
      <c r="Z233" s="39">
        <f t="shared" si="194"/>
        <v>0.85208476297968405</v>
      </c>
      <c r="AA233" s="35">
        <f t="shared" ref="AA233:AA240" si="206">Q233-L233</f>
        <v>0.20347355000000011</v>
      </c>
      <c r="AB233" s="39">
        <f t="shared" si="195"/>
        <v>0.47540549065420595</v>
      </c>
      <c r="AC233" s="11" t="s">
        <v>452</v>
      </c>
      <c r="AR233" s="95"/>
    </row>
    <row r="234" spans="1:44" ht="31.5" outlineLevel="1" x14ac:dyDescent="0.25">
      <c r="A234" s="32" t="s">
        <v>449</v>
      </c>
      <c r="B234" s="33" t="s">
        <v>453</v>
      </c>
      <c r="C234" s="36" t="s">
        <v>454</v>
      </c>
      <c r="D234" s="35">
        <v>86.328699999999984</v>
      </c>
      <c r="E234" s="36" t="s">
        <v>33</v>
      </c>
      <c r="F234" s="37">
        <v>14.935320000000001</v>
      </c>
      <c r="G234" s="35">
        <v>71.393379999999979</v>
      </c>
      <c r="H234" s="37">
        <f t="shared" si="199"/>
        <v>3.5028000000000001</v>
      </c>
      <c r="I234" s="37">
        <v>0</v>
      </c>
      <c r="J234" s="37">
        <v>0</v>
      </c>
      <c r="K234" s="37">
        <v>3.0000000000000004</v>
      </c>
      <c r="L234" s="37">
        <v>0.50279999999999969</v>
      </c>
      <c r="M234" s="37">
        <f t="shared" si="200"/>
        <v>3.1372451200000002</v>
      </c>
      <c r="N234" s="37">
        <v>0</v>
      </c>
      <c r="O234" s="37">
        <v>0</v>
      </c>
      <c r="P234" s="37">
        <v>2.68724512</v>
      </c>
      <c r="Q234" s="37">
        <v>0.45</v>
      </c>
      <c r="R234" s="38">
        <f t="shared" si="201"/>
        <v>68.256134879999976</v>
      </c>
      <c r="S234" s="35">
        <f t="shared" si="202"/>
        <v>-0.36555487999999992</v>
      </c>
      <c r="T234" s="39">
        <f t="shared" si="193"/>
        <v>-0.10436076281831674</v>
      </c>
      <c r="U234" s="35">
        <f t="shared" si="203"/>
        <v>0</v>
      </c>
      <c r="V234" s="39">
        <v>0</v>
      </c>
      <c r="W234" s="35">
        <f t="shared" si="204"/>
        <v>0</v>
      </c>
      <c r="X234" s="39">
        <v>0</v>
      </c>
      <c r="Y234" s="35">
        <f t="shared" si="205"/>
        <v>-0.3127548800000004</v>
      </c>
      <c r="Z234" s="39">
        <f t="shared" si="194"/>
        <v>-0.10425162666666679</v>
      </c>
      <c r="AA234" s="35">
        <f t="shared" si="206"/>
        <v>-5.2799999999999681E-2</v>
      </c>
      <c r="AB234" s="39">
        <f t="shared" si="195"/>
        <v>-0.10501193317422378</v>
      </c>
      <c r="AC234" s="11" t="s">
        <v>1164</v>
      </c>
      <c r="AR234" s="95"/>
    </row>
    <row r="235" spans="1:44" ht="31.5" outlineLevel="1" x14ac:dyDescent="0.25">
      <c r="A235" s="32" t="s">
        <v>449</v>
      </c>
      <c r="B235" s="33" t="s">
        <v>455</v>
      </c>
      <c r="C235" s="36" t="s">
        <v>456</v>
      </c>
      <c r="D235" s="35">
        <v>33.84737148</v>
      </c>
      <c r="E235" s="36" t="s">
        <v>33</v>
      </c>
      <c r="F235" s="37">
        <v>14.587731589999999</v>
      </c>
      <c r="G235" s="35">
        <v>19.259639890000003</v>
      </c>
      <c r="H235" s="37">
        <f t="shared" si="199"/>
        <v>18.692539889999999</v>
      </c>
      <c r="I235" s="37">
        <v>0</v>
      </c>
      <c r="J235" s="37">
        <v>0</v>
      </c>
      <c r="K235" s="37">
        <v>15.654616575</v>
      </c>
      <c r="L235" s="37">
        <v>3.0379233149999987</v>
      </c>
      <c r="M235" s="37">
        <f t="shared" si="200"/>
        <v>17.504225599999998</v>
      </c>
      <c r="N235" s="37">
        <v>0</v>
      </c>
      <c r="O235" s="37">
        <v>0</v>
      </c>
      <c r="P235" s="37">
        <v>14.73201162</v>
      </c>
      <c r="Q235" s="37">
        <v>2.7722139800000001</v>
      </c>
      <c r="R235" s="38">
        <f t="shared" si="201"/>
        <v>1.7554142900000045</v>
      </c>
      <c r="S235" s="35">
        <f t="shared" si="202"/>
        <v>-1.188314290000001</v>
      </c>
      <c r="T235" s="39">
        <f t="shared" si="193"/>
        <v>-6.357157973142627E-2</v>
      </c>
      <c r="U235" s="35">
        <f t="shared" si="203"/>
        <v>0</v>
      </c>
      <c r="V235" s="39">
        <v>0</v>
      </c>
      <c r="W235" s="35">
        <f t="shared" si="204"/>
        <v>0</v>
      </c>
      <c r="X235" s="39">
        <v>0</v>
      </c>
      <c r="Y235" s="35">
        <f t="shared" si="205"/>
        <v>-0.92260495500000061</v>
      </c>
      <c r="Z235" s="39">
        <f t="shared" si="194"/>
        <v>-5.8935008122356428E-2</v>
      </c>
      <c r="AA235" s="35">
        <f t="shared" si="206"/>
        <v>-0.2657093349999986</v>
      </c>
      <c r="AB235" s="39">
        <f t="shared" si="195"/>
        <v>-8.7464135018825759E-2</v>
      </c>
      <c r="AC235" s="11" t="s">
        <v>1164</v>
      </c>
      <c r="AR235" s="95"/>
    </row>
    <row r="236" spans="1:44" ht="47.25" outlineLevel="1" x14ac:dyDescent="0.25">
      <c r="A236" s="32" t="s">
        <v>449</v>
      </c>
      <c r="B236" s="33" t="s">
        <v>457</v>
      </c>
      <c r="C236" s="36" t="s">
        <v>458</v>
      </c>
      <c r="D236" s="35">
        <v>25.739490000000004</v>
      </c>
      <c r="E236" s="36" t="s">
        <v>33</v>
      </c>
      <c r="F236" s="37">
        <v>2.1685320000000003</v>
      </c>
      <c r="G236" s="35">
        <v>23.570958000000005</v>
      </c>
      <c r="H236" s="37">
        <f t="shared" si="199"/>
        <v>11.363156</v>
      </c>
      <c r="I236" s="37">
        <v>0</v>
      </c>
      <c r="J236" s="37">
        <v>0</v>
      </c>
      <c r="K236" s="37">
        <v>9.5231666666666683</v>
      </c>
      <c r="L236" s="37">
        <v>1.8399893333333317</v>
      </c>
      <c r="M236" s="37">
        <f t="shared" si="200"/>
        <v>8.6226924399999998</v>
      </c>
      <c r="N236" s="37">
        <v>0</v>
      </c>
      <c r="O236" s="37">
        <v>0</v>
      </c>
      <c r="P236" s="37">
        <v>7.2068664399999998</v>
      </c>
      <c r="Q236" s="37">
        <v>1.415826</v>
      </c>
      <c r="R236" s="38">
        <f t="shared" si="201"/>
        <v>14.948265560000005</v>
      </c>
      <c r="S236" s="35">
        <f t="shared" si="202"/>
        <v>-2.7404635600000002</v>
      </c>
      <c r="T236" s="39">
        <f t="shared" si="193"/>
        <v>-0.24117098806000728</v>
      </c>
      <c r="U236" s="35">
        <f t="shared" si="203"/>
        <v>0</v>
      </c>
      <c r="V236" s="39">
        <v>0</v>
      </c>
      <c r="W236" s="35">
        <f t="shared" si="204"/>
        <v>0</v>
      </c>
      <c r="X236" s="39">
        <v>0</v>
      </c>
      <c r="Y236" s="35">
        <f t="shared" si="205"/>
        <v>-2.3163002266666686</v>
      </c>
      <c r="Z236" s="39">
        <f t="shared" si="194"/>
        <v>-0.24322794168606396</v>
      </c>
      <c r="AA236" s="35">
        <f t="shared" si="206"/>
        <v>-0.42416333333333167</v>
      </c>
      <c r="AB236" s="39">
        <f t="shared" si="195"/>
        <v>-0.23052488710079408</v>
      </c>
      <c r="AC236" s="11" t="s">
        <v>1162</v>
      </c>
      <c r="AR236" s="95"/>
    </row>
    <row r="237" spans="1:44" ht="31.5" outlineLevel="1" x14ac:dyDescent="0.25">
      <c r="A237" s="32" t="s">
        <v>449</v>
      </c>
      <c r="B237" s="33" t="s">
        <v>459</v>
      </c>
      <c r="C237" s="36" t="s">
        <v>460</v>
      </c>
      <c r="D237" s="35">
        <v>3.7187280299999999</v>
      </c>
      <c r="E237" s="36" t="s">
        <v>33</v>
      </c>
      <c r="F237" s="37">
        <v>2.5944794999999998</v>
      </c>
      <c r="G237" s="35">
        <v>1.12424853</v>
      </c>
      <c r="H237" s="37">
        <f t="shared" si="199"/>
        <v>1.12424853</v>
      </c>
      <c r="I237" s="37">
        <v>0</v>
      </c>
      <c r="J237" s="37">
        <v>0</v>
      </c>
      <c r="K237" s="37">
        <v>0.93687377500000013</v>
      </c>
      <c r="L237" s="37">
        <v>0.18737475499999989</v>
      </c>
      <c r="M237" s="37">
        <f t="shared" si="200"/>
        <v>1.1399999999999999</v>
      </c>
      <c r="N237" s="37">
        <v>0</v>
      </c>
      <c r="O237" s="37">
        <v>0</v>
      </c>
      <c r="P237" s="37">
        <v>0.95</v>
      </c>
      <c r="Q237" s="37">
        <v>0.19</v>
      </c>
      <c r="R237" s="38">
        <f t="shared" si="201"/>
        <v>-1.5751469999999879E-2</v>
      </c>
      <c r="S237" s="35">
        <f t="shared" si="202"/>
        <v>1.5751469999999879E-2</v>
      </c>
      <c r="T237" s="39">
        <f t="shared" si="193"/>
        <v>1.4010665417547736E-2</v>
      </c>
      <c r="U237" s="35">
        <f t="shared" si="203"/>
        <v>0</v>
      </c>
      <c r="V237" s="39">
        <v>0</v>
      </c>
      <c r="W237" s="35">
        <f t="shared" si="204"/>
        <v>0</v>
      </c>
      <c r="X237" s="39">
        <v>0</v>
      </c>
      <c r="Y237" s="35">
        <f t="shared" si="205"/>
        <v>1.3126224999999825E-2</v>
      </c>
      <c r="Z237" s="39">
        <f t="shared" si="194"/>
        <v>1.4010665417547655E-2</v>
      </c>
      <c r="AA237" s="35">
        <f t="shared" si="206"/>
        <v>2.6252450000001093E-3</v>
      </c>
      <c r="AB237" s="39">
        <f t="shared" si="195"/>
        <v>1.4010665417548435E-2</v>
      </c>
      <c r="AC237" s="36" t="s">
        <v>221</v>
      </c>
      <c r="AR237" s="95"/>
    </row>
    <row r="238" spans="1:44" ht="31.5" outlineLevel="1" x14ac:dyDescent="0.25">
      <c r="A238" s="32" t="s">
        <v>449</v>
      </c>
      <c r="B238" s="33" t="s">
        <v>461</v>
      </c>
      <c r="C238" s="36" t="s">
        <v>462</v>
      </c>
      <c r="D238" s="35">
        <v>117.99369765399999</v>
      </c>
      <c r="E238" s="36" t="s">
        <v>33</v>
      </c>
      <c r="F238" s="37">
        <v>11.037069600000001</v>
      </c>
      <c r="G238" s="35">
        <v>106.95662805399999</v>
      </c>
      <c r="H238" s="37">
        <f t="shared" si="199"/>
        <v>13.116819600000001</v>
      </c>
      <c r="I238" s="37">
        <v>0</v>
      </c>
      <c r="J238" s="37">
        <v>0</v>
      </c>
      <c r="K238" s="37">
        <v>11.066558000000001</v>
      </c>
      <c r="L238" s="37">
        <v>2.0502616000000007</v>
      </c>
      <c r="M238" s="37">
        <f t="shared" si="200"/>
        <v>2.3812757099999997</v>
      </c>
      <c r="N238" s="37">
        <v>0</v>
      </c>
      <c r="O238" s="37">
        <v>0</v>
      </c>
      <c r="P238" s="37">
        <v>2.1139510499999998</v>
      </c>
      <c r="Q238" s="37">
        <v>0.26732465999999999</v>
      </c>
      <c r="R238" s="38">
        <f t="shared" si="201"/>
        <v>104.575352344</v>
      </c>
      <c r="S238" s="35">
        <f t="shared" si="202"/>
        <v>-10.735543890000002</v>
      </c>
      <c r="T238" s="39">
        <f t="shared" si="193"/>
        <v>-0.81845631924372897</v>
      </c>
      <c r="U238" s="35">
        <f t="shared" si="203"/>
        <v>0</v>
      </c>
      <c r="V238" s="39">
        <v>0</v>
      </c>
      <c r="W238" s="35">
        <f t="shared" si="204"/>
        <v>0</v>
      </c>
      <c r="X238" s="39">
        <v>0</v>
      </c>
      <c r="Y238" s="35">
        <f t="shared" si="205"/>
        <v>-8.9526069499999998</v>
      </c>
      <c r="Z238" s="39">
        <f t="shared" si="194"/>
        <v>-0.8089784511137067</v>
      </c>
      <c r="AA238" s="35">
        <f t="shared" si="206"/>
        <v>-1.7829369400000008</v>
      </c>
      <c r="AB238" s="39">
        <f t="shared" si="195"/>
        <v>-0.86961436530831004</v>
      </c>
      <c r="AC238" s="11" t="s">
        <v>1165</v>
      </c>
      <c r="AR238" s="95"/>
    </row>
    <row r="239" spans="1:44" ht="31.5" outlineLevel="1" x14ac:dyDescent="0.25">
      <c r="A239" s="32" t="s">
        <v>449</v>
      </c>
      <c r="B239" s="33" t="s">
        <v>463</v>
      </c>
      <c r="C239" s="36" t="s">
        <v>464</v>
      </c>
      <c r="D239" s="35">
        <v>16.791161670000001</v>
      </c>
      <c r="E239" s="36" t="s">
        <v>33</v>
      </c>
      <c r="F239" s="37">
        <v>0</v>
      </c>
      <c r="G239" s="35">
        <v>16.791161670000001</v>
      </c>
      <c r="H239" s="37">
        <f t="shared" si="199"/>
        <v>3.8195999999999999</v>
      </c>
      <c r="I239" s="37">
        <v>0</v>
      </c>
      <c r="J239" s="37">
        <v>0</v>
      </c>
      <c r="K239" s="37">
        <v>3.1829999999999998</v>
      </c>
      <c r="L239" s="37">
        <v>0.63660000000000005</v>
      </c>
      <c r="M239" s="37">
        <f t="shared" si="200"/>
        <v>6.4509325099999995</v>
      </c>
      <c r="N239" s="37">
        <v>0</v>
      </c>
      <c r="O239" s="37">
        <v>0</v>
      </c>
      <c r="P239" s="37">
        <v>5.3757770899999997</v>
      </c>
      <c r="Q239" s="37">
        <v>1.07515542</v>
      </c>
      <c r="R239" s="38">
        <f t="shared" si="201"/>
        <v>10.340229160000002</v>
      </c>
      <c r="S239" s="35">
        <f t="shared" si="202"/>
        <v>2.6313325099999996</v>
      </c>
      <c r="T239" s="39">
        <f t="shared" si="193"/>
        <v>0.68890263640171734</v>
      </c>
      <c r="U239" s="35">
        <f t="shared" si="203"/>
        <v>0</v>
      </c>
      <c r="V239" s="39">
        <v>0</v>
      </c>
      <c r="W239" s="35">
        <f t="shared" si="204"/>
        <v>0</v>
      </c>
      <c r="X239" s="39">
        <v>0</v>
      </c>
      <c r="Y239" s="35">
        <f t="shared" si="205"/>
        <v>2.1927770899999999</v>
      </c>
      <c r="Z239" s="39">
        <f t="shared" si="194"/>
        <v>0.68890263587810241</v>
      </c>
      <c r="AA239" s="35">
        <f t="shared" si="206"/>
        <v>0.43855541999999992</v>
      </c>
      <c r="AB239" s="39">
        <f t="shared" si="195"/>
        <v>0.68890263901979243</v>
      </c>
      <c r="AC239" s="11" t="s">
        <v>1166</v>
      </c>
      <c r="AR239" s="95"/>
    </row>
    <row r="240" spans="1:44" outlineLevel="1" x14ac:dyDescent="0.25">
      <c r="A240" s="32" t="s">
        <v>449</v>
      </c>
      <c r="B240" s="33" t="s">
        <v>465</v>
      </c>
      <c r="C240" s="36" t="s">
        <v>466</v>
      </c>
      <c r="D240" s="35">
        <v>33.399000000000001</v>
      </c>
      <c r="E240" s="36" t="s">
        <v>33</v>
      </c>
      <c r="F240" s="37">
        <v>0</v>
      </c>
      <c r="G240" s="35">
        <v>33.399000000000001</v>
      </c>
      <c r="H240" s="37">
        <f t="shared" si="199"/>
        <v>3.6</v>
      </c>
      <c r="I240" s="37">
        <v>0</v>
      </c>
      <c r="J240" s="37">
        <v>0</v>
      </c>
      <c r="K240" s="37">
        <v>3</v>
      </c>
      <c r="L240" s="37">
        <v>0.60000000000000009</v>
      </c>
      <c r="M240" s="37">
        <f t="shared" si="200"/>
        <v>0</v>
      </c>
      <c r="N240" s="37">
        <v>0</v>
      </c>
      <c r="O240" s="37">
        <v>0</v>
      </c>
      <c r="P240" s="37">
        <v>0</v>
      </c>
      <c r="Q240" s="37">
        <v>0</v>
      </c>
      <c r="R240" s="38">
        <f t="shared" si="201"/>
        <v>33.399000000000001</v>
      </c>
      <c r="S240" s="35">
        <f t="shared" si="202"/>
        <v>-3.6</v>
      </c>
      <c r="T240" s="39">
        <f t="shared" si="193"/>
        <v>-1</v>
      </c>
      <c r="U240" s="35">
        <f t="shared" si="203"/>
        <v>0</v>
      </c>
      <c r="V240" s="39">
        <v>0</v>
      </c>
      <c r="W240" s="35">
        <f t="shared" si="204"/>
        <v>0</v>
      </c>
      <c r="X240" s="39">
        <v>0</v>
      </c>
      <c r="Y240" s="35">
        <f t="shared" si="205"/>
        <v>-3</v>
      </c>
      <c r="Z240" s="39">
        <f t="shared" si="194"/>
        <v>-1</v>
      </c>
      <c r="AA240" s="35">
        <f t="shared" si="206"/>
        <v>-0.60000000000000009</v>
      </c>
      <c r="AB240" s="39">
        <f t="shared" si="195"/>
        <v>-1</v>
      </c>
      <c r="AC240" s="63" t="s">
        <v>1167</v>
      </c>
      <c r="AR240" s="95"/>
    </row>
    <row r="241" spans="1:44" ht="31.5" outlineLevel="1" x14ac:dyDescent="0.25">
      <c r="A241" s="23" t="s">
        <v>467</v>
      </c>
      <c r="B241" s="29" t="s">
        <v>146</v>
      </c>
      <c r="C241" s="25" t="s">
        <v>32</v>
      </c>
      <c r="D241" s="102">
        <f>D242+D247+D248+D249</f>
        <v>1041.1546773314999</v>
      </c>
      <c r="E241" s="42" t="s">
        <v>33</v>
      </c>
      <c r="F241" s="66">
        <f t="shared" ref="F241:S241" si="207">F242+F247+F248+F249</f>
        <v>277.48233534999997</v>
      </c>
      <c r="G241" s="102">
        <f t="shared" si="207"/>
        <v>763.67234198149981</v>
      </c>
      <c r="H241" s="66">
        <f t="shared" si="207"/>
        <v>194.96968251149997</v>
      </c>
      <c r="I241" s="66">
        <f t="shared" si="207"/>
        <v>0</v>
      </c>
      <c r="J241" s="66">
        <f t="shared" si="207"/>
        <v>0</v>
      </c>
      <c r="K241" s="66">
        <f t="shared" si="207"/>
        <v>163.36405938799999</v>
      </c>
      <c r="L241" s="66">
        <f t="shared" si="207"/>
        <v>31.605623123499992</v>
      </c>
      <c r="M241" s="66">
        <f t="shared" si="207"/>
        <v>164.32362644999998</v>
      </c>
      <c r="N241" s="66">
        <f t="shared" si="207"/>
        <v>0</v>
      </c>
      <c r="O241" s="66">
        <f t="shared" si="207"/>
        <v>0</v>
      </c>
      <c r="P241" s="66">
        <f t="shared" si="207"/>
        <v>137.56023084999998</v>
      </c>
      <c r="Q241" s="66">
        <f t="shared" si="207"/>
        <v>26.763395599999996</v>
      </c>
      <c r="R241" s="66">
        <f t="shared" si="207"/>
        <v>599.34871553149992</v>
      </c>
      <c r="S241" s="66">
        <f t="shared" si="207"/>
        <v>-30.64605606149998</v>
      </c>
      <c r="T241" s="27">
        <f t="shared" si="193"/>
        <v>-0.15718369987955627</v>
      </c>
      <c r="U241" s="66">
        <f>U242+U247+U248+U249</f>
        <v>0</v>
      </c>
      <c r="V241" s="27">
        <v>0</v>
      </c>
      <c r="W241" s="66">
        <f>W242+W247+W248+W249</f>
        <v>0</v>
      </c>
      <c r="X241" s="27">
        <v>0</v>
      </c>
      <c r="Y241" s="66">
        <f>Y242+Y247+Y248+Y249</f>
        <v>-25.803828537999991</v>
      </c>
      <c r="Z241" s="27">
        <f t="shared" si="194"/>
        <v>-0.15795290980566457</v>
      </c>
      <c r="AA241" s="66">
        <f>AA242+AA247+AA248+AA249</f>
        <v>-4.8422275234999912</v>
      </c>
      <c r="AB241" s="27">
        <f t="shared" si="195"/>
        <v>-0.15320778535448679</v>
      </c>
      <c r="AC241" s="28" t="s">
        <v>33</v>
      </c>
      <c r="AR241" s="95"/>
    </row>
    <row r="242" spans="1:44" ht="47.25" outlineLevel="1" x14ac:dyDescent="0.25">
      <c r="A242" s="23" t="s">
        <v>468</v>
      </c>
      <c r="B242" s="29" t="s">
        <v>148</v>
      </c>
      <c r="C242" s="25" t="s">
        <v>32</v>
      </c>
      <c r="D242" s="102">
        <f>SUM(D243:D246)</f>
        <v>275.13394665999999</v>
      </c>
      <c r="E242" s="42" t="s">
        <v>33</v>
      </c>
      <c r="F242" s="66">
        <f t="shared" ref="F242:S242" si="208">SUM(F243:F246)</f>
        <v>144.16028849</v>
      </c>
      <c r="G242" s="102">
        <f t="shared" si="208"/>
        <v>130.97365816999996</v>
      </c>
      <c r="H242" s="66">
        <f t="shared" si="208"/>
        <v>22.833858169999999</v>
      </c>
      <c r="I242" s="66">
        <f t="shared" si="208"/>
        <v>0</v>
      </c>
      <c r="J242" s="66">
        <f t="shared" si="208"/>
        <v>0</v>
      </c>
      <c r="K242" s="66">
        <f t="shared" si="208"/>
        <v>19.255471638333333</v>
      </c>
      <c r="L242" s="66">
        <f t="shared" si="208"/>
        <v>3.5783865316666672</v>
      </c>
      <c r="M242" s="66">
        <f t="shared" si="208"/>
        <v>21.00608093</v>
      </c>
      <c r="N242" s="66">
        <f t="shared" si="208"/>
        <v>0</v>
      </c>
      <c r="O242" s="66">
        <f t="shared" si="208"/>
        <v>0</v>
      </c>
      <c r="P242" s="66">
        <f t="shared" si="208"/>
        <v>17.724231060000001</v>
      </c>
      <c r="Q242" s="66">
        <f t="shared" si="208"/>
        <v>3.2818498699999998</v>
      </c>
      <c r="R242" s="66">
        <f t="shared" si="208"/>
        <v>109.96757723999998</v>
      </c>
      <c r="S242" s="66">
        <f t="shared" si="208"/>
        <v>-1.8277772399999996</v>
      </c>
      <c r="T242" s="27">
        <f t="shared" si="193"/>
        <v>-8.0046798328694338E-2</v>
      </c>
      <c r="U242" s="66">
        <f>SUM(U243:U246)</f>
        <v>0</v>
      </c>
      <c r="V242" s="27">
        <v>0</v>
      </c>
      <c r="W242" s="66">
        <f>SUM(W243:W246)</f>
        <v>0</v>
      </c>
      <c r="X242" s="27">
        <v>0</v>
      </c>
      <c r="Y242" s="66">
        <f>SUM(Y243:Y246)</f>
        <v>-1.5312405783333345</v>
      </c>
      <c r="Z242" s="27">
        <f t="shared" si="194"/>
        <v>-7.9522361596429419E-2</v>
      </c>
      <c r="AA242" s="66">
        <f>SUM(AA243:AA246)</f>
        <v>-0.29653666166666548</v>
      </c>
      <c r="AB242" s="27">
        <f t="shared" si="195"/>
        <v>-8.2868817843596884E-2</v>
      </c>
      <c r="AC242" s="28" t="s">
        <v>33</v>
      </c>
      <c r="AR242" s="95"/>
    </row>
    <row r="243" spans="1:44" outlineLevel="1" x14ac:dyDescent="0.25">
      <c r="A243" s="32" t="s">
        <v>468</v>
      </c>
      <c r="B243" s="33" t="s">
        <v>469</v>
      </c>
      <c r="C243" s="36" t="s">
        <v>470</v>
      </c>
      <c r="D243" s="35">
        <v>136.01147650999999</v>
      </c>
      <c r="E243" s="36" t="s">
        <v>33</v>
      </c>
      <c r="F243" s="37">
        <v>129.66085884</v>
      </c>
      <c r="G243" s="35">
        <v>6.3506176699999912</v>
      </c>
      <c r="H243" s="37">
        <f t="shared" ref="H243:H246" si="209">I243+J243+K243+L243</f>
        <v>6.3506176700000001</v>
      </c>
      <c r="I243" s="37">
        <v>0</v>
      </c>
      <c r="J243" s="37">
        <v>0</v>
      </c>
      <c r="K243" s="37">
        <v>5.3063959499999989</v>
      </c>
      <c r="L243" s="37">
        <v>1.0442217200000012</v>
      </c>
      <c r="M243" s="37">
        <f t="shared" ref="M243:M246" si="210">N243+O243+P243+Q243</f>
        <v>6.3506176700000001</v>
      </c>
      <c r="N243" s="37">
        <v>0</v>
      </c>
      <c r="O243" s="37">
        <v>0</v>
      </c>
      <c r="P243" s="37">
        <v>5.3063959499999998</v>
      </c>
      <c r="Q243" s="37">
        <v>1.0442217199999999</v>
      </c>
      <c r="R243" s="38">
        <f t="shared" ref="R243:R246" si="211">G243-M243</f>
        <v>-8.8817841970012523E-15</v>
      </c>
      <c r="S243" s="35">
        <f t="shared" ref="S243:S246" si="212">M243-H243</f>
        <v>0</v>
      </c>
      <c r="T243" s="39">
        <f t="shared" si="193"/>
        <v>0</v>
      </c>
      <c r="U243" s="35">
        <f t="shared" ref="U243:U246" si="213">N243-I243</f>
        <v>0</v>
      </c>
      <c r="V243" s="39">
        <v>0</v>
      </c>
      <c r="W243" s="35">
        <f t="shared" ref="W243:W246" si="214">O243-J243</f>
        <v>0</v>
      </c>
      <c r="X243" s="39">
        <v>0</v>
      </c>
      <c r="Y243" s="35">
        <f t="shared" ref="Y243:Y246" si="215">P243-K243</f>
        <v>0</v>
      </c>
      <c r="Z243" s="39">
        <f t="shared" si="194"/>
        <v>0</v>
      </c>
      <c r="AA243" s="35">
        <f t="shared" ref="AA243:AA246" si="216">Q243-L243</f>
        <v>0</v>
      </c>
      <c r="AB243" s="39">
        <f t="shared" si="195"/>
        <v>0</v>
      </c>
      <c r="AC243" s="11" t="s">
        <v>33</v>
      </c>
      <c r="AR243" s="95"/>
    </row>
    <row r="244" spans="1:44" ht="47.25" outlineLevel="1" x14ac:dyDescent="0.25">
      <c r="A244" s="32" t="s">
        <v>468</v>
      </c>
      <c r="B244" s="33" t="s">
        <v>471</v>
      </c>
      <c r="C244" s="36" t="s">
        <v>472</v>
      </c>
      <c r="D244" s="35">
        <v>14.882323029999998</v>
      </c>
      <c r="E244" s="36" t="s">
        <v>33</v>
      </c>
      <c r="F244" s="37">
        <v>9.4500147699999992</v>
      </c>
      <c r="G244" s="35">
        <v>5.4323082599999992</v>
      </c>
      <c r="H244" s="37">
        <f t="shared" si="209"/>
        <v>5.4323082600000001</v>
      </c>
      <c r="I244" s="37">
        <v>0</v>
      </c>
      <c r="J244" s="37">
        <v>0</v>
      </c>
      <c r="K244" s="37">
        <v>4.7149654950000004</v>
      </c>
      <c r="L244" s="37">
        <v>0.71734276499999972</v>
      </c>
      <c r="M244" s="37">
        <f t="shared" si="210"/>
        <v>5.4323082600000001</v>
      </c>
      <c r="N244" s="37">
        <v>0</v>
      </c>
      <c r="O244" s="37">
        <v>0</v>
      </c>
      <c r="P244" s="37">
        <v>4.71496549</v>
      </c>
      <c r="Q244" s="37">
        <v>0.71734277000000002</v>
      </c>
      <c r="R244" s="38">
        <f t="shared" si="211"/>
        <v>0</v>
      </c>
      <c r="S244" s="35">
        <f t="shared" si="212"/>
        <v>0</v>
      </c>
      <c r="T244" s="39">
        <f t="shared" si="193"/>
        <v>0</v>
      </c>
      <c r="U244" s="35">
        <f t="shared" si="213"/>
        <v>0</v>
      </c>
      <c r="V244" s="39">
        <v>0</v>
      </c>
      <c r="W244" s="35">
        <f t="shared" si="214"/>
        <v>0</v>
      </c>
      <c r="X244" s="39">
        <v>0</v>
      </c>
      <c r="Y244" s="35">
        <f t="shared" si="215"/>
        <v>-5.000000413701855E-9</v>
      </c>
      <c r="Z244" s="39">
        <f t="shared" si="194"/>
        <v>-1.0604532353426809E-9</v>
      </c>
      <c r="AA244" s="35">
        <f t="shared" si="216"/>
        <v>5.0000003026795525E-9</v>
      </c>
      <c r="AB244" s="39">
        <f t="shared" si="195"/>
        <v>6.9701689995849537E-9</v>
      </c>
      <c r="AC244" s="11" t="s">
        <v>33</v>
      </c>
      <c r="AR244" s="95"/>
    </row>
    <row r="245" spans="1:44" ht="31.5" outlineLevel="1" x14ac:dyDescent="0.25">
      <c r="A245" s="32" t="s">
        <v>468</v>
      </c>
      <c r="B245" s="33" t="s">
        <v>473</v>
      </c>
      <c r="C245" s="36" t="s">
        <v>474</v>
      </c>
      <c r="D245" s="35">
        <v>5.97</v>
      </c>
      <c r="E245" s="36" t="s">
        <v>33</v>
      </c>
      <c r="F245" s="37">
        <v>0</v>
      </c>
      <c r="G245" s="35">
        <v>5.97</v>
      </c>
      <c r="H245" s="37">
        <f t="shared" si="209"/>
        <v>5.47</v>
      </c>
      <c r="I245" s="37">
        <v>0</v>
      </c>
      <c r="J245" s="37">
        <v>0</v>
      </c>
      <c r="K245" s="37">
        <v>4.5833333333333339</v>
      </c>
      <c r="L245" s="37">
        <v>0.88666666666666583</v>
      </c>
      <c r="M245" s="37">
        <f t="shared" si="210"/>
        <v>3.6422227600000001</v>
      </c>
      <c r="N245" s="37">
        <v>0</v>
      </c>
      <c r="O245" s="37">
        <v>0</v>
      </c>
      <c r="P245" s="37">
        <v>3.0520927599999998</v>
      </c>
      <c r="Q245" s="37">
        <v>0.59013000000000004</v>
      </c>
      <c r="R245" s="38">
        <f t="shared" si="211"/>
        <v>2.3277772399999996</v>
      </c>
      <c r="S245" s="35">
        <f t="shared" si="212"/>
        <v>-1.8277772399999996</v>
      </c>
      <c r="T245" s="39">
        <f t="shared" si="193"/>
        <v>-0.33414574771480798</v>
      </c>
      <c r="U245" s="35">
        <f t="shared" si="213"/>
        <v>0</v>
      </c>
      <c r="V245" s="39">
        <v>0</v>
      </c>
      <c r="W245" s="35">
        <f t="shared" si="214"/>
        <v>0</v>
      </c>
      <c r="X245" s="39">
        <v>0</v>
      </c>
      <c r="Y245" s="35">
        <f t="shared" si="215"/>
        <v>-1.5312405733333341</v>
      </c>
      <c r="Z245" s="39">
        <f t="shared" si="194"/>
        <v>-0.3340888523636365</v>
      </c>
      <c r="AA245" s="35">
        <f t="shared" si="216"/>
        <v>-0.29653666666666578</v>
      </c>
      <c r="AB245" s="39">
        <f t="shared" si="195"/>
        <v>-0.33443984962405948</v>
      </c>
      <c r="AC245" s="11" t="s">
        <v>1162</v>
      </c>
      <c r="AR245" s="95"/>
    </row>
    <row r="246" spans="1:44" outlineLevel="1" x14ac:dyDescent="0.25">
      <c r="A246" s="32" t="s">
        <v>468</v>
      </c>
      <c r="B246" s="33" t="s">
        <v>475</v>
      </c>
      <c r="C246" s="36" t="s">
        <v>476</v>
      </c>
      <c r="D246" s="35">
        <v>118.27014711999999</v>
      </c>
      <c r="E246" s="36" t="s">
        <v>33</v>
      </c>
      <c r="F246" s="37">
        <v>5.0494148800000005</v>
      </c>
      <c r="G246" s="35">
        <v>113.22073223999999</v>
      </c>
      <c r="H246" s="37">
        <f t="shared" si="209"/>
        <v>5.5809322400000001</v>
      </c>
      <c r="I246" s="37">
        <v>0</v>
      </c>
      <c r="J246" s="37">
        <v>0</v>
      </c>
      <c r="K246" s="37">
        <v>4.6507768599999997</v>
      </c>
      <c r="L246" s="37">
        <v>0.93015538000000042</v>
      </c>
      <c r="M246" s="37">
        <f t="shared" si="210"/>
        <v>5.5809322399999992</v>
      </c>
      <c r="N246" s="37">
        <v>0</v>
      </c>
      <c r="O246" s="37">
        <v>0</v>
      </c>
      <c r="P246" s="37">
        <v>4.6507768599999997</v>
      </c>
      <c r="Q246" s="37">
        <v>0.93015537999999998</v>
      </c>
      <c r="R246" s="38">
        <f t="shared" si="211"/>
        <v>107.63979999999999</v>
      </c>
      <c r="S246" s="35">
        <f t="shared" si="212"/>
        <v>0</v>
      </c>
      <c r="T246" s="39">
        <f t="shared" si="193"/>
        <v>0</v>
      </c>
      <c r="U246" s="35">
        <f t="shared" si="213"/>
        <v>0</v>
      </c>
      <c r="V246" s="39">
        <v>0</v>
      </c>
      <c r="W246" s="35">
        <f t="shared" si="214"/>
        <v>0</v>
      </c>
      <c r="X246" s="39">
        <v>0</v>
      </c>
      <c r="Y246" s="35">
        <f t="shared" si="215"/>
        <v>0</v>
      </c>
      <c r="Z246" s="39">
        <f t="shared" si="194"/>
        <v>0</v>
      </c>
      <c r="AA246" s="35">
        <f t="shared" si="216"/>
        <v>0</v>
      </c>
      <c r="AB246" s="39">
        <f t="shared" si="195"/>
        <v>0</v>
      </c>
      <c r="AC246" s="11" t="s">
        <v>33</v>
      </c>
      <c r="AR246" s="95"/>
    </row>
    <row r="247" spans="1:44" ht="31.5" outlineLevel="1" x14ac:dyDescent="0.25">
      <c r="A247" s="23" t="s">
        <v>477</v>
      </c>
      <c r="B247" s="29" t="s">
        <v>176</v>
      </c>
      <c r="C247" s="25" t="s">
        <v>32</v>
      </c>
      <c r="D247" s="102">
        <v>0</v>
      </c>
      <c r="E247" s="42" t="s">
        <v>33</v>
      </c>
      <c r="F247" s="66">
        <v>0</v>
      </c>
      <c r="G247" s="102">
        <v>0</v>
      </c>
      <c r="H247" s="66">
        <v>0</v>
      </c>
      <c r="I247" s="66">
        <v>0</v>
      </c>
      <c r="J247" s="66">
        <v>0</v>
      </c>
      <c r="K247" s="66">
        <v>0</v>
      </c>
      <c r="L247" s="66">
        <v>0</v>
      </c>
      <c r="M247" s="66">
        <v>0</v>
      </c>
      <c r="N247" s="66">
        <v>0</v>
      </c>
      <c r="O247" s="66">
        <v>0</v>
      </c>
      <c r="P247" s="66">
        <v>0</v>
      </c>
      <c r="Q247" s="66">
        <v>0</v>
      </c>
      <c r="R247" s="66">
        <v>0</v>
      </c>
      <c r="S247" s="66">
        <v>0</v>
      </c>
      <c r="T247" s="27">
        <v>0</v>
      </c>
      <c r="U247" s="66">
        <v>0</v>
      </c>
      <c r="V247" s="27">
        <v>0</v>
      </c>
      <c r="W247" s="66">
        <v>0</v>
      </c>
      <c r="X247" s="27">
        <v>0</v>
      </c>
      <c r="Y247" s="66">
        <v>0</v>
      </c>
      <c r="Z247" s="27">
        <v>0</v>
      </c>
      <c r="AA247" s="66">
        <v>0</v>
      </c>
      <c r="AB247" s="27">
        <v>0</v>
      </c>
      <c r="AC247" s="28" t="s">
        <v>33</v>
      </c>
      <c r="AR247" s="95"/>
    </row>
    <row r="248" spans="1:44" ht="31.5" outlineLevel="1" x14ac:dyDescent="0.25">
      <c r="A248" s="23" t="s">
        <v>478</v>
      </c>
      <c r="B248" s="29" t="s">
        <v>178</v>
      </c>
      <c r="C248" s="25" t="s">
        <v>32</v>
      </c>
      <c r="D248" s="102">
        <v>0</v>
      </c>
      <c r="E248" s="42" t="s">
        <v>33</v>
      </c>
      <c r="F248" s="66">
        <v>0</v>
      </c>
      <c r="G248" s="102">
        <v>0</v>
      </c>
      <c r="H248" s="66">
        <v>0</v>
      </c>
      <c r="I248" s="66">
        <v>0</v>
      </c>
      <c r="J248" s="66">
        <v>0</v>
      </c>
      <c r="K248" s="66">
        <v>0</v>
      </c>
      <c r="L248" s="66">
        <v>0</v>
      </c>
      <c r="M248" s="66">
        <v>0</v>
      </c>
      <c r="N248" s="66">
        <v>0</v>
      </c>
      <c r="O248" s="66">
        <v>0</v>
      </c>
      <c r="P248" s="66">
        <v>0</v>
      </c>
      <c r="Q248" s="66">
        <v>0</v>
      </c>
      <c r="R248" s="66">
        <v>0</v>
      </c>
      <c r="S248" s="66">
        <v>0</v>
      </c>
      <c r="T248" s="27">
        <v>0</v>
      </c>
      <c r="U248" s="66">
        <v>0</v>
      </c>
      <c r="V248" s="27">
        <v>0</v>
      </c>
      <c r="W248" s="66">
        <v>0</v>
      </c>
      <c r="X248" s="27">
        <v>0</v>
      </c>
      <c r="Y248" s="66">
        <v>0</v>
      </c>
      <c r="Z248" s="27">
        <v>0</v>
      </c>
      <c r="AA248" s="66">
        <v>0</v>
      </c>
      <c r="AB248" s="27">
        <v>0</v>
      </c>
      <c r="AC248" s="28" t="s">
        <v>33</v>
      </c>
      <c r="AR248" s="95"/>
    </row>
    <row r="249" spans="1:44" ht="47.25" outlineLevel="1" x14ac:dyDescent="0.25">
      <c r="A249" s="23" t="s">
        <v>479</v>
      </c>
      <c r="B249" s="29" t="s">
        <v>214</v>
      </c>
      <c r="C249" s="25" t="s">
        <v>32</v>
      </c>
      <c r="D249" s="102">
        <f>SUM(D250:D260)</f>
        <v>766.0207306714999</v>
      </c>
      <c r="E249" s="42" t="s">
        <v>33</v>
      </c>
      <c r="F249" s="66">
        <f>SUM(F250:F260)</f>
        <v>133.32204686</v>
      </c>
      <c r="G249" s="102">
        <f>SUM(G250:G260)</f>
        <v>632.6986838114999</v>
      </c>
      <c r="H249" s="66">
        <f t="shared" ref="H249:AA249" si="217">SUM(H250:H260)</f>
        <v>172.13582434149998</v>
      </c>
      <c r="I249" s="66">
        <f t="shared" si="217"/>
        <v>0</v>
      </c>
      <c r="J249" s="66">
        <f t="shared" si="217"/>
        <v>0</v>
      </c>
      <c r="K249" s="66">
        <f t="shared" si="217"/>
        <v>144.10858774966667</v>
      </c>
      <c r="L249" s="66">
        <f t="shared" si="217"/>
        <v>28.027236591833326</v>
      </c>
      <c r="M249" s="66">
        <f t="shared" si="217"/>
        <v>143.31754551999998</v>
      </c>
      <c r="N249" s="66">
        <f t="shared" si="217"/>
        <v>0</v>
      </c>
      <c r="O249" s="66">
        <f t="shared" si="217"/>
        <v>0</v>
      </c>
      <c r="P249" s="66">
        <f t="shared" si="217"/>
        <v>119.83599978999999</v>
      </c>
      <c r="Q249" s="66">
        <f t="shared" si="217"/>
        <v>23.481545729999997</v>
      </c>
      <c r="R249" s="66">
        <f t="shared" si="217"/>
        <v>489.38113829149995</v>
      </c>
      <c r="S249" s="66">
        <f t="shared" si="217"/>
        <v>-28.81827882149998</v>
      </c>
      <c r="T249" s="27">
        <f t="shared" ref="T249:T260" si="218">S249/H249</f>
        <v>-0.1674159282749153</v>
      </c>
      <c r="U249" s="66">
        <f t="shared" si="217"/>
        <v>0</v>
      </c>
      <c r="V249" s="27">
        <v>0</v>
      </c>
      <c r="W249" s="66">
        <f t="shared" si="217"/>
        <v>0</v>
      </c>
      <c r="X249" s="27">
        <v>0</v>
      </c>
      <c r="Y249" s="66">
        <f t="shared" si="217"/>
        <v>-24.272587959666655</v>
      </c>
      <c r="Z249" s="27">
        <f t="shared" ref="Z249:Z260" si="219">Y249/K249</f>
        <v>-0.16843262666504619</v>
      </c>
      <c r="AA249" s="66">
        <f t="shared" si="217"/>
        <v>-4.545690861833326</v>
      </c>
      <c r="AB249" s="27">
        <f t="shared" ref="AB249:AB260" si="220">AA249/L249</f>
        <v>-0.1621883358688978</v>
      </c>
      <c r="AC249" s="28" t="s">
        <v>33</v>
      </c>
      <c r="AR249" s="95"/>
    </row>
    <row r="250" spans="1:44" ht="47.25" outlineLevel="1" x14ac:dyDescent="0.25">
      <c r="A250" s="32" t="s">
        <v>479</v>
      </c>
      <c r="B250" s="33" t="s">
        <v>480</v>
      </c>
      <c r="C250" s="36" t="s">
        <v>481</v>
      </c>
      <c r="D250" s="35">
        <v>204.009812504</v>
      </c>
      <c r="E250" s="36" t="s">
        <v>33</v>
      </c>
      <c r="F250" s="37">
        <v>15.952129849999999</v>
      </c>
      <c r="G250" s="35">
        <v>188.05768265399999</v>
      </c>
      <c r="H250" s="37">
        <f t="shared" ref="H250:H260" si="221">I250+J250+K250+L250</f>
        <v>12.465026700000003</v>
      </c>
      <c r="I250" s="37">
        <v>0</v>
      </c>
      <c r="J250" s="37">
        <v>0</v>
      </c>
      <c r="K250" s="37">
        <v>10.437522250000002</v>
      </c>
      <c r="L250" s="37">
        <v>2.0275044500000003</v>
      </c>
      <c r="M250" s="37">
        <f t="shared" ref="M250:M260" si="222">N250+O250+P250+Q250</f>
        <v>9.0280878700000002</v>
      </c>
      <c r="N250" s="37">
        <v>0</v>
      </c>
      <c r="O250" s="37">
        <v>0</v>
      </c>
      <c r="P250" s="37">
        <v>7.5546919399999997</v>
      </c>
      <c r="Q250" s="37">
        <v>1.4733959299999999</v>
      </c>
      <c r="R250" s="38">
        <f t="shared" ref="R250:R260" si="223">G250-M250</f>
        <v>179.02959478399998</v>
      </c>
      <c r="S250" s="35">
        <f t="shared" ref="S250:S260" si="224">M250-H250</f>
        <v>-3.4369388300000026</v>
      </c>
      <c r="T250" s="39">
        <f t="shared" si="218"/>
        <v>-0.27572655179310623</v>
      </c>
      <c r="U250" s="35">
        <f t="shared" ref="U250:U260" si="225">N250-I250</f>
        <v>0</v>
      </c>
      <c r="V250" s="39">
        <v>0</v>
      </c>
      <c r="W250" s="35">
        <f t="shared" ref="W250:W260" si="226">O250-J250</f>
        <v>0</v>
      </c>
      <c r="X250" s="39">
        <v>0</v>
      </c>
      <c r="Y250" s="35">
        <f t="shared" ref="Y250:Y260" si="227">P250-K250</f>
        <v>-2.8828303100000028</v>
      </c>
      <c r="Z250" s="39">
        <f t="shared" si="219"/>
        <v>-0.27619872235481963</v>
      </c>
      <c r="AA250" s="35">
        <f t="shared" ref="AA250:AA260" si="228">Q250-L250</f>
        <v>-0.55410852000000044</v>
      </c>
      <c r="AB250" s="39">
        <f t="shared" si="220"/>
        <v>-0.27329583419656628</v>
      </c>
      <c r="AC250" s="37" t="s">
        <v>1168</v>
      </c>
      <c r="AR250" s="95"/>
    </row>
    <row r="251" spans="1:44" ht="47.25" outlineLevel="1" x14ac:dyDescent="0.25">
      <c r="A251" s="32" t="s">
        <v>479</v>
      </c>
      <c r="B251" s="33" t="s">
        <v>482</v>
      </c>
      <c r="C251" s="36" t="s">
        <v>483</v>
      </c>
      <c r="D251" s="35">
        <v>197.34661069680001</v>
      </c>
      <c r="E251" s="36" t="s">
        <v>33</v>
      </c>
      <c r="F251" s="37">
        <v>39.645051370000004</v>
      </c>
      <c r="G251" s="35">
        <v>157.70155932680001</v>
      </c>
      <c r="H251" s="37">
        <f t="shared" si="221"/>
        <v>3.4798878499999999</v>
      </c>
      <c r="I251" s="37">
        <v>0</v>
      </c>
      <c r="J251" s="37">
        <v>0</v>
      </c>
      <c r="K251" s="37">
        <v>2.8999065416666667</v>
      </c>
      <c r="L251" s="37">
        <v>0.57998130833333317</v>
      </c>
      <c r="M251" s="37">
        <f t="shared" si="222"/>
        <v>1.6779939400000001</v>
      </c>
      <c r="N251" s="37">
        <v>0</v>
      </c>
      <c r="O251" s="37">
        <v>0</v>
      </c>
      <c r="P251" s="37">
        <v>1.3983282800000001</v>
      </c>
      <c r="Q251" s="37">
        <v>0.27966565999999998</v>
      </c>
      <c r="R251" s="38">
        <f t="shared" si="223"/>
        <v>156.02356538680002</v>
      </c>
      <c r="S251" s="35">
        <f t="shared" si="224"/>
        <v>-1.8018939099999998</v>
      </c>
      <c r="T251" s="39">
        <f t="shared" si="218"/>
        <v>-0.51780229354230478</v>
      </c>
      <c r="U251" s="35">
        <f t="shared" si="225"/>
        <v>0</v>
      </c>
      <c r="V251" s="39">
        <v>0</v>
      </c>
      <c r="W251" s="35">
        <f t="shared" si="226"/>
        <v>0</v>
      </c>
      <c r="X251" s="39">
        <v>0</v>
      </c>
      <c r="Y251" s="35">
        <f t="shared" si="227"/>
        <v>-1.5015782616666666</v>
      </c>
      <c r="Z251" s="39">
        <f t="shared" si="219"/>
        <v>-0.51780229469176708</v>
      </c>
      <c r="AA251" s="35">
        <f t="shared" si="228"/>
        <v>-0.30031564833333318</v>
      </c>
      <c r="AB251" s="39">
        <f t="shared" si="220"/>
        <v>-0.51780228779499304</v>
      </c>
      <c r="AC251" s="11" t="s">
        <v>1169</v>
      </c>
      <c r="AR251" s="95"/>
    </row>
    <row r="252" spans="1:44" ht="31.5" outlineLevel="1" x14ac:dyDescent="0.25">
      <c r="A252" s="32" t="s">
        <v>479</v>
      </c>
      <c r="B252" s="33" t="s">
        <v>484</v>
      </c>
      <c r="C252" s="36" t="s">
        <v>485</v>
      </c>
      <c r="D252" s="35">
        <v>73.294102289999998</v>
      </c>
      <c r="E252" s="36" t="s">
        <v>33</v>
      </c>
      <c r="F252" s="37">
        <v>64.039604629999999</v>
      </c>
      <c r="G252" s="35">
        <v>9.2544976599999984</v>
      </c>
      <c r="H252" s="37">
        <f t="shared" si="221"/>
        <v>9.2544976600000002</v>
      </c>
      <c r="I252" s="37">
        <v>0</v>
      </c>
      <c r="J252" s="37">
        <v>0</v>
      </c>
      <c r="K252" s="37">
        <v>7.7347956066666672</v>
      </c>
      <c r="L252" s="37">
        <v>1.519702053333333</v>
      </c>
      <c r="M252" s="37">
        <f t="shared" si="222"/>
        <v>9.9380826799999991</v>
      </c>
      <c r="N252" s="37">
        <v>0</v>
      </c>
      <c r="O252" s="37">
        <v>0</v>
      </c>
      <c r="P252" s="37">
        <v>8.3878386099999993</v>
      </c>
      <c r="Q252" s="37">
        <v>1.55024407</v>
      </c>
      <c r="R252" s="38">
        <f t="shared" si="223"/>
        <v>-0.68358502000000065</v>
      </c>
      <c r="S252" s="35">
        <f t="shared" si="224"/>
        <v>0.68358501999999888</v>
      </c>
      <c r="T252" s="39">
        <f t="shared" si="218"/>
        <v>7.3865167523312E-2</v>
      </c>
      <c r="U252" s="35">
        <f t="shared" si="225"/>
        <v>0</v>
      </c>
      <c r="V252" s="39">
        <v>0</v>
      </c>
      <c r="W252" s="35">
        <f t="shared" si="226"/>
        <v>0</v>
      </c>
      <c r="X252" s="39">
        <v>0</v>
      </c>
      <c r="Y252" s="35">
        <f t="shared" si="227"/>
        <v>0.65304300333333209</v>
      </c>
      <c r="Z252" s="39">
        <f t="shared" si="219"/>
        <v>8.4429251468580546E-2</v>
      </c>
      <c r="AA252" s="35">
        <f t="shared" si="228"/>
        <v>3.0542016666667005E-2</v>
      </c>
      <c r="AB252" s="39">
        <f t="shared" si="220"/>
        <v>2.0097371454934718E-2</v>
      </c>
      <c r="AC252" s="11" t="s">
        <v>1170</v>
      </c>
      <c r="AR252" s="95"/>
    </row>
    <row r="253" spans="1:44" outlineLevel="1" x14ac:dyDescent="0.25">
      <c r="A253" s="32" t="s">
        <v>479</v>
      </c>
      <c r="B253" s="33" t="s">
        <v>486</v>
      </c>
      <c r="C253" s="36" t="s">
        <v>487</v>
      </c>
      <c r="D253" s="35">
        <v>2.9849999999999999</v>
      </c>
      <c r="E253" s="36" t="s">
        <v>33</v>
      </c>
      <c r="F253" s="37">
        <v>0</v>
      </c>
      <c r="G253" s="35">
        <v>2.9849999999999999</v>
      </c>
      <c r="H253" s="37">
        <f t="shared" si="221"/>
        <v>2.9849999999999999</v>
      </c>
      <c r="I253" s="37">
        <v>0</v>
      </c>
      <c r="J253" s="37">
        <v>0</v>
      </c>
      <c r="K253" s="37">
        <v>2.5</v>
      </c>
      <c r="L253" s="37">
        <v>0.48499999999999988</v>
      </c>
      <c r="M253" s="37">
        <f t="shared" si="222"/>
        <v>2.67009761</v>
      </c>
      <c r="N253" s="37">
        <v>0</v>
      </c>
      <c r="O253" s="37">
        <v>0</v>
      </c>
      <c r="P253" s="37">
        <v>2.2859776100000002</v>
      </c>
      <c r="Q253" s="37">
        <v>0.38412000000000002</v>
      </c>
      <c r="R253" s="38">
        <f t="shared" si="223"/>
        <v>0.31490238999999987</v>
      </c>
      <c r="S253" s="35">
        <f t="shared" si="224"/>
        <v>-0.31490238999999987</v>
      </c>
      <c r="T253" s="39">
        <f t="shared" si="218"/>
        <v>-0.10549493802345054</v>
      </c>
      <c r="U253" s="35">
        <f t="shared" si="225"/>
        <v>0</v>
      </c>
      <c r="V253" s="39">
        <v>0</v>
      </c>
      <c r="W253" s="35">
        <f t="shared" si="226"/>
        <v>0</v>
      </c>
      <c r="X253" s="39">
        <v>0</v>
      </c>
      <c r="Y253" s="35">
        <f t="shared" si="227"/>
        <v>-0.21402238999999978</v>
      </c>
      <c r="Z253" s="39">
        <f t="shared" si="219"/>
        <v>-8.5608955999999917E-2</v>
      </c>
      <c r="AA253" s="35">
        <f t="shared" si="228"/>
        <v>-0.10087999999999986</v>
      </c>
      <c r="AB253" s="39">
        <f t="shared" si="220"/>
        <v>-0.20799999999999977</v>
      </c>
      <c r="AC253" s="11" t="s">
        <v>1162</v>
      </c>
      <c r="AR253" s="95"/>
    </row>
    <row r="254" spans="1:44" ht="31.5" outlineLevel="1" x14ac:dyDescent="0.25">
      <c r="A254" s="32" t="s">
        <v>479</v>
      </c>
      <c r="B254" s="33" t="s">
        <v>488</v>
      </c>
      <c r="C254" s="36" t="s">
        <v>489</v>
      </c>
      <c r="D254" s="35">
        <v>14.686199999999999</v>
      </c>
      <c r="E254" s="36" t="s">
        <v>33</v>
      </c>
      <c r="F254" s="37">
        <v>0</v>
      </c>
      <c r="G254" s="35">
        <v>14.686199999999999</v>
      </c>
      <c r="H254" s="37">
        <f t="shared" si="221"/>
        <v>11.6142</v>
      </c>
      <c r="I254" s="37">
        <v>0</v>
      </c>
      <c r="J254" s="37">
        <v>0</v>
      </c>
      <c r="K254" s="37">
        <v>9.740000000000002</v>
      </c>
      <c r="L254" s="37">
        <v>1.8741999999999983</v>
      </c>
      <c r="M254" s="37">
        <f t="shared" si="222"/>
        <v>9.8309560499999993</v>
      </c>
      <c r="N254" s="37">
        <v>0</v>
      </c>
      <c r="O254" s="37">
        <v>0</v>
      </c>
      <c r="P254" s="37">
        <v>8.2104974399999993</v>
      </c>
      <c r="Q254" s="37">
        <v>1.62045861</v>
      </c>
      <c r="R254" s="38">
        <f t="shared" si="223"/>
        <v>4.8552439500000002</v>
      </c>
      <c r="S254" s="35">
        <f t="shared" si="224"/>
        <v>-1.783243950000001</v>
      </c>
      <c r="T254" s="39">
        <f t="shared" si="218"/>
        <v>-0.15353997261972421</v>
      </c>
      <c r="U254" s="35">
        <f t="shared" si="225"/>
        <v>0</v>
      </c>
      <c r="V254" s="39">
        <v>0</v>
      </c>
      <c r="W254" s="35">
        <f t="shared" si="226"/>
        <v>0</v>
      </c>
      <c r="X254" s="39">
        <v>0</v>
      </c>
      <c r="Y254" s="35">
        <f t="shared" si="227"/>
        <v>-1.5295025600000027</v>
      </c>
      <c r="Z254" s="39">
        <f t="shared" si="219"/>
        <v>-0.1570331170431214</v>
      </c>
      <c r="AA254" s="35">
        <f t="shared" si="228"/>
        <v>-0.25374138999999829</v>
      </c>
      <c r="AB254" s="39">
        <f t="shared" si="220"/>
        <v>-0.13538650624266274</v>
      </c>
      <c r="AC254" s="11" t="s">
        <v>1162</v>
      </c>
      <c r="AR254" s="95"/>
    </row>
    <row r="255" spans="1:44" ht="31.5" outlineLevel="1" x14ac:dyDescent="0.25">
      <c r="A255" s="32" t="s">
        <v>479</v>
      </c>
      <c r="B255" s="33" t="s">
        <v>490</v>
      </c>
      <c r="C255" s="36" t="s">
        <v>491</v>
      </c>
      <c r="D255" s="35">
        <v>173.16078811069997</v>
      </c>
      <c r="E255" s="36" t="s">
        <v>33</v>
      </c>
      <c r="F255" s="37">
        <v>3.1623999999999999</v>
      </c>
      <c r="G255" s="35">
        <v>169.99838811069998</v>
      </c>
      <c r="H255" s="37">
        <f t="shared" si="221"/>
        <v>83.008856071499977</v>
      </c>
      <c r="I255" s="37">
        <v>0</v>
      </c>
      <c r="J255" s="37">
        <v>0</v>
      </c>
      <c r="K255" s="37">
        <v>69.479399967999981</v>
      </c>
      <c r="L255" s="37">
        <v>13.529456103499996</v>
      </c>
      <c r="M255" s="37">
        <f t="shared" si="222"/>
        <v>90.388229690000003</v>
      </c>
      <c r="N255" s="37">
        <v>0</v>
      </c>
      <c r="O255" s="37">
        <v>0</v>
      </c>
      <c r="P255" s="37">
        <v>75.42442269</v>
      </c>
      <c r="Q255" s="37">
        <v>14.963806999999999</v>
      </c>
      <c r="R255" s="38">
        <f t="shared" si="223"/>
        <v>79.610158420699975</v>
      </c>
      <c r="S255" s="35">
        <f t="shared" si="224"/>
        <v>7.3793736185000256</v>
      </c>
      <c r="T255" s="39">
        <f t="shared" si="218"/>
        <v>8.8898630432200823E-2</v>
      </c>
      <c r="U255" s="35">
        <f t="shared" si="225"/>
        <v>0</v>
      </c>
      <c r="V255" s="39">
        <v>0</v>
      </c>
      <c r="W255" s="35">
        <f t="shared" si="226"/>
        <v>0</v>
      </c>
      <c r="X255" s="39">
        <v>0</v>
      </c>
      <c r="Y255" s="35">
        <f t="shared" si="227"/>
        <v>5.9450227220000187</v>
      </c>
      <c r="Z255" s="39">
        <f t="shared" si="219"/>
        <v>8.5565257108410675E-2</v>
      </c>
      <c r="AA255" s="35">
        <f t="shared" si="228"/>
        <v>1.4343508965000034</v>
      </c>
      <c r="AB255" s="39">
        <f t="shared" si="220"/>
        <v>0.10601689273591307</v>
      </c>
      <c r="AC255" s="11" t="s">
        <v>33</v>
      </c>
      <c r="AR255" s="95"/>
    </row>
    <row r="256" spans="1:44" ht="47.25" outlineLevel="1" x14ac:dyDescent="0.25">
      <c r="A256" s="44" t="s">
        <v>479</v>
      </c>
      <c r="B256" s="45" t="s">
        <v>492</v>
      </c>
      <c r="C256" s="34" t="s">
        <v>493</v>
      </c>
      <c r="D256" s="35">
        <v>14.328000000000001</v>
      </c>
      <c r="E256" s="36" t="s">
        <v>33</v>
      </c>
      <c r="F256" s="37">
        <v>0</v>
      </c>
      <c r="G256" s="35">
        <v>14.328000000000001</v>
      </c>
      <c r="H256" s="37">
        <f t="shared" si="221"/>
        <v>13.691000000000001</v>
      </c>
      <c r="I256" s="37">
        <v>0</v>
      </c>
      <c r="J256" s="37">
        <v>0</v>
      </c>
      <c r="K256" s="37">
        <v>11.469166666666668</v>
      </c>
      <c r="L256" s="37">
        <v>2.2218333333333327</v>
      </c>
      <c r="M256" s="37">
        <f t="shared" si="222"/>
        <v>7.7363416199999993</v>
      </c>
      <c r="N256" s="37">
        <v>0</v>
      </c>
      <c r="O256" s="37">
        <v>0</v>
      </c>
      <c r="P256" s="37">
        <v>6.4649854199999996</v>
      </c>
      <c r="Q256" s="37">
        <v>1.2713562</v>
      </c>
      <c r="R256" s="38">
        <f t="shared" si="223"/>
        <v>6.5916583800000019</v>
      </c>
      <c r="S256" s="35">
        <f t="shared" si="224"/>
        <v>-5.9546583800000015</v>
      </c>
      <c r="T256" s="39">
        <f t="shared" si="218"/>
        <v>-0.43493231904170632</v>
      </c>
      <c r="U256" s="35">
        <f t="shared" si="225"/>
        <v>0</v>
      </c>
      <c r="V256" s="39">
        <v>0</v>
      </c>
      <c r="W256" s="35">
        <f t="shared" si="226"/>
        <v>0</v>
      </c>
      <c r="X256" s="39">
        <v>0</v>
      </c>
      <c r="Y256" s="35">
        <f t="shared" si="227"/>
        <v>-5.0041812466666684</v>
      </c>
      <c r="Z256" s="39">
        <f t="shared" si="219"/>
        <v>-0.43631602819152809</v>
      </c>
      <c r="AA256" s="35">
        <f t="shared" si="228"/>
        <v>-0.95047713333333261</v>
      </c>
      <c r="AB256" s="39">
        <f t="shared" si="220"/>
        <v>-0.42778957317530547</v>
      </c>
      <c r="AC256" s="11" t="s">
        <v>1171</v>
      </c>
      <c r="AR256" s="95"/>
    </row>
    <row r="257" spans="1:44" ht="47.25" outlineLevel="1" x14ac:dyDescent="0.25">
      <c r="A257" s="32" t="s">
        <v>479</v>
      </c>
      <c r="B257" s="33" t="s">
        <v>494</v>
      </c>
      <c r="C257" s="36" t="s">
        <v>495</v>
      </c>
      <c r="D257" s="35">
        <v>71.64</v>
      </c>
      <c r="E257" s="36" t="s">
        <v>33</v>
      </c>
      <c r="F257" s="37">
        <v>0</v>
      </c>
      <c r="G257" s="35">
        <v>71.64</v>
      </c>
      <c r="H257" s="37">
        <f t="shared" si="221"/>
        <v>31.59</v>
      </c>
      <c r="I257" s="37">
        <v>0</v>
      </c>
      <c r="J257" s="37">
        <v>0</v>
      </c>
      <c r="K257" s="37">
        <v>26.475000000000001</v>
      </c>
      <c r="L257" s="37">
        <v>5.1149999999999984</v>
      </c>
      <c r="M257" s="37">
        <f t="shared" si="222"/>
        <v>8.0003999999999991</v>
      </c>
      <c r="N257" s="37">
        <v>0</v>
      </c>
      <c r="O257" s="37">
        <v>0</v>
      </c>
      <c r="P257" s="37">
        <v>6.6669999999999998</v>
      </c>
      <c r="Q257" s="37">
        <v>1.3333999999999999</v>
      </c>
      <c r="R257" s="38">
        <f t="shared" si="223"/>
        <v>63.639600000000002</v>
      </c>
      <c r="S257" s="35">
        <f t="shared" si="224"/>
        <v>-23.589600000000001</v>
      </c>
      <c r="T257" s="39">
        <f t="shared" si="218"/>
        <v>-0.74674264007597346</v>
      </c>
      <c r="U257" s="35">
        <f t="shared" si="225"/>
        <v>0</v>
      </c>
      <c r="V257" s="39">
        <v>0</v>
      </c>
      <c r="W257" s="35">
        <f t="shared" si="226"/>
        <v>0</v>
      </c>
      <c r="X257" s="39">
        <v>0</v>
      </c>
      <c r="Y257" s="35">
        <f t="shared" si="227"/>
        <v>-19.808</v>
      </c>
      <c r="Z257" s="39">
        <f t="shared" si="219"/>
        <v>-0.74817752596789422</v>
      </c>
      <c r="AA257" s="35">
        <f t="shared" si="228"/>
        <v>-3.7815999999999983</v>
      </c>
      <c r="AB257" s="39">
        <f t="shared" si="220"/>
        <v>-0.73931573802541539</v>
      </c>
      <c r="AC257" s="11" t="s">
        <v>1172</v>
      </c>
      <c r="AR257" s="95"/>
    </row>
    <row r="258" spans="1:44" outlineLevel="1" x14ac:dyDescent="0.25">
      <c r="A258" s="32" t="s">
        <v>479</v>
      </c>
      <c r="B258" s="33" t="s">
        <v>496</v>
      </c>
      <c r="C258" s="36" t="s">
        <v>497</v>
      </c>
      <c r="D258" s="35">
        <v>2.6039037499999997</v>
      </c>
      <c r="E258" s="36" t="s">
        <v>33</v>
      </c>
      <c r="F258" s="37">
        <v>4.1903749999999906E-2</v>
      </c>
      <c r="G258" s="35">
        <v>2.5619999999999998</v>
      </c>
      <c r="H258" s="37">
        <f t="shared" si="221"/>
        <v>2.5619999999999998</v>
      </c>
      <c r="I258" s="37">
        <v>0</v>
      </c>
      <c r="J258" s="37">
        <v>0</v>
      </c>
      <c r="K258" s="37">
        <v>2.1349999999999998</v>
      </c>
      <c r="L258" s="37">
        <v>0.42700000000000005</v>
      </c>
      <c r="M258" s="37">
        <f t="shared" si="222"/>
        <v>2.5619999999999998</v>
      </c>
      <c r="N258" s="37">
        <v>0</v>
      </c>
      <c r="O258" s="37">
        <v>0</v>
      </c>
      <c r="P258" s="37">
        <v>2.1349999999999998</v>
      </c>
      <c r="Q258" s="37">
        <v>0.42699999999999999</v>
      </c>
      <c r="R258" s="38">
        <f t="shared" si="223"/>
        <v>0</v>
      </c>
      <c r="S258" s="35">
        <f t="shared" si="224"/>
        <v>0</v>
      </c>
      <c r="T258" s="39">
        <f t="shared" si="218"/>
        <v>0</v>
      </c>
      <c r="U258" s="35">
        <f t="shared" si="225"/>
        <v>0</v>
      </c>
      <c r="V258" s="39">
        <v>0</v>
      </c>
      <c r="W258" s="35">
        <f t="shared" si="226"/>
        <v>0</v>
      </c>
      <c r="X258" s="39">
        <v>0</v>
      </c>
      <c r="Y258" s="35">
        <f t="shared" si="227"/>
        <v>0</v>
      </c>
      <c r="Z258" s="39">
        <f t="shared" si="219"/>
        <v>0</v>
      </c>
      <c r="AA258" s="35">
        <f t="shared" si="228"/>
        <v>0</v>
      </c>
      <c r="AB258" s="39">
        <f t="shared" si="220"/>
        <v>0</v>
      </c>
      <c r="AC258" s="11" t="s">
        <v>33</v>
      </c>
      <c r="AR258" s="95"/>
    </row>
    <row r="259" spans="1:44" ht="47.25" outlineLevel="1" x14ac:dyDescent="0.25">
      <c r="A259" s="32" t="s">
        <v>479</v>
      </c>
      <c r="B259" s="33" t="s">
        <v>498</v>
      </c>
      <c r="C259" s="36" t="s">
        <v>499</v>
      </c>
      <c r="D259" s="35">
        <v>1.2599469999999999</v>
      </c>
      <c r="E259" s="36" t="s">
        <v>33</v>
      </c>
      <c r="F259" s="37">
        <v>0.84318049999999989</v>
      </c>
      <c r="G259" s="35">
        <v>0.41676649999999998</v>
      </c>
      <c r="H259" s="37">
        <f t="shared" si="221"/>
        <v>0.41676649999999998</v>
      </c>
      <c r="I259" s="37">
        <v>0</v>
      </c>
      <c r="J259" s="37">
        <v>0</v>
      </c>
      <c r="K259" s="37">
        <v>0.3473054166666667</v>
      </c>
      <c r="L259" s="37">
        <v>6.9461083333333284E-2</v>
      </c>
      <c r="M259" s="37">
        <f t="shared" si="222"/>
        <v>0.41676649999999998</v>
      </c>
      <c r="N259" s="37">
        <v>0</v>
      </c>
      <c r="O259" s="37">
        <v>0</v>
      </c>
      <c r="P259" s="37">
        <v>0.41676649999999998</v>
      </c>
      <c r="Q259" s="37">
        <v>0</v>
      </c>
      <c r="R259" s="38">
        <f t="shared" si="223"/>
        <v>0</v>
      </c>
      <c r="S259" s="35">
        <f t="shared" si="224"/>
        <v>0</v>
      </c>
      <c r="T259" s="39">
        <f t="shared" si="218"/>
        <v>0</v>
      </c>
      <c r="U259" s="35">
        <f t="shared" si="225"/>
        <v>0</v>
      </c>
      <c r="V259" s="39">
        <v>0</v>
      </c>
      <c r="W259" s="35">
        <f t="shared" si="226"/>
        <v>0</v>
      </c>
      <c r="X259" s="39">
        <v>0</v>
      </c>
      <c r="Y259" s="35">
        <f t="shared" si="227"/>
        <v>6.9461083333333284E-2</v>
      </c>
      <c r="Z259" s="39">
        <f t="shared" si="219"/>
        <v>0.19999999999999984</v>
      </c>
      <c r="AA259" s="35">
        <f t="shared" si="228"/>
        <v>-6.9461083333333284E-2</v>
      </c>
      <c r="AB259" s="39">
        <f t="shared" si="220"/>
        <v>-1</v>
      </c>
      <c r="AC259" s="11" t="s">
        <v>33</v>
      </c>
      <c r="AR259" s="95"/>
    </row>
    <row r="260" spans="1:44" ht="63" outlineLevel="1" x14ac:dyDescent="0.25">
      <c r="A260" s="32" t="s">
        <v>479</v>
      </c>
      <c r="B260" s="33" t="s">
        <v>500</v>
      </c>
      <c r="C260" s="36" t="s">
        <v>501</v>
      </c>
      <c r="D260" s="35">
        <v>10.706366319999999</v>
      </c>
      <c r="E260" s="36" t="s">
        <v>33</v>
      </c>
      <c r="F260" s="37">
        <v>9.6377767599999995</v>
      </c>
      <c r="G260" s="35">
        <v>1.0685895599999999</v>
      </c>
      <c r="H260" s="37">
        <f t="shared" si="221"/>
        <v>1.0685895599999999</v>
      </c>
      <c r="I260" s="37">
        <v>0</v>
      </c>
      <c r="J260" s="37">
        <v>0</v>
      </c>
      <c r="K260" s="37">
        <v>0.89049129999999987</v>
      </c>
      <c r="L260" s="37">
        <v>0.17809826000000006</v>
      </c>
      <c r="M260" s="37">
        <f t="shared" si="222"/>
        <v>1.0685895599999999</v>
      </c>
      <c r="N260" s="37">
        <v>0</v>
      </c>
      <c r="O260" s="37">
        <v>0</v>
      </c>
      <c r="P260" s="37">
        <v>0.89049129999999999</v>
      </c>
      <c r="Q260" s="37">
        <v>0.17809826000000001</v>
      </c>
      <c r="R260" s="38">
        <f t="shared" si="223"/>
        <v>0</v>
      </c>
      <c r="S260" s="35">
        <f t="shared" si="224"/>
        <v>0</v>
      </c>
      <c r="T260" s="39">
        <f t="shared" si="218"/>
        <v>0</v>
      </c>
      <c r="U260" s="35">
        <f t="shared" si="225"/>
        <v>0</v>
      </c>
      <c r="V260" s="39">
        <v>0</v>
      </c>
      <c r="W260" s="35">
        <f t="shared" si="226"/>
        <v>0</v>
      </c>
      <c r="X260" s="39">
        <v>0</v>
      </c>
      <c r="Y260" s="35">
        <f t="shared" si="227"/>
        <v>0</v>
      </c>
      <c r="Z260" s="39">
        <f t="shared" si="219"/>
        <v>0</v>
      </c>
      <c r="AA260" s="35">
        <f t="shared" si="228"/>
        <v>0</v>
      </c>
      <c r="AB260" s="39">
        <f t="shared" si="220"/>
        <v>0</v>
      </c>
      <c r="AC260" s="11" t="s">
        <v>33</v>
      </c>
      <c r="AR260" s="95"/>
    </row>
    <row r="261" spans="1:44" ht="47.25" outlineLevel="1" x14ac:dyDescent="0.25">
      <c r="A261" s="23" t="s">
        <v>502</v>
      </c>
      <c r="B261" s="29" t="s">
        <v>271</v>
      </c>
      <c r="C261" s="25" t="s">
        <v>32</v>
      </c>
      <c r="D261" s="102">
        <f>D262</f>
        <v>0</v>
      </c>
      <c r="E261" s="42" t="s">
        <v>33</v>
      </c>
      <c r="F261" s="66">
        <f t="shared" ref="F261" si="229">F262</f>
        <v>0</v>
      </c>
      <c r="G261" s="102">
        <f>G262</f>
        <v>0</v>
      </c>
      <c r="H261" s="66">
        <f t="shared" ref="H261:AA261" si="230">H262</f>
        <v>0</v>
      </c>
      <c r="I261" s="66">
        <f t="shared" si="230"/>
        <v>0</v>
      </c>
      <c r="J261" s="66">
        <f t="shared" si="230"/>
        <v>0</v>
      </c>
      <c r="K261" s="66">
        <f t="shared" si="230"/>
        <v>0</v>
      </c>
      <c r="L261" s="66">
        <f t="shared" si="230"/>
        <v>0</v>
      </c>
      <c r="M261" s="66">
        <f t="shared" si="230"/>
        <v>0</v>
      </c>
      <c r="N261" s="66">
        <f t="shared" si="230"/>
        <v>0</v>
      </c>
      <c r="O261" s="66">
        <f t="shared" si="230"/>
        <v>0</v>
      </c>
      <c r="P261" s="66">
        <f t="shared" si="230"/>
        <v>0</v>
      </c>
      <c r="Q261" s="66">
        <f t="shared" si="230"/>
        <v>0</v>
      </c>
      <c r="R261" s="66">
        <f t="shared" si="230"/>
        <v>0</v>
      </c>
      <c r="S261" s="66">
        <f t="shared" si="230"/>
        <v>0</v>
      </c>
      <c r="T261" s="27">
        <v>0</v>
      </c>
      <c r="U261" s="66">
        <f t="shared" si="230"/>
        <v>0</v>
      </c>
      <c r="V261" s="27">
        <v>0</v>
      </c>
      <c r="W261" s="66">
        <f t="shared" si="230"/>
        <v>0</v>
      </c>
      <c r="X261" s="27">
        <v>0</v>
      </c>
      <c r="Y261" s="66">
        <f t="shared" si="230"/>
        <v>0</v>
      </c>
      <c r="Z261" s="27">
        <v>0</v>
      </c>
      <c r="AA261" s="66">
        <f t="shared" si="230"/>
        <v>0</v>
      </c>
      <c r="AB261" s="27">
        <v>0</v>
      </c>
      <c r="AC261" s="28" t="s">
        <v>33</v>
      </c>
      <c r="AR261" s="95"/>
    </row>
    <row r="262" spans="1:44" outlineLevel="1" x14ac:dyDescent="0.25">
      <c r="A262" s="23" t="s">
        <v>503</v>
      </c>
      <c r="B262" s="29" t="s">
        <v>504</v>
      </c>
      <c r="C262" s="25" t="s">
        <v>32</v>
      </c>
      <c r="D262" s="105">
        <f>D263+D264</f>
        <v>0</v>
      </c>
      <c r="E262" s="42" t="s">
        <v>33</v>
      </c>
      <c r="F262" s="66">
        <f t="shared" ref="F262" si="231">F263+F264</f>
        <v>0</v>
      </c>
      <c r="G262" s="103">
        <f>G263+G264</f>
        <v>0</v>
      </c>
      <c r="H262" s="66">
        <f t="shared" ref="H262:AA262" si="232">H263+H264</f>
        <v>0</v>
      </c>
      <c r="I262" s="66">
        <f t="shared" si="232"/>
        <v>0</v>
      </c>
      <c r="J262" s="66">
        <f t="shared" si="232"/>
        <v>0</v>
      </c>
      <c r="K262" s="66">
        <f t="shared" si="232"/>
        <v>0</v>
      </c>
      <c r="L262" s="66">
        <f t="shared" si="232"/>
        <v>0</v>
      </c>
      <c r="M262" s="66">
        <f t="shared" si="232"/>
        <v>0</v>
      </c>
      <c r="N262" s="66">
        <f t="shared" si="232"/>
        <v>0</v>
      </c>
      <c r="O262" s="66">
        <f t="shared" si="232"/>
        <v>0</v>
      </c>
      <c r="P262" s="66">
        <f t="shared" si="232"/>
        <v>0</v>
      </c>
      <c r="Q262" s="66">
        <f t="shared" si="232"/>
        <v>0</v>
      </c>
      <c r="R262" s="66">
        <f t="shared" si="232"/>
        <v>0</v>
      </c>
      <c r="S262" s="66">
        <f t="shared" si="232"/>
        <v>0</v>
      </c>
      <c r="T262" s="27">
        <v>0</v>
      </c>
      <c r="U262" s="66">
        <f t="shared" si="232"/>
        <v>0</v>
      </c>
      <c r="V262" s="27">
        <v>0</v>
      </c>
      <c r="W262" s="66">
        <f t="shared" si="232"/>
        <v>0</v>
      </c>
      <c r="X262" s="27">
        <v>0</v>
      </c>
      <c r="Y262" s="66">
        <f t="shared" si="232"/>
        <v>0</v>
      </c>
      <c r="Z262" s="27">
        <v>0</v>
      </c>
      <c r="AA262" s="66">
        <f t="shared" si="232"/>
        <v>0</v>
      </c>
      <c r="AB262" s="27">
        <v>0</v>
      </c>
      <c r="AC262" s="28" t="s">
        <v>33</v>
      </c>
      <c r="AR262" s="95"/>
    </row>
    <row r="263" spans="1:44" ht="47.25" outlineLevel="1" x14ac:dyDescent="0.25">
      <c r="A263" s="23" t="s">
        <v>505</v>
      </c>
      <c r="B263" s="29" t="s">
        <v>275</v>
      </c>
      <c r="C263" s="25" t="s">
        <v>32</v>
      </c>
      <c r="D263" s="102">
        <v>0</v>
      </c>
      <c r="E263" s="42" t="s">
        <v>33</v>
      </c>
      <c r="F263" s="66">
        <v>0</v>
      </c>
      <c r="G263" s="102">
        <v>0</v>
      </c>
      <c r="H263" s="66">
        <v>0</v>
      </c>
      <c r="I263" s="66">
        <v>0</v>
      </c>
      <c r="J263" s="66">
        <v>0</v>
      </c>
      <c r="K263" s="66">
        <v>0</v>
      </c>
      <c r="L263" s="66">
        <v>0</v>
      </c>
      <c r="M263" s="66">
        <v>0</v>
      </c>
      <c r="N263" s="66">
        <v>0</v>
      </c>
      <c r="O263" s="66">
        <v>0</v>
      </c>
      <c r="P263" s="66">
        <v>0</v>
      </c>
      <c r="Q263" s="66">
        <v>0</v>
      </c>
      <c r="R263" s="66">
        <v>0</v>
      </c>
      <c r="S263" s="66">
        <v>0</v>
      </c>
      <c r="T263" s="27">
        <v>0</v>
      </c>
      <c r="U263" s="66">
        <v>0</v>
      </c>
      <c r="V263" s="27">
        <v>0</v>
      </c>
      <c r="W263" s="66">
        <v>0</v>
      </c>
      <c r="X263" s="27">
        <v>0</v>
      </c>
      <c r="Y263" s="66">
        <v>0</v>
      </c>
      <c r="Z263" s="27">
        <v>0</v>
      </c>
      <c r="AA263" s="66">
        <v>0</v>
      </c>
      <c r="AB263" s="27">
        <v>0</v>
      </c>
      <c r="AC263" s="65" t="s">
        <v>33</v>
      </c>
      <c r="AR263" s="95"/>
    </row>
    <row r="264" spans="1:44" ht="47.25" outlineLevel="1" x14ac:dyDescent="0.25">
      <c r="A264" s="23" t="s">
        <v>506</v>
      </c>
      <c r="B264" s="29" t="s">
        <v>277</v>
      </c>
      <c r="C264" s="25" t="s">
        <v>32</v>
      </c>
      <c r="D264" s="102">
        <v>0</v>
      </c>
      <c r="E264" s="42" t="s">
        <v>33</v>
      </c>
      <c r="F264" s="66">
        <v>0</v>
      </c>
      <c r="G264" s="66">
        <v>0</v>
      </c>
      <c r="H264" s="66">
        <v>0</v>
      </c>
      <c r="I264" s="66">
        <v>0</v>
      </c>
      <c r="J264" s="66">
        <v>0</v>
      </c>
      <c r="K264" s="66">
        <v>0</v>
      </c>
      <c r="L264" s="66">
        <v>0</v>
      </c>
      <c r="M264" s="66">
        <v>0</v>
      </c>
      <c r="N264" s="66">
        <v>0</v>
      </c>
      <c r="O264" s="66">
        <v>0</v>
      </c>
      <c r="P264" s="66">
        <v>0</v>
      </c>
      <c r="Q264" s="66">
        <v>0</v>
      </c>
      <c r="R264" s="66">
        <v>0</v>
      </c>
      <c r="S264" s="66">
        <v>0</v>
      </c>
      <c r="T264" s="27">
        <v>0</v>
      </c>
      <c r="U264" s="66">
        <v>0</v>
      </c>
      <c r="V264" s="27">
        <v>0</v>
      </c>
      <c r="W264" s="66">
        <v>0</v>
      </c>
      <c r="X264" s="27">
        <v>0</v>
      </c>
      <c r="Y264" s="66">
        <v>0</v>
      </c>
      <c r="Z264" s="27">
        <v>0</v>
      </c>
      <c r="AA264" s="66">
        <v>0</v>
      </c>
      <c r="AB264" s="27">
        <v>0</v>
      </c>
      <c r="AC264" s="66" t="s">
        <v>33</v>
      </c>
      <c r="AR264" s="95"/>
    </row>
    <row r="265" spans="1:44" outlineLevel="1" x14ac:dyDescent="0.25">
      <c r="A265" s="23" t="s">
        <v>507</v>
      </c>
      <c r="B265" s="29" t="s">
        <v>281</v>
      </c>
      <c r="C265" s="25" t="s">
        <v>32</v>
      </c>
      <c r="D265" s="105">
        <v>0</v>
      </c>
      <c r="E265" s="42" t="s">
        <v>33</v>
      </c>
      <c r="F265" s="66">
        <v>0</v>
      </c>
      <c r="G265" s="102">
        <v>0</v>
      </c>
      <c r="H265" s="66">
        <v>0</v>
      </c>
      <c r="I265" s="66">
        <v>0</v>
      </c>
      <c r="J265" s="66">
        <v>0</v>
      </c>
      <c r="K265" s="66">
        <v>0</v>
      </c>
      <c r="L265" s="66">
        <v>0</v>
      </c>
      <c r="M265" s="66">
        <v>0</v>
      </c>
      <c r="N265" s="66">
        <v>0</v>
      </c>
      <c r="O265" s="66">
        <v>0</v>
      </c>
      <c r="P265" s="66">
        <v>0</v>
      </c>
      <c r="Q265" s="66">
        <v>0</v>
      </c>
      <c r="R265" s="66">
        <v>0</v>
      </c>
      <c r="S265" s="66">
        <v>0</v>
      </c>
      <c r="T265" s="27">
        <v>0</v>
      </c>
      <c r="U265" s="66">
        <v>0</v>
      </c>
      <c r="V265" s="27">
        <v>0</v>
      </c>
      <c r="W265" s="66">
        <v>0</v>
      </c>
      <c r="X265" s="27">
        <v>0</v>
      </c>
      <c r="Y265" s="66">
        <v>0</v>
      </c>
      <c r="Z265" s="27">
        <v>0</v>
      </c>
      <c r="AA265" s="66">
        <v>0</v>
      </c>
      <c r="AB265" s="27">
        <v>0</v>
      </c>
      <c r="AC265" s="28" t="s">
        <v>33</v>
      </c>
      <c r="AR265" s="95"/>
    </row>
    <row r="266" spans="1:44" ht="47.25" outlineLevel="1" x14ac:dyDescent="0.25">
      <c r="A266" s="23" t="s">
        <v>508</v>
      </c>
      <c r="B266" s="29" t="s">
        <v>275</v>
      </c>
      <c r="C266" s="25" t="s">
        <v>32</v>
      </c>
      <c r="D266" s="105">
        <v>0</v>
      </c>
      <c r="E266" s="42" t="s">
        <v>33</v>
      </c>
      <c r="F266" s="66">
        <v>0</v>
      </c>
      <c r="G266" s="102">
        <v>0</v>
      </c>
      <c r="H266" s="66">
        <v>0</v>
      </c>
      <c r="I266" s="66">
        <v>0</v>
      </c>
      <c r="J266" s="66">
        <v>0</v>
      </c>
      <c r="K266" s="66">
        <v>0</v>
      </c>
      <c r="L266" s="66">
        <v>0</v>
      </c>
      <c r="M266" s="66">
        <v>0</v>
      </c>
      <c r="N266" s="66">
        <v>0</v>
      </c>
      <c r="O266" s="66">
        <v>0</v>
      </c>
      <c r="P266" s="66">
        <v>0</v>
      </c>
      <c r="Q266" s="66">
        <v>0</v>
      </c>
      <c r="R266" s="66">
        <v>0</v>
      </c>
      <c r="S266" s="66">
        <v>0</v>
      </c>
      <c r="T266" s="27">
        <v>0</v>
      </c>
      <c r="U266" s="66">
        <v>0</v>
      </c>
      <c r="V266" s="27">
        <v>0</v>
      </c>
      <c r="W266" s="66">
        <v>0</v>
      </c>
      <c r="X266" s="27">
        <v>0</v>
      </c>
      <c r="Y266" s="66">
        <v>0</v>
      </c>
      <c r="Z266" s="27">
        <v>0</v>
      </c>
      <c r="AA266" s="66">
        <v>0</v>
      </c>
      <c r="AB266" s="27">
        <v>0</v>
      </c>
      <c r="AC266" s="28" t="s">
        <v>33</v>
      </c>
      <c r="AR266" s="95"/>
    </row>
    <row r="267" spans="1:44" ht="47.25" outlineLevel="1" x14ac:dyDescent="0.25">
      <c r="A267" s="23" t="s">
        <v>509</v>
      </c>
      <c r="B267" s="29" t="s">
        <v>277</v>
      </c>
      <c r="C267" s="25" t="s">
        <v>32</v>
      </c>
      <c r="D267" s="105">
        <v>0</v>
      </c>
      <c r="E267" s="42" t="s">
        <v>33</v>
      </c>
      <c r="F267" s="66">
        <v>0</v>
      </c>
      <c r="G267" s="102">
        <v>0</v>
      </c>
      <c r="H267" s="66">
        <v>0</v>
      </c>
      <c r="I267" s="66">
        <v>0</v>
      </c>
      <c r="J267" s="66">
        <v>0</v>
      </c>
      <c r="K267" s="66">
        <v>0</v>
      </c>
      <c r="L267" s="66">
        <v>0</v>
      </c>
      <c r="M267" s="66">
        <v>0</v>
      </c>
      <c r="N267" s="66">
        <v>0</v>
      </c>
      <c r="O267" s="66">
        <v>0</v>
      </c>
      <c r="P267" s="66">
        <v>0</v>
      </c>
      <c r="Q267" s="66">
        <v>0</v>
      </c>
      <c r="R267" s="66">
        <v>0</v>
      </c>
      <c r="S267" s="66">
        <v>0</v>
      </c>
      <c r="T267" s="27">
        <v>0</v>
      </c>
      <c r="U267" s="66">
        <v>0</v>
      </c>
      <c r="V267" s="27">
        <v>0</v>
      </c>
      <c r="W267" s="66">
        <v>0</v>
      </c>
      <c r="X267" s="27">
        <v>0</v>
      </c>
      <c r="Y267" s="66">
        <v>0</v>
      </c>
      <c r="Z267" s="27">
        <v>0</v>
      </c>
      <c r="AA267" s="66">
        <v>0</v>
      </c>
      <c r="AB267" s="27">
        <v>0</v>
      </c>
      <c r="AC267" s="28" t="s">
        <v>33</v>
      </c>
      <c r="AR267" s="95"/>
    </row>
    <row r="268" spans="1:44" outlineLevel="1" x14ac:dyDescent="0.25">
      <c r="A268" s="23" t="s">
        <v>510</v>
      </c>
      <c r="B268" s="29" t="s">
        <v>285</v>
      </c>
      <c r="C268" s="25" t="s">
        <v>32</v>
      </c>
      <c r="D268" s="105">
        <f>D269+D270+D271+D272</f>
        <v>6874.9361586303994</v>
      </c>
      <c r="E268" s="42" t="s">
        <v>33</v>
      </c>
      <c r="F268" s="66">
        <f t="shared" ref="F268" si="233">F269+F270+F271+F272</f>
        <v>170.80821317000002</v>
      </c>
      <c r="G268" s="102">
        <f>G269+G270+G271+G272</f>
        <v>6704.1279454603991</v>
      </c>
      <c r="H268" s="66">
        <f t="shared" ref="H268:AA268" si="234">H269+H270+H271+H272</f>
        <v>2.378798728</v>
      </c>
      <c r="I268" s="66">
        <f t="shared" si="234"/>
        <v>0</v>
      </c>
      <c r="J268" s="66">
        <f t="shared" si="234"/>
        <v>0</v>
      </c>
      <c r="K268" s="66">
        <f t="shared" si="234"/>
        <v>2.3781489599999999</v>
      </c>
      <c r="L268" s="66">
        <f t="shared" si="234"/>
        <v>6.4976800000016155E-4</v>
      </c>
      <c r="M268" s="66">
        <f t="shared" si="234"/>
        <v>2.3781489699999998</v>
      </c>
      <c r="N268" s="66">
        <f t="shared" si="234"/>
        <v>0</v>
      </c>
      <c r="O268" s="66">
        <f t="shared" si="234"/>
        <v>0</v>
      </c>
      <c r="P268" s="66">
        <f t="shared" si="234"/>
        <v>2.3781489699999998</v>
      </c>
      <c r="Q268" s="66">
        <f t="shared" si="234"/>
        <v>0</v>
      </c>
      <c r="R268" s="66">
        <f t="shared" si="234"/>
        <v>6701.7497964903987</v>
      </c>
      <c r="S268" s="66">
        <f t="shared" si="234"/>
        <v>-6.4975800000022232E-4</v>
      </c>
      <c r="T268" s="27">
        <f t="shared" ref="T268:T272" si="235">S268/H268</f>
        <v>-2.731454293934793E-4</v>
      </c>
      <c r="U268" s="66">
        <f t="shared" si="234"/>
        <v>0</v>
      </c>
      <c r="V268" s="27">
        <v>0</v>
      </c>
      <c r="W268" s="66">
        <f t="shared" si="234"/>
        <v>0</v>
      </c>
      <c r="X268" s="27">
        <v>0</v>
      </c>
      <c r="Y268" s="66">
        <f t="shared" si="234"/>
        <v>9.9999999392252903E-9</v>
      </c>
      <c r="Z268" s="27">
        <f t="shared" ref="Z268:Z272" si="236">Y268/K268</f>
        <v>4.2049510385696324E-9</v>
      </c>
      <c r="AA268" s="66">
        <f t="shared" si="234"/>
        <v>-6.4976800000016155E-4</v>
      </c>
      <c r="AB268" s="27">
        <f t="shared" ref="AB268:AB272" si="237">AA268/L268</f>
        <v>-1</v>
      </c>
      <c r="AC268" s="28" t="s">
        <v>33</v>
      </c>
      <c r="AR268" s="95"/>
    </row>
    <row r="269" spans="1:44" ht="31.5" outlineLevel="1" x14ac:dyDescent="0.25">
      <c r="A269" s="23" t="s">
        <v>511</v>
      </c>
      <c r="B269" s="29" t="s">
        <v>287</v>
      </c>
      <c r="C269" s="25" t="s">
        <v>32</v>
      </c>
      <c r="D269" s="105">
        <v>0</v>
      </c>
      <c r="E269" s="42" t="s">
        <v>33</v>
      </c>
      <c r="F269" s="66">
        <v>0</v>
      </c>
      <c r="G269" s="102">
        <v>0</v>
      </c>
      <c r="H269" s="66">
        <v>0</v>
      </c>
      <c r="I269" s="66">
        <v>0</v>
      </c>
      <c r="J269" s="66">
        <v>0</v>
      </c>
      <c r="K269" s="66">
        <v>0</v>
      </c>
      <c r="L269" s="66">
        <v>0</v>
      </c>
      <c r="M269" s="66">
        <v>0</v>
      </c>
      <c r="N269" s="66">
        <v>0</v>
      </c>
      <c r="O269" s="66">
        <v>0</v>
      </c>
      <c r="P269" s="66">
        <v>0</v>
      </c>
      <c r="Q269" s="66">
        <v>0</v>
      </c>
      <c r="R269" s="66">
        <v>0</v>
      </c>
      <c r="S269" s="66">
        <v>0</v>
      </c>
      <c r="T269" s="27">
        <v>0</v>
      </c>
      <c r="U269" s="66">
        <v>0</v>
      </c>
      <c r="V269" s="27">
        <v>0</v>
      </c>
      <c r="W269" s="66">
        <v>0</v>
      </c>
      <c r="X269" s="27">
        <v>0</v>
      </c>
      <c r="Y269" s="66">
        <v>0</v>
      </c>
      <c r="Z269" s="27">
        <v>0</v>
      </c>
      <c r="AA269" s="66">
        <v>0</v>
      </c>
      <c r="AB269" s="27">
        <v>0</v>
      </c>
      <c r="AC269" s="28" t="s">
        <v>33</v>
      </c>
      <c r="AR269" s="95"/>
    </row>
    <row r="270" spans="1:44" ht="31.5" outlineLevel="1" x14ac:dyDescent="0.25">
      <c r="A270" s="23" t="s">
        <v>512</v>
      </c>
      <c r="B270" s="29" t="s">
        <v>289</v>
      </c>
      <c r="C270" s="25" t="s">
        <v>32</v>
      </c>
      <c r="D270" s="105">
        <v>0</v>
      </c>
      <c r="E270" s="42" t="s">
        <v>33</v>
      </c>
      <c r="F270" s="66">
        <v>0</v>
      </c>
      <c r="G270" s="102">
        <v>0</v>
      </c>
      <c r="H270" s="66">
        <v>0</v>
      </c>
      <c r="I270" s="66">
        <v>0</v>
      </c>
      <c r="J270" s="66">
        <v>0</v>
      </c>
      <c r="K270" s="66">
        <v>0</v>
      </c>
      <c r="L270" s="66">
        <v>0</v>
      </c>
      <c r="M270" s="66">
        <v>0</v>
      </c>
      <c r="N270" s="66">
        <v>0</v>
      </c>
      <c r="O270" s="66">
        <v>0</v>
      </c>
      <c r="P270" s="66">
        <v>0</v>
      </c>
      <c r="Q270" s="66">
        <v>0</v>
      </c>
      <c r="R270" s="66">
        <v>0</v>
      </c>
      <c r="S270" s="66">
        <v>0</v>
      </c>
      <c r="T270" s="27">
        <v>0</v>
      </c>
      <c r="U270" s="66">
        <v>0</v>
      </c>
      <c r="V270" s="27">
        <v>0</v>
      </c>
      <c r="W270" s="66">
        <v>0</v>
      </c>
      <c r="X270" s="27">
        <v>0</v>
      </c>
      <c r="Y270" s="66">
        <v>0</v>
      </c>
      <c r="Z270" s="27">
        <v>0</v>
      </c>
      <c r="AA270" s="66">
        <v>0</v>
      </c>
      <c r="AB270" s="27">
        <v>0</v>
      </c>
      <c r="AC270" s="28" t="s">
        <v>33</v>
      </c>
      <c r="AR270" s="95"/>
    </row>
    <row r="271" spans="1:44" ht="31.5" outlineLevel="1" x14ac:dyDescent="0.25">
      <c r="A271" s="23" t="s">
        <v>513</v>
      </c>
      <c r="B271" s="29" t="s">
        <v>293</v>
      </c>
      <c r="C271" s="25" t="s">
        <v>32</v>
      </c>
      <c r="D271" s="104">
        <v>0</v>
      </c>
      <c r="E271" s="42" t="s">
        <v>33</v>
      </c>
      <c r="F271" s="66">
        <v>0</v>
      </c>
      <c r="G271" s="66">
        <v>0</v>
      </c>
      <c r="H271" s="66">
        <v>0</v>
      </c>
      <c r="I271" s="66">
        <v>0</v>
      </c>
      <c r="J271" s="66">
        <v>0</v>
      </c>
      <c r="K271" s="66">
        <v>0</v>
      </c>
      <c r="L271" s="66">
        <v>0</v>
      </c>
      <c r="M271" s="66">
        <v>0</v>
      </c>
      <c r="N271" s="66">
        <v>0</v>
      </c>
      <c r="O271" s="66">
        <v>0</v>
      </c>
      <c r="P271" s="66">
        <v>0</v>
      </c>
      <c r="Q271" s="66">
        <v>0</v>
      </c>
      <c r="R271" s="66">
        <v>0</v>
      </c>
      <c r="S271" s="66">
        <v>0</v>
      </c>
      <c r="T271" s="27">
        <v>0</v>
      </c>
      <c r="U271" s="66">
        <v>0</v>
      </c>
      <c r="V271" s="27">
        <v>0</v>
      </c>
      <c r="W271" s="66">
        <v>0</v>
      </c>
      <c r="X271" s="27">
        <v>0</v>
      </c>
      <c r="Y271" s="66">
        <v>0</v>
      </c>
      <c r="Z271" s="27">
        <v>0</v>
      </c>
      <c r="AA271" s="66">
        <v>0</v>
      </c>
      <c r="AB271" s="27">
        <v>0</v>
      </c>
      <c r="AC271" s="66" t="s">
        <v>33</v>
      </c>
      <c r="AR271" s="95"/>
    </row>
    <row r="272" spans="1:44" outlineLevel="1" x14ac:dyDescent="0.25">
      <c r="A272" s="23" t="s">
        <v>514</v>
      </c>
      <c r="B272" s="29" t="s">
        <v>300</v>
      </c>
      <c r="C272" s="25" t="s">
        <v>32</v>
      </c>
      <c r="D272" s="105">
        <f>SUM(D273)</f>
        <v>6874.9361586303994</v>
      </c>
      <c r="E272" s="42" t="s">
        <v>33</v>
      </c>
      <c r="F272" s="66">
        <f t="shared" ref="F272" si="238">SUM(F273)</f>
        <v>170.80821317000002</v>
      </c>
      <c r="G272" s="102">
        <f>SUM(G273)</f>
        <v>6704.1279454603991</v>
      </c>
      <c r="H272" s="66">
        <f t="shared" ref="H272:AA272" si="239">SUM(H273)</f>
        <v>2.378798728</v>
      </c>
      <c r="I272" s="66">
        <f t="shared" si="239"/>
        <v>0</v>
      </c>
      <c r="J272" s="66">
        <f t="shared" si="239"/>
        <v>0</v>
      </c>
      <c r="K272" s="66">
        <f t="shared" si="239"/>
        <v>2.3781489599999999</v>
      </c>
      <c r="L272" s="66">
        <f t="shared" si="239"/>
        <v>6.4976800000016155E-4</v>
      </c>
      <c r="M272" s="66">
        <f t="shared" si="239"/>
        <v>2.3781489699999998</v>
      </c>
      <c r="N272" s="66">
        <f t="shared" si="239"/>
        <v>0</v>
      </c>
      <c r="O272" s="66">
        <f t="shared" si="239"/>
        <v>0</v>
      </c>
      <c r="P272" s="66">
        <f t="shared" si="239"/>
        <v>2.3781489699999998</v>
      </c>
      <c r="Q272" s="66">
        <f t="shared" si="239"/>
        <v>0</v>
      </c>
      <c r="R272" s="66">
        <f t="shared" si="239"/>
        <v>6701.7497964903987</v>
      </c>
      <c r="S272" s="66">
        <f t="shared" si="239"/>
        <v>-6.4975800000022232E-4</v>
      </c>
      <c r="T272" s="27">
        <f t="shared" si="235"/>
        <v>-2.731454293934793E-4</v>
      </c>
      <c r="U272" s="66">
        <f t="shared" si="239"/>
        <v>0</v>
      </c>
      <c r="V272" s="27">
        <v>0</v>
      </c>
      <c r="W272" s="66">
        <f t="shared" si="239"/>
        <v>0</v>
      </c>
      <c r="X272" s="27">
        <v>0</v>
      </c>
      <c r="Y272" s="66">
        <f t="shared" si="239"/>
        <v>9.9999999392252903E-9</v>
      </c>
      <c r="Z272" s="27">
        <f t="shared" si="236"/>
        <v>4.2049510385696324E-9</v>
      </c>
      <c r="AA272" s="66">
        <f t="shared" si="239"/>
        <v>-6.4976800000016155E-4</v>
      </c>
      <c r="AB272" s="27">
        <f t="shared" si="237"/>
        <v>-1</v>
      </c>
      <c r="AC272" s="28" t="s">
        <v>33</v>
      </c>
      <c r="AR272" s="95"/>
    </row>
    <row r="273" spans="1:44" ht="31.5" outlineLevel="1" x14ac:dyDescent="0.25">
      <c r="A273" s="32" t="s">
        <v>514</v>
      </c>
      <c r="B273" s="43" t="s">
        <v>515</v>
      </c>
      <c r="C273" s="34" t="s">
        <v>516</v>
      </c>
      <c r="D273" s="34">
        <v>6874.9361586303994</v>
      </c>
      <c r="E273" s="36">
        <v>170.80821317000002</v>
      </c>
      <c r="F273" s="37">
        <v>170.80821317000002</v>
      </c>
      <c r="G273" s="35">
        <v>6704.1279454603991</v>
      </c>
      <c r="H273" s="37">
        <f>I273+J273+K273+L273</f>
        <v>2.378798728</v>
      </c>
      <c r="I273" s="37">
        <v>0</v>
      </c>
      <c r="J273" s="37">
        <v>0</v>
      </c>
      <c r="K273" s="37">
        <v>2.3781489599999999</v>
      </c>
      <c r="L273" s="37">
        <v>6.4976800000016155E-4</v>
      </c>
      <c r="M273" s="37">
        <f>N273+O273+P273+Q273</f>
        <v>2.3781489699999998</v>
      </c>
      <c r="N273" s="37">
        <v>0</v>
      </c>
      <c r="O273" s="37">
        <v>0</v>
      </c>
      <c r="P273" s="37">
        <v>2.3781489699999998</v>
      </c>
      <c r="Q273" s="37">
        <v>0</v>
      </c>
      <c r="R273" s="38">
        <f>G273-M273</f>
        <v>6701.7497964903987</v>
      </c>
      <c r="S273" s="35">
        <f>M273-H273</f>
        <v>-6.4975800000022232E-4</v>
      </c>
      <c r="T273" s="39">
        <f>S273/H273</f>
        <v>-2.731454293934793E-4</v>
      </c>
      <c r="U273" s="35">
        <f>N273-I273</f>
        <v>0</v>
      </c>
      <c r="V273" s="39">
        <v>0</v>
      </c>
      <c r="W273" s="35">
        <f>O273-J273</f>
        <v>0</v>
      </c>
      <c r="X273" s="39">
        <v>0</v>
      </c>
      <c r="Y273" s="35">
        <f>P273-K273</f>
        <v>9.9999999392252903E-9</v>
      </c>
      <c r="Z273" s="39">
        <f>Y273/K273</f>
        <v>4.2049510385696324E-9</v>
      </c>
      <c r="AA273" s="35">
        <f>Q273-L273</f>
        <v>-6.4976800000016155E-4</v>
      </c>
      <c r="AB273" s="39">
        <f>AA273/L273</f>
        <v>-1</v>
      </c>
      <c r="AC273" s="11" t="s">
        <v>1173</v>
      </c>
      <c r="AR273" s="95"/>
    </row>
    <row r="274" spans="1:44" ht="47.25" outlineLevel="1" x14ac:dyDescent="0.25">
      <c r="A274" s="23" t="s">
        <v>517</v>
      </c>
      <c r="B274" s="29" t="s">
        <v>314</v>
      </c>
      <c r="C274" s="25" t="s">
        <v>32</v>
      </c>
      <c r="D274" s="105">
        <v>0</v>
      </c>
      <c r="E274" s="42" t="s">
        <v>33</v>
      </c>
      <c r="F274" s="66">
        <v>0</v>
      </c>
      <c r="G274" s="102">
        <v>0</v>
      </c>
      <c r="H274" s="66">
        <v>0</v>
      </c>
      <c r="I274" s="66">
        <v>0</v>
      </c>
      <c r="J274" s="66">
        <v>0</v>
      </c>
      <c r="K274" s="66">
        <v>0</v>
      </c>
      <c r="L274" s="66">
        <v>0</v>
      </c>
      <c r="M274" s="66">
        <v>0</v>
      </c>
      <c r="N274" s="66">
        <v>0</v>
      </c>
      <c r="O274" s="66">
        <v>0</v>
      </c>
      <c r="P274" s="66">
        <v>0</v>
      </c>
      <c r="Q274" s="66">
        <v>0</v>
      </c>
      <c r="R274" s="66">
        <v>0</v>
      </c>
      <c r="S274" s="66">
        <v>0</v>
      </c>
      <c r="T274" s="27">
        <v>0</v>
      </c>
      <c r="U274" s="66">
        <v>0</v>
      </c>
      <c r="V274" s="27">
        <v>0</v>
      </c>
      <c r="W274" s="66">
        <v>0</v>
      </c>
      <c r="X274" s="27">
        <v>0</v>
      </c>
      <c r="Y274" s="66">
        <v>0</v>
      </c>
      <c r="Z274" s="27">
        <v>0</v>
      </c>
      <c r="AA274" s="66">
        <v>0</v>
      </c>
      <c r="AB274" s="27">
        <v>0</v>
      </c>
      <c r="AC274" s="28" t="s">
        <v>33</v>
      </c>
      <c r="AR274" s="95"/>
    </row>
    <row r="275" spans="1:44" ht="31.5" outlineLevel="1" x14ac:dyDescent="0.25">
      <c r="A275" s="23" t="s">
        <v>518</v>
      </c>
      <c r="B275" s="29" t="s">
        <v>316</v>
      </c>
      <c r="C275" s="25" t="s">
        <v>32</v>
      </c>
      <c r="D275" s="105">
        <f>SUM(D276:D280,D281:D282,D283:D288,D289:D291)</f>
        <v>136.92061902</v>
      </c>
      <c r="E275" s="42" t="s">
        <v>33</v>
      </c>
      <c r="F275" s="66">
        <f t="shared" ref="F275:S275" si="240">SUM(F276:F280,F281:F282,F283:F288,F289:F291)</f>
        <v>0</v>
      </c>
      <c r="G275" s="102">
        <f t="shared" si="240"/>
        <v>136.92061902</v>
      </c>
      <c r="H275" s="66">
        <f t="shared" si="240"/>
        <v>64.701089268000004</v>
      </c>
      <c r="I275" s="66">
        <f t="shared" si="240"/>
        <v>0</v>
      </c>
      <c r="J275" s="66">
        <f t="shared" si="240"/>
        <v>0</v>
      </c>
      <c r="K275" s="66">
        <f t="shared" si="240"/>
        <v>53.917574389999999</v>
      </c>
      <c r="L275" s="66">
        <f t="shared" si="240"/>
        <v>10.783514878</v>
      </c>
      <c r="M275" s="66">
        <f t="shared" si="240"/>
        <v>63.089859459999992</v>
      </c>
      <c r="N275" s="66">
        <f t="shared" si="240"/>
        <v>0</v>
      </c>
      <c r="O275" s="66">
        <f t="shared" si="240"/>
        <v>0</v>
      </c>
      <c r="P275" s="66">
        <f t="shared" si="240"/>
        <v>52.574882880000004</v>
      </c>
      <c r="Q275" s="66">
        <f t="shared" si="240"/>
        <v>10.514976579999997</v>
      </c>
      <c r="R275" s="66">
        <f t="shared" si="240"/>
        <v>73.830759560000004</v>
      </c>
      <c r="S275" s="66">
        <f t="shared" si="240"/>
        <v>-1.6112298080000018</v>
      </c>
      <c r="T275" s="27">
        <f t="shared" ref="T275:T304" si="241">S275/H275</f>
        <v>-2.4902668969390706E-2</v>
      </c>
      <c r="U275" s="66">
        <f>SUM(U276:U280,U281:U282,U283:U288,U289:U291)</f>
        <v>0</v>
      </c>
      <c r="V275" s="27">
        <v>0</v>
      </c>
      <c r="W275" s="66">
        <f>SUM(W276:W280,W281:W282,W283:W288,W289:W291)</f>
        <v>0</v>
      </c>
      <c r="X275" s="27">
        <v>0</v>
      </c>
      <c r="Y275" s="66">
        <f>SUM(Y276:Y280,Y281:Y282,Y283:Y288,Y289:Y291)</f>
        <v>-1.3426915100000001</v>
      </c>
      <c r="Z275" s="27">
        <f t="shared" ref="Z275:Z300" si="242">Y275/K275</f>
        <v>-2.4902669031213444E-2</v>
      </c>
      <c r="AA275" s="66">
        <f>SUM(AA276:AA280,AA281:AA282,AA283:AA288,AA289:AA291)</f>
        <v>-0.26853829800000384</v>
      </c>
      <c r="AB275" s="27">
        <f t="shared" ref="AB275:AB304" si="243">AA275/L275</f>
        <v>-2.4902668660277232E-2</v>
      </c>
      <c r="AC275" s="28" t="s">
        <v>33</v>
      </c>
      <c r="AR275" s="95"/>
    </row>
    <row r="276" spans="1:44" x14ac:dyDescent="0.25">
      <c r="A276" s="32" t="s">
        <v>518</v>
      </c>
      <c r="B276" s="43" t="s">
        <v>519</v>
      </c>
      <c r="C276" s="34" t="s">
        <v>520</v>
      </c>
      <c r="D276" s="34">
        <v>39.775086731999998</v>
      </c>
      <c r="E276" s="36" t="s">
        <v>33</v>
      </c>
      <c r="F276" s="37">
        <v>0</v>
      </c>
      <c r="G276" s="35">
        <v>39.775086731999998</v>
      </c>
      <c r="H276" s="37">
        <f t="shared" ref="H276:H291" si="244">I276+J276+K276+L276</f>
        <v>12.486000000000001</v>
      </c>
      <c r="I276" s="37">
        <v>0</v>
      </c>
      <c r="J276" s="37">
        <v>0</v>
      </c>
      <c r="K276" s="37">
        <v>10.404999999999999</v>
      </c>
      <c r="L276" s="37">
        <v>2.0810000000000013</v>
      </c>
      <c r="M276" s="37">
        <f t="shared" ref="M276:M291" si="245">N276+O276+P276+Q276</f>
        <v>12.547703689999999</v>
      </c>
      <c r="N276" s="37">
        <v>0</v>
      </c>
      <c r="O276" s="37">
        <v>0</v>
      </c>
      <c r="P276" s="37">
        <v>10.456419739999999</v>
      </c>
      <c r="Q276" s="37">
        <v>2.0912839499999998</v>
      </c>
      <c r="R276" s="38">
        <f t="shared" ref="R276:R291" si="246">G276-M276</f>
        <v>27.227383042</v>
      </c>
      <c r="S276" s="35">
        <f t="shared" ref="S276:S291" si="247">M276-H276</f>
        <v>6.170368999999809E-2</v>
      </c>
      <c r="T276" s="39">
        <f t="shared" si="241"/>
        <v>4.9418300496554607E-3</v>
      </c>
      <c r="U276" s="35">
        <f t="shared" ref="U276:U291" si="248">N276-I276</f>
        <v>0</v>
      </c>
      <c r="V276" s="39">
        <v>0</v>
      </c>
      <c r="W276" s="35">
        <f t="shared" ref="W276:W291" si="249">O276-J276</f>
        <v>0</v>
      </c>
      <c r="X276" s="39">
        <v>0</v>
      </c>
      <c r="Y276" s="35">
        <f t="shared" ref="Y276:Y291" si="250">P276-K276</f>
        <v>5.1419740000000047E-2</v>
      </c>
      <c r="Z276" s="39">
        <f t="shared" si="242"/>
        <v>4.9418298894762184E-3</v>
      </c>
      <c r="AA276" s="35">
        <f t="shared" ref="AA276:AA291" si="251">Q276-L276</f>
        <v>1.0283949999998487E-2</v>
      </c>
      <c r="AB276" s="39">
        <f t="shared" si="243"/>
        <v>4.9418308505518888E-3</v>
      </c>
      <c r="AC276" s="11" t="s">
        <v>33</v>
      </c>
      <c r="AR276" s="95"/>
    </row>
    <row r="277" spans="1:44" ht="31.5" x14ac:dyDescent="0.25">
      <c r="A277" s="32" t="s">
        <v>518</v>
      </c>
      <c r="B277" s="43" t="s">
        <v>521</v>
      </c>
      <c r="C277" s="34" t="s">
        <v>522</v>
      </c>
      <c r="D277" s="34">
        <v>1.8582000000000001</v>
      </c>
      <c r="E277" s="36" t="s">
        <v>33</v>
      </c>
      <c r="F277" s="37">
        <v>0</v>
      </c>
      <c r="G277" s="35">
        <v>1.8582000000000001</v>
      </c>
      <c r="H277" s="37">
        <f t="shared" si="244"/>
        <v>1.8582000000000001</v>
      </c>
      <c r="I277" s="37">
        <v>0</v>
      </c>
      <c r="J277" s="37">
        <v>0</v>
      </c>
      <c r="K277" s="37">
        <v>1.5485</v>
      </c>
      <c r="L277" s="37">
        <v>0.30970000000000009</v>
      </c>
      <c r="M277" s="37">
        <f t="shared" si="245"/>
        <v>1.8582000000000001</v>
      </c>
      <c r="N277" s="37">
        <v>0</v>
      </c>
      <c r="O277" s="37">
        <v>0</v>
      </c>
      <c r="P277" s="37">
        <v>1.5485</v>
      </c>
      <c r="Q277" s="37">
        <v>0.30969999999999998</v>
      </c>
      <c r="R277" s="38">
        <f t="shared" si="246"/>
        <v>0</v>
      </c>
      <c r="S277" s="35">
        <f t="shared" si="247"/>
        <v>0</v>
      </c>
      <c r="T277" s="39">
        <f t="shared" si="241"/>
        <v>0</v>
      </c>
      <c r="U277" s="35">
        <f t="shared" si="248"/>
        <v>0</v>
      </c>
      <c r="V277" s="39">
        <v>0</v>
      </c>
      <c r="W277" s="35">
        <f t="shared" si="249"/>
        <v>0</v>
      </c>
      <c r="X277" s="39">
        <v>0</v>
      </c>
      <c r="Y277" s="35">
        <f t="shared" si="250"/>
        <v>0</v>
      </c>
      <c r="Z277" s="39">
        <f t="shared" si="242"/>
        <v>0</v>
      </c>
      <c r="AA277" s="35">
        <f t="shared" si="251"/>
        <v>0</v>
      </c>
      <c r="AB277" s="39">
        <f t="shared" si="243"/>
        <v>0</v>
      </c>
      <c r="AC277" s="11" t="s">
        <v>33</v>
      </c>
      <c r="AR277" s="95"/>
    </row>
    <row r="278" spans="1:44" ht="31.5" x14ac:dyDescent="0.25">
      <c r="A278" s="32" t="s">
        <v>518</v>
      </c>
      <c r="B278" s="43" t="s">
        <v>523</v>
      </c>
      <c r="C278" s="34" t="s">
        <v>524</v>
      </c>
      <c r="D278" s="34">
        <v>6.4953210719999994</v>
      </c>
      <c r="E278" s="36" t="s">
        <v>33</v>
      </c>
      <c r="F278" s="37">
        <v>0</v>
      </c>
      <c r="G278" s="35">
        <v>6.4953210719999994</v>
      </c>
      <c r="H278" s="37">
        <f t="shared" si="244"/>
        <v>3.0815999999999999</v>
      </c>
      <c r="I278" s="37">
        <v>0</v>
      </c>
      <c r="J278" s="37">
        <v>0</v>
      </c>
      <c r="K278" s="37">
        <v>2.5680000000000001</v>
      </c>
      <c r="L278" s="37">
        <v>0.51359999999999983</v>
      </c>
      <c r="M278" s="37">
        <f t="shared" si="245"/>
        <v>3.0615999999999999</v>
      </c>
      <c r="N278" s="37">
        <v>0</v>
      </c>
      <c r="O278" s="37">
        <v>0</v>
      </c>
      <c r="P278" s="37">
        <v>2.5513333299999998</v>
      </c>
      <c r="Q278" s="37">
        <v>0.51026667000000003</v>
      </c>
      <c r="R278" s="38">
        <f t="shared" si="246"/>
        <v>3.4337210719999995</v>
      </c>
      <c r="S278" s="35">
        <f t="shared" si="247"/>
        <v>-2.0000000000000018E-2</v>
      </c>
      <c r="T278" s="39">
        <f t="shared" si="241"/>
        <v>-6.4901349948078982E-3</v>
      </c>
      <c r="U278" s="35">
        <f t="shared" si="248"/>
        <v>0</v>
      </c>
      <c r="V278" s="39">
        <v>0</v>
      </c>
      <c r="W278" s="35">
        <f t="shared" si="249"/>
        <v>0</v>
      </c>
      <c r="X278" s="39">
        <v>0</v>
      </c>
      <c r="Y278" s="35">
        <f t="shared" si="250"/>
        <v>-1.6666670000000217E-2</v>
      </c>
      <c r="Z278" s="39">
        <f t="shared" si="242"/>
        <v>-6.4901362928349755E-3</v>
      </c>
      <c r="AA278" s="35">
        <f t="shared" si="251"/>
        <v>-3.3333299999998012E-3</v>
      </c>
      <c r="AB278" s="39">
        <f t="shared" si="243"/>
        <v>-6.4901285046725125E-3</v>
      </c>
      <c r="AC278" s="11" t="s">
        <v>33</v>
      </c>
      <c r="AR278" s="95"/>
    </row>
    <row r="279" spans="1:44" ht="31.5" x14ac:dyDescent="0.25">
      <c r="A279" s="32" t="s">
        <v>518</v>
      </c>
      <c r="B279" s="43" t="s">
        <v>525</v>
      </c>
      <c r="C279" s="34" t="s">
        <v>526</v>
      </c>
      <c r="D279" s="34">
        <v>80.073959615999996</v>
      </c>
      <c r="E279" s="36" t="s">
        <v>33</v>
      </c>
      <c r="F279" s="37">
        <v>0</v>
      </c>
      <c r="G279" s="35">
        <v>80.073959615999996</v>
      </c>
      <c r="H279" s="37">
        <f t="shared" si="244"/>
        <v>38.557237667999999</v>
      </c>
      <c r="I279" s="37">
        <v>0</v>
      </c>
      <c r="J279" s="37">
        <v>0</v>
      </c>
      <c r="K279" s="37">
        <v>32.131031389999997</v>
      </c>
      <c r="L279" s="37">
        <v>6.4262062780000022</v>
      </c>
      <c r="M279" s="37">
        <f t="shared" si="245"/>
        <v>38.557237669999999</v>
      </c>
      <c r="N279" s="37">
        <v>0</v>
      </c>
      <c r="O279" s="37">
        <v>0</v>
      </c>
      <c r="P279" s="37">
        <v>32.131031389999997</v>
      </c>
      <c r="Q279" s="37">
        <v>6.4262062799999997</v>
      </c>
      <c r="R279" s="38">
        <f t="shared" si="246"/>
        <v>41.516721945999997</v>
      </c>
      <c r="S279" s="35">
        <f t="shared" si="247"/>
        <v>2.000000165480742E-9</v>
      </c>
      <c r="T279" s="39">
        <f t="shared" si="241"/>
        <v>5.1870940099544845E-11</v>
      </c>
      <c r="U279" s="35">
        <f t="shared" si="248"/>
        <v>0</v>
      </c>
      <c r="V279" s="39">
        <v>0</v>
      </c>
      <c r="W279" s="35">
        <f t="shared" si="249"/>
        <v>0</v>
      </c>
      <c r="X279" s="39">
        <v>0</v>
      </c>
      <c r="Y279" s="35">
        <f t="shared" si="250"/>
        <v>0</v>
      </c>
      <c r="Z279" s="39">
        <f t="shared" si="242"/>
        <v>0</v>
      </c>
      <c r="AA279" s="35">
        <f t="shared" si="251"/>
        <v>1.9999975009454829E-9</v>
      </c>
      <c r="AB279" s="39">
        <f t="shared" si="243"/>
        <v>3.1122522596145679E-10</v>
      </c>
      <c r="AC279" s="11" t="s">
        <v>33</v>
      </c>
      <c r="AR279" s="95"/>
    </row>
    <row r="280" spans="1:44" ht="31.5" x14ac:dyDescent="0.25">
      <c r="A280" s="32" t="s">
        <v>518</v>
      </c>
      <c r="B280" s="43" t="s">
        <v>527</v>
      </c>
      <c r="C280" s="34" t="s">
        <v>528</v>
      </c>
      <c r="D280" s="34">
        <v>1.3715999999999999</v>
      </c>
      <c r="E280" s="36" t="s">
        <v>33</v>
      </c>
      <c r="F280" s="37">
        <v>0</v>
      </c>
      <c r="G280" s="35">
        <v>1.3715999999999999</v>
      </c>
      <c r="H280" s="37">
        <f t="shared" si="244"/>
        <v>1.3715999999999999</v>
      </c>
      <c r="I280" s="37">
        <v>0</v>
      </c>
      <c r="J280" s="37">
        <v>0</v>
      </c>
      <c r="K280" s="37">
        <v>1.143</v>
      </c>
      <c r="L280" s="37">
        <v>0.22859999999999991</v>
      </c>
      <c r="M280" s="37">
        <f t="shared" si="245"/>
        <v>1.3715999999999999</v>
      </c>
      <c r="N280" s="37">
        <v>0</v>
      </c>
      <c r="O280" s="37">
        <v>0</v>
      </c>
      <c r="P280" s="37">
        <v>1.143</v>
      </c>
      <c r="Q280" s="37">
        <v>0.2286</v>
      </c>
      <c r="R280" s="38">
        <f t="shared" si="246"/>
        <v>0</v>
      </c>
      <c r="S280" s="35">
        <f t="shared" si="247"/>
        <v>0</v>
      </c>
      <c r="T280" s="39">
        <f t="shared" si="241"/>
        <v>0</v>
      </c>
      <c r="U280" s="35">
        <f t="shared" si="248"/>
        <v>0</v>
      </c>
      <c r="V280" s="39">
        <v>0</v>
      </c>
      <c r="W280" s="35">
        <f t="shared" si="249"/>
        <v>0</v>
      </c>
      <c r="X280" s="39">
        <v>0</v>
      </c>
      <c r="Y280" s="35">
        <f t="shared" si="250"/>
        <v>0</v>
      </c>
      <c r="Z280" s="39">
        <f t="shared" si="242"/>
        <v>0</v>
      </c>
      <c r="AA280" s="35">
        <f t="shared" si="251"/>
        <v>0</v>
      </c>
      <c r="AB280" s="39">
        <f t="shared" si="243"/>
        <v>0</v>
      </c>
      <c r="AC280" s="11" t="s">
        <v>33</v>
      </c>
      <c r="AR280" s="95"/>
    </row>
    <row r="281" spans="1:44" ht="31.5" x14ac:dyDescent="0.25">
      <c r="A281" s="32" t="s">
        <v>518</v>
      </c>
      <c r="B281" s="43" t="s">
        <v>529</v>
      </c>
      <c r="C281" s="34" t="s">
        <v>530</v>
      </c>
      <c r="D281" s="34">
        <v>0.26159999999999994</v>
      </c>
      <c r="E281" s="36" t="s">
        <v>33</v>
      </c>
      <c r="F281" s="37">
        <v>0</v>
      </c>
      <c r="G281" s="35">
        <v>0.26159999999999994</v>
      </c>
      <c r="H281" s="37">
        <f t="shared" si="244"/>
        <v>0.2616</v>
      </c>
      <c r="I281" s="37">
        <v>0</v>
      </c>
      <c r="J281" s="37">
        <v>0</v>
      </c>
      <c r="K281" s="37">
        <v>0.21800000000000003</v>
      </c>
      <c r="L281" s="37">
        <v>4.3599999999999972E-2</v>
      </c>
      <c r="M281" s="37">
        <f t="shared" si="245"/>
        <v>0.312</v>
      </c>
      <c r="N281" s="37">
        <v>0</v>
      </c>
      <c r="O281" s="37">
        <v>0</v>
      </c>
      <c r="P281" s="37">
        <v>0.26</v>
      </c>
      <c r="Q281" s="37">
        <v>5.1999999999999998E-2</v>
      </c>
      <c r="R281" s="38">
        <f t="shared" si="246"/>
        <v>-5.0400000000000056E-2</v>
      </c>
      <c r="S281" s="35">
        <f t="shared" si="247"/>
        <v>5.04E-2</v>
      </c>
      <c r="T281" s="39">
        <f t="shared" si="241"/>
        <v>0.19266055045871561</v>
      </c>
      <c r="U281" s="35">
        <f t="shared" si="248"/>
        <v>0</v>
      </c>
      <c r="V281" s="39">
        <v>0</v>
      </c>
      <c r="W281" s="35">
        <f t="shared" si="249"/>
        <v>0</v>
      </c>
      <c r="X281" s="39">
        <v>0</v>
      </c>
      <c r="Y281" s="35">
        <f t="shared" si="250"/>
        <v>4.1999999999999982E-2</v>
      </c>
      <c r="Z281" s="39">
        <f t="shared" si="242"/>
        <v>0.1926605504587155</v>
      </c>
      <c r="AA281" s="35">
        <f t="shared" si="251"/>
        <v>8.4000000000000255E-3</v>
      </c>
      <c r="AB281" s="39">
        <f t="shared" si="243"/>
        <v>0.1926605504587163</v>
      </c>
      <c r="AC281" s="11" t="s">
        <v>1174</v>
      </c>
      <c r="AR281" s="95"/>
    </row>
    <row r="282" spans="1:44" ht="31.5" x14ac:dyDescent="0.25">
      <c r="A282" s="32" t="s">
        <v>518</v>
      </c>
      <c r="B282" s="43" t="s">
        <v>532</v>
      </c>
      <c r="C282" s="34" t="s">
        <v>533</v>
      </c>
      <c r="D282" s="34">
        <v>0.312</v>
      </c>
      <c r="E282" s="36" t="s">
        <v>33</v>
      </c>
      <c r="F282" s="37">
        <v>0</v>
      </c>
      <c r="G282" s="35">
        <v>0.312</v>
      </c>
      <c r="H282" s="37">
        <f t="shared" si="244"/>
        <v>0.312</v>
      </c>
      <c r="I282" s="37">
        <v>0</v>
      </c>
      <c r="J282" s="37">
        <v>0</v>
      </c>
      <c r="K282" s="37">
        <v>0.26</v>
      </c>
      <c r="L282" s="37">
        <v>5.1999999999999991E-2</v>
      </c>
      <c r="M282" s="37">
        <f t="shared" si="245"/>
        <v>0.38640000000000002</v>
      </c>
      <c r="N282" s="37">
        <v>0</v>
      </c>
      <c r="O282" s="37">
        <v>0</v>
      </c>
      <c r="P282" s="37">
        <v>0.32200000000000001</v>
      </c>
      <c r="Q282" s="37">
        <v>6.4399999999999999E-2</v>
      </c>
      <c r="R282" s="38">
        <f t="shared" si="246"/>
        <v>-7.4400000000000022E-2</v>
      </c>
      <c r="S282" s="35">
        <f t="shared" si="247"/>
        <v>7.4400000000000022E-2</v>
      </c>
      <c r="T282" s="39">
        <f t="shared" si="241"/>
        <v>0.23846153846153853</v>
      </c>
      <c r="U282" s="35">
        <f t="shared" si="248"/>
        <v>0</v>
      </c>
      <c r="V282" s="39">
        <v>0</v>
      </c>
      <c r="W282" s="35">
        <f t="shared" si="249"/>
        <v>0</v>
      </c>
      <c r="X282" s="39">
        <v>0</v>
      </c>
      <c r="Y282" s="35">
        <f t="shared" si="250"/>
        <v>6.2E-2</v>
      </c>
      <c r="Z282" s="39">
        <f t="shared" si="242"/>
        <v>0.23846153846153845</v>
      </c>
      <c r="AA282" s="35">
        <f t="shared" si="251"/>
        <v>1.2400000000000008E-2</v>
      </c>
      <c r="AB282" s="39">
        <f t="shared" si="243"/>
        <v>0.23846153846153867</v>
      </c>
      <c r="AC282" s="11" t="s">
        <v>1174</v>
      </c>
      <c r="AR282" s="95"/>
    </row>
    <row r="283" spans="1:44" ht="31.5" x14ac:dyDescent="0.25">
      <c r="A283" s="32" t="s">
        <v>518</v>
      </c>
      <c r="B283" s="43" t="s">
        <v>534</v>
      </c>
      <c r="C283" s="34" t="s">
        <v>535</v>
      </c>
      <c r="D283" s="34">
        <v>2.5571999999999999</v>
      </c>
      <c r="E283" s="36" t="s">
        <v>33</v>
      </c>
      <c r="F283" s="37">
        <v>0</v>
      </c>
      <c r="G283" s="35">
        <v>2.5571999999999999</v>
      </c>
      <c r="H283" s="37">
        <f t="shared" si="244"/>
        <v>2.5571999999999999</v>
      </c>
      <c r="I283" s="37">
        <v>0</v>
      </c>
      <c r="J283" s="37">
        <v>0</v>
      </c>
      <c r="K283" s="37">
        <v>2.1309999999999998</v>
      </c>
      <c r="L283" s="37">
        <v>0.42620000000000013</v>
      </c>
      <c r="M283" s="37">
        <f t="shared" si="245"/>
        <v>1.7</v>
      </c>
      <c r="N283" s="37">
        <v>0</v>
      </c>
      <c r="O283" s="37">
        <v>0</v>
      </c>
      <c r="P283" s="37">
        <v>1.4166666699999999</v>
      </c>
      <c r="Q283" s="37">
        <v>0.28333332999999999</v>
      </c>
      <c r="R283" s="38">
        <f t="shared" si="246"/>
        <v>0.85719999999999996</v>
      </c>
      <c r="S283" s="35">
        <f t="shared" si="247"/>
        <v>-0.85719999999999996</v>
      </c>
      <c r="T283" s="39">
        <f t="shared" si="241"/>
        <v>-0.33521038636008132</v>
      </c>
      <c r="U283" s="35">
        <f t="shared" si="248"/>
        <v>0</v>
      </c>
      <c r="V283" s="39">
        <v>0</v>
      </c>
      <c r="W283" s="35">
        <f t="shared" si="249"/>
        <v>0</v>
      </c>
      <c r="X283" s="39">
        <v>0</v>
      </c>
      <c r="Y283" s="35">
        <f t="shared" si="250"/>
        <v>-0.71433332999999988</v>
      </c>
      <c r="Z283" s="39">
        <f t="shared" si="242"/>
        <v>-0.33521038479587045</v>
      </c>
      <c r="AA283" s="35">
        <f t="shared" si="251"/>
        <v>-0.14286667000000014</v>
      </c>
      <c r="AB283" s="39">
        <f t="shared" si="243"/>
        <v>-0.33521039418113585</v>
      </c>
      <c r="AC283" s="11" t="s">
        <v>1162</v>
      </c>
      <c r="AR283" s="95"/>
    </row>
    <row r="284" spans="1:44" ht="31.5" x14ac:dyDescent="0.25">
      <c r="A284" s="32" t="s">
        <v>518</v>
      </c>
      <c r="B284" s="43" t="s">
        <v>536</v>
      </c>
      <c r="C284" s="34" t="s">
        <v>537</v>
      </c>
      <c r="D284" s="35">
        <v>0.14399999999999999</v>
      </c>
      <c r="E284" s="36" t="s">
        <v>33</v>
      </c>
      <c r="F284" s="37">
        <v>0</v>
      </c>
      <c r="G284" s="35">
        <v>0.14399999999999999</v>
      </c>
      <c r="H284" s="37">
        <f t="shared" si="244"/>
        <v>0.14399999999999999</v>
      </c>
      <c r="I284" s="37">
        <v>0</v>
      </c>
      <c r="J284" s="37">
        <v>0</v>
      </c>
      <c r="K284" s="37">
        <v>0.12</v>
      </c>
      <c r="L284" s="37">
        <v>2.3999999999999994E-2</v>
      </c>
      <c r="M284" s="37">
        <f t="shared" si="245"/>
        <v>8.9690939999999997E-2</v>
      </c>
      <c r="N284" s="37">
        <v>0</v>
      </c>
      <c r="O284" s="37">
        <v>0</v>
      </c>
      <c r="P284" s="37">
        <v>7.4742450000000002E-2</v>
      </c>
      <c r="Q284" s="37">
        <v>1.494849E-2</v>
      </c>
      <c r="R284" s="38">
        <f t="shared" si="246"/>
        <v>5.4309059999999992E-2</v>
      </c>
      <c r="S284" s="35">
        <f t="shared" si="247"/>
        <v>-5.4309059999999992E-2</v>
      </c>
      <c r="T284" s="39">
        <f t="shared" si="241"/>
        <v>-0.37714624999999996</v>
      </c>
      <c r="U284" s="35">
        <f t="shared" si="248"/>
        <v>0</v>
      </c>
      <c r="V284" s="39">
        <v>0</v>
      </c>
      <c r="W284" s="35">
        <f t="shared" si="249"/>
        <v>0</v>
      </c>
      <c r="X284" s="39">
        <v>0</v>
      </c>
      <c r="Y284" s="35">
        <f t="shared" si="250"/>
        <v>-4.5257549999999994E-2</v>
      </c>
      <c r="Z284" s="39">
        <f t="shared" si="242"/>
        <v>-0.37714624999999996</v>
      </c>
      <c r="AA284" s="35">
        <f t="shared" si="251"/>
        <v>-9.0515099999999935E-3</v>
      </c>
      <c r="AB284" s="39">
        <f t="shared" si="243"/>
        <v>-0.37714624999999985</v>
      </c>
      <c r="AC284" s="11" t="s">
        <v>1162</v>
      </c>
      <c r="AR284" s="95"/>
    </row>
    <row r="285" spans="1:44" ht="31.5" x14ac:dyDescent="0.25">
      <c r="A285" s="32" t="s">
        <v>518</v>
      </c>
      <c r="B285" s="43" t="s">
        <v>538</v>
      </c>
      <c r="C285" s="34" t="s">
        <v>539</v>
      </c>
      <c r="D285" s="35">
        <v>0.44759999999999994</v>
      </c>
      <c r="E285" s="36" t="s">
        <v>33</v>
      </c>
      <c r="F285" s="37">
        <v>0</v>
      </c>
      <c r="G285" s="35">
        <v>0.44759999999999994</v>
      </c>
      <c r="H285" s="37">
        <f t="shared" si="244"/>
        <v>0.4476</v>
      </c>
      <c r="I285" s="37">
        <v>0</v>
      </c>
      <c r="J285" s="37">
        <v>0</v>
      </c>
      <c r="K285" s="37">
        <v>0.37300000000000005</v>
      </c>
      <c r="L285" s="37">
        <v>7.4599999999999944E-2</v>
      </c>
      <c r="M285" s="37">
        <f t="shared" si="245"/>
        <v>0.37878000000000001</v>
      </c>
      <c r="N285" s="37">
        <v>0</v>
      </c>
      <c r="O285" s="37">
        <v>0</v>
      </c>
      <c r="P285" s="37">
        <v>0.31564999999999999</v>
      </c>
      <c r="Q285" s="37">
        <v>6.3130000000000006E-2</v>
      </c>
      <c r="R285" s="38">
        <f t="shared" si="246"/>
        <v>6.8819999999999937E-2</v>
      </c>
      <c r="S285" s="35">
        <f t="shared" si="247"/>
        <v>-6.8819999999999992E-2</v>
      </c>
      <c r="T285" s="39">
        <f t="shared" si="241"/>
        <v>-0.1537533512064343</v>
      </c>
      <c r="U285" s="35">
        <f t="shared" si="248"/>
        <v>0</v>
      </c>
      <c r="V285" s="39">
        <v>0</v>
      </c>
      <c r="W285" s="35">
        <f t="shared" si="249"/>
        <v>0</v>
      </c>
      <c r="X285" s="39">
        <v>0</v>
      </c>
      <c r="Y285" s="35">
        <f t="shared" si="250"/>
        <v>-5.7350000000000068E-2</v>
      </c>
      <c r="Z285" s="39">
        <f t="shared" si="242"/>
        <v>-0.15375335120643446</v>
      </c>
      <c r="AA285" s="35">
        <f t="shared" si="251"/>
        <v>-1.1469999999999939E-2</v>
      </c>
      <c r="AB285" s="39">
        <f t="shared" si="243"/>
        <v>-0.1537533512064336</v>
      </c>
      <c r="AC285" s="11" t="s">
        <v>1162</v>
      </c>
      <c r="AR285" s="95"/>
    </row>
    <row r="286" spans="1:44" ht="31.5" x14ac:dyDescent="0.25">
      <c r="A286" s="32" t="s">
        <v>518</v>
      </c>
      <c r="B286" s="43" t="s">
        <v>540</v>
      </c>
      <c r="C286" s="34" t="s">
        <v>541</v>
      </c>
      <c r="D286" s="35">
        <v>0.97919999999999996</v>
      </c>
      <c r="E286" s="36" t="s">
        <v>33</v>
      </c>
      <c r="F286" s="37">
        <v>0</v>
      </c>
      <c r="G286" s="35">
        <v>0.97919999999999996</v>
      </c>
      <c r="H286" s="37">
        <f t="shared" si="244"/>
        <v>0.97920000000000007</v>
      </c>
      <c r="I286" s="37">
        <v>0</v>
      </c>
      <c r="J286" s="37">
        <v>0</v>
      </c>
      <c r="K286" s="37">
        <v>0.81600000000000006</v>
      </c>
      <c r="L286" s="37">
        <v>0.16320000000000001</v>
      </c>
      <c r="M286" s="37">
        <f t="shared" si="245"/>
        <v>0.97919999999999996</v>
      </c>
      <c r="N286" s="37">
        <v>0</v>
      </c>
      <c r="O286" s="37">
        <v>0</v>
      </c>
      <c r="P286" s="37">
        <v>0.81599999999999995</v>
      </c>
      <c r="Q286" s="37">
        <v>0.16320000000000001</v>
      </c>
      <c r="R286" s="38">
        <f t="shared" si="246"/>
        <v>0</v>
      </c>
      <c r="S286" s="35">
        <f t="shared" si="247"/>
        <v>0</v>
      </c>
      <c r="T286" s="39">
        <f t="shared" si="241"/>
        <v>0</v>
      </c>
      <c r="U286" s="35">
        <f t="shared" si="248"/>
        <v>0</v>
      </c>
      <c r="V286" s="39">
        <v>0</v>
      </c>
      <c r="W286" s="35">
        <f t="shared" si="249"/>
        <v>0</v>
      </c>
      <c r="X286" s="39">
        <v>0</v>
      </c>
      <c r="Y286" s="35">
        <f t="shared" si="250"/>
        <v>0</v>
      </c>
      <c r="Z286" s="39">
        <f t="shared" si="242"/>
        <v>0</v>
      </c>
      <c r="AA286" s="35">
        <f t="shared" si="251"/>
        <v>0</v>
      </c>
      <c r="AB286" s="39">
        <f t="shared" si="243"/>
        <v>0</v>
      </c>
      <c r="AC286" s="11" t="s">
        <v>33</v>
      </c>
      <c r="AR286" s="95"/>
    </row>
    <row r="287" spans="1:44" ht="31.5" x14ac:dyDescent="0.25">
      <c r="A287" s="32" t="s">
        <v>518</v>
      </c>
      <c r="B287" s="43" t="s">
        <v>542</v>
      </c>
      <c r="C287" s="34" t="s">
        <v>543</v>
      </c>
      <c r="D287" s="35">
        <v>0.38639999999999997</v>
      </c>
      <c r="E287" s="36" t="s">
        <v>33</v>
      </c>
      <c r="F287" s="37">
        <v>0</v>
      </c>
      <c r="G287" s="35">
        <v>0.38639999999999997</v>
      </c>
      <c r="H287" s="37">
        <f t="shared" si="244"/>
        <v>0.38639999999999997</v>
      </c>
      <c r="I287" s="37">
        <v>0</v>
      </c>
      <c r="J287" s="37">
        <v>0</v>
      </c>
      <c r="K287" s="37">
        <v>0.32200000000000001</v>
      </c>
      <c r="L287" s="37">
        <v>6.4399999999999957E-2</v>
      </c>
      <c r="M287" s="37">
        <f t="shared" si="245"/>
        <v>0.243258</v>
      </c>
      <c r="N287" s="37">
        <v>0</v>
      </c>
      <c r="O287" s="37">
        <v>0</v>
      </c>
      <c r="P287" s="37">
        <v>0.20271500000000001</v>
      </c>
      <c r="Q287" s="37">
        <v>4.0543000000000003E-2</v>
      </c>
      <c r="R287" s="38">
        <f t="shared" si="246"/>
        <v>0.14314199999999996</v>
      </c>
      <c r="S287" s="35">
        <f t="shared" si="247"/>
        <v>-0.14314199999999996</v>
      </c>
      <c r="T287" s="39">
        <f t="shared" si="241"/>
        <v>-0.37045031055900612</v>
      </c>
      <c r="U287" s="35">
        <f t="shared" si="248"/>
        <v>0</v>
      </c>
      <c r="V287" s="39">
        <v>0</v>
      </c>
      <c r="W287" s="35">
        <f t="shared" si="249"/>
        <v>0</v>
      </c>
      <c r="X287" s="39">
        <v>0</v>
      </c>
      <c r="Y287" s="35">
        <f t="shared" si="250"/>
        <v>-0.119285</v>
      </c>
      <c r="Z287" s="39">
        <f t="shared" si="242"/>
        <v>-0.37045031055900624</v>
      </c>
      <c r="AA287" s="35">
        <f t="shared" si="251"/>
        <v>-2.3856999999999955E-2</v>
      </c>
      <c r="AB287" s="39">
        <f t="shared" si="243"/>
        <v>-0.37045031055900574</v>
      </c>
      <c r="AC287" s="11" t="s">
        <v>1162</v>
      </c>
      <c r="AR287" s="95"/>
    </row>
    <row r="288" spans="1:44" ht="31.5" x14ac:dyDescent="0.25">
      <c r="A288" s="32" t="s">
        <v>518</v>
      </c>
      <c r="B288" s="43" t="s">
        <v>544</v>
      </c>
      <c r="C288" s="34" t="s">
        <v>545</v>
      </c>
      <c r="D288" s="35">
        <v>0.72</v>
      </c>
      <c r="E288" s="36" t="s">
        <v>33</v>
      </c>
      <c r="F288" s="37">
        <v>0</v>
      </c>
      <c r="G288" s="35">
        <v>0.72</v>
      </c>
      <c r="H288" s="37">
        <f t="shared" si="244"/>
        <v>0.72</v>
      </c>
      <c r="I288" s="37">
        <v>0</v>
      </c>
      <c r="J288" s="37">
        <v>0</v>
      </c>
      <c r="K288" s="37">
        <v>0.6</v>
      </c>
      <c r="L288" s="37">
        <v>0.12</v>
      </c>
      <c r="M288" s="37">
        <f t="shared" si="245"/>
        <v>1.18173756</v>
      </c>
      <c r="N288" s="37">
        <v>0</v>
      </c>
      <c r="O288" s="37">
        <v>0</v>
      </c>
      <c r="P288" s="37">
        <v>0.98478129999999997</v>
      </c>
      <c r="Q288" s="37">
        <v>0.19695625999999999</v>
      </c>
      <c r="R288" s="38">
        <f t="shared" si="246"/>
        <v>-0.46173755999999999</v>
      </c>
      <c r="S288" s="35">
        <f t="shared" si="247"/>
        <v>0.46173755999999999</v>
      </c>
      <c r="T288" s="39">
        <f t="shared" si="241"/>
        <v>0.64130216666666673</v>
      </c>
      <c r="U288" s="35">
        <f t="shared" si="248"/>
        <v>0</v>
      </c>
      <c r="V288" s="39">
        <v>0</v>
      </c>
      <c r="W288" s="35">
        <f t="shared" si="249"/>
        <v>0</v>
      </c>
      <c r="X288" s="39">
        <v>0</v>
      </c>
      <c r="Y288" s="35">
        <f t="shared" si="250"/>
        <v>0.38478129999999999</v>
      </c>
      <c r="Z288" s="39">
        <f t="shared" si="242"/>
        <v>0.64130216666666673</v>
      </c>
      <c r="AA288" s="35">
        <f t="shared" si="251"/>
        <v>7.6956259999999999E-2</v>
      </c>
      <c r="AB288" s="39">
        <f t="shared" si="243"/>
        <v>0.64130216666666673</v>
      </c>
      <c r="AC288" s="11" t="s">
        <v>1174</v>
      </c>
      <c r="AR288" s="95"/>
    </row>
    <row r="289" spans="1:44" ht="31.5" x14ac:dyDescent="0.25">
      <c r="A289" s="32" t="s">
        <v>518</v>
      </c>
      <c r="B289" s="43" t="s">
        <v>546</v>
      </c>
      <c r="C289" s="34" t="s">
        <v>547</v>
      </c>
      <c r="D289" s="35">
        <v>0.35045159999999997</v>
      </c>
      <c r="E289" s="36" t="s">
        <v>33</v>
      </c>
      <c r="F289" s="37">
        <v>0</v>
      </c>
      <c r="G289" s="35">
        <v>0.35045159999999997</v>
      </c>
      <c r="H289" s="37">
        <f t="shared" si="244"/>
        <v>0.35045159999999997</v>
      </c>
      <c r="I289" s="37">
        <v>0</v>
      </c>
      <c r="J289" s="37">
        <v>0</v>
      </c>
      <c r="K289" s="37">
        <v>0.292043</v>
      </c>
      <c r="L289" s="37">
        <v>5.8408599999999977E-2</v>
      </c>
      <c r="M289" s="37">
        <f t="shared" si="245"/>
        <v>0.35045159999999997</v>
      </c>
      <c r="N289" s="37">
        <v>0</v>
      </c>
      <c r="O289" s="37">
        <v>0</v>
      </c>
      <c r="P289" s="37">
        <v>0.292043</v>
      </c>
      <c r="Q289" s="37">
        <v>5.8408599999999998E-2</v>
      </c>
      <c r="R289" s="38">
        <f t="shared" si="246"/>
        <v>0</v>
      </c>
      <c r="S289" s="35">
        <f t="shared" si="247"/>
        <v>0</v>
      </c>
      <c r="T289" s="39">
        <f t="shared" si="241"/>
        <v>0</v>
      </c>
      <c r="U289" s="35">
        <f t="shared" si="248"/>
        <v>0</v>
      </c>
      <c r="V289" s="39">
        <v>0</v>
      </c>
      <c r="W289" s="35">
        <f t="shared" si="249"/>
        <v>0</v>
      </c>
      <c r="X289" s="39">
        <v>0</v>
      </c>
      <c r="Y289" s="35">
        <f t="shared" si="250"/>
        <v>0</v>
      </c>
      <c r="Z289" s="39">
        <f t="shared" si="242"/>
        <v>0</v>
      </c>
      <c r="AA289" s="35">
        <f t="shared" si="251"/>
        <v>0</v>
      </c>
      <c r="AB289" s="39">
        <f t="shared" si="243"/>
        <v>0</v>
      </c>
      <c r="AC289" s="11" t="s">
        <v>33</v>
      </c>
      <c r="AR289" s="95"/>
    </row>
    <row r="290" spans="1:44" ht="31.5" x14ac:dyDescent="0.25">
      <c r="A290" s="32" t="s">
        <v>518</v>
      </c>
      <c r="B290" s="43" t="s">
        <v>548</v>
      </c>
      <c r="C290" s="34" t="s">
        <v>549</v>
      </c>
      <c r="D290" s="67">
        <v>7.1999999999999995E-2</v>
      </c>
      <c r="E290" s="36" t="s">
        <v>33</v>
      </c>
      <c r="F290" s="37">
        <v>0</v>
      </c>
      <c r="G290" s="35">
        <v>7.1999999999999995E-2</v>
      </c>
      <c r="H290" s="37">
        <f t="shared" si="244"/>
        <v>7.1999999999999995E-2</v>
      </c>
      <c r="I290" s="37">
        <v>0</v>
      </c>
      <c r="J290" s="37">
        <v>0</v>
      </c>
      <c r="K290" s="37">
        <v>0.06</v>
      </c>
      <c r="L290" s="37">
        <v>1.1999999999999997E-2</v>
      </c>
      <c r="M290" s="37">
        <f t="shared" si="245"/>
        <v>7.1999999999999995E-2</v>
      </c>
      <c r="N290" s="37">
        <v>0</v>
      </c>
      <c r="O290" s="37">
        <v>0</v>
      </c>
      <c r="P290" s="37">
        <v>0.06</v>
      </c>
      <c r="Q290" s="37">
        <v>1.2E-2</v>
      </c>
      <c r="R290" s="38">
        <f t="shared" si="246"/>
        <v>0</v>
      </c>
      <c r="S290" s="35">
        <f t="shared" si="247"/>
        <v>0</v>
      </c>
      <c r="T290" s="39">
        <f t="shared" si="241"/>
        <v>0</v>
      </c>
      <c r="U290" s="35">
        <f t="shared" si="248"/>
        <v>0</v>
      </c>
      <c r="V290" s="39">
        <v>0</v>
      </c>
      <c r="W290" s="35">
        <f t="shared" si="249"/>
        <v>0</v>
      </c>
      <c r="X290" s="39">
        <v>0</v>
      </c>
      <c r="Y290" s="35">
        <f t="shared" si="250"/>
        <v>0</v>
      </c>
      <c r="Z290" s="39">
        <f t="shared" si="242"/>
        <v>0</v>
      </c>
      <c r="AA290" s="35">
        <f t="shared" si="251"/>
        <v>0</v>
      </c>
      <c r="AB290" s="39">
        <f t="shared" si="243"/>
        <v>0</v>
      </c>
      <c r="AC290" s="11" t="s">
        <v>33</v>
      </c>
      <c r="AR290" s="95"/>
    </row>
    <row r="291" spans="1:44" ht="47.25" x14ac:dyDescent="0.25">
      <c r="A291" s="32" t="s">
        <v>518</v>
      </c>
      <c r="B291" s="43" t="s">
        <v>550</v>
      </c>
      <c r="C291" s="34" t="s">
        <v>551</v>
      </c>
      <c r="D291" s="35">
        <v>1.1160000000000001</v>
      </c>
      <c r="E291" s="36" t="s">
        <v>33</v>
      </c>
      <c r="F291" s="37">
        <v>0</v>
      </c>
      <c r="G291" s="35">
        <v>1.1160000000000001</v>
      </c>
      <c r="H291" s="37">
        <f t="shared" si="244"/>
        <v>1.1160000000000001</v>
      </c>
      <c r="I291" s="37">
        <v>0</v>
      </c>
      <c r="J291" s="37">
        <v>0</v>
      </c>
      <c r="K291" s="37">
        <v>0.93</v>
      </c>
      <c r="L291" s="37">
        <v>0.18600000000000005</v>
      </c>
      <c r="M291" s="37">
        <f t="shared" si="245"/>
        <v>0</v>
      </c>
      <c r="N291" s="37">
        <v>0</v>
      </c>
      <c r="O291" s="37">
        <v>0</v>
      </c>
      <c r="P291" s="37">
        <v>0</v>
      </c>
      <c r="Q291" s="37">
        <v>0</v>
      </c>
      <c r="R291" s="38">
        <f t="shared" si="246"/>
        <v>1.1160000000000001</v>
      </c>
      <c r="S291" s="35">
        <f t="shared" si="247"/>
        <v>-1.1160000000000001</v>
      </c>
      <c r="T291" s="39">
        <f t="shared" si="241"/>
        <v>-1</v>
      </c>
      <c r="U291" s="35">
        <f t="shared" si="248"/>
        <v>0</v>
      </c>
      <c r="V291" s="39">
        <v>0</v>
      </c>
      <c r="W291" s="35">
        <f t="shared" si="249"/>
        <v>0</v>
      </c>
      <c r="X291" s="39">
        <v>0</v>
      </c>
      <c r="Y291" s="35">
        <f t="shared" si="250"/>
        <v>-0.93</v>
      </c>
      <c r="Z291" s="39">
        <f t="shared" si="242"/>
        <v>-1</v>
      </c>
      <c r="AA291" s="35">
        <f t="shared" si="251"/>
        <v>-0.18600000000000005</v>
      </c>
      <c r="AB291" s="39">
        <f t="shared" si="243"/>
        <v>-1</v>
      </c>
      <c r="AC291" s="56" t="s">
        <v>1175</v>
      </c>
      <c r="AR291" s="95"/>
    </row>
    <row r="292" spans="1:44" x14ac:dyDescent="0.25">
      <c r="A292" s="23" t="s">
        <v>552</v>
      </c>
      <c r="B292" s="29" t="s">
        <v>553</v>
      </c>
      <c r="C292" s="25" t="s">
        <v>32</v>
      </c>
      <c r="D292" s="102">
        <f>SUM(D293,D328,D341,D408,D415,D422,D423)</f>
        <v>8822.7771978585242</v>
      </c>
      <c r="E292" s="42" t="s">
        <v>33</v>
      </c>
      <c r="F292" s="66">
        <f t="shared" ref="F292:S292" si="252">SUM(F293,F328,F341,F408,F415,F422,F423)</f>
        <v>4186.4726765900004</v>
      </c>
      <c r="G292" s="102">
        <f t="shared" si="252"/>
        <v>4636.3045212685238</v>
      </c>
      <c r="H292" s="66">
        <f t="shared" si="252"/>
        <v>1504.6194896433701</v>
      </c>
      <c r="I292" s="66">
        <f t="shared" si="252"/>
        <v>0</v>
      </c>
      <c r="J292" s="66">
        <f t="shared" si="252"/>
        <v>0</v>
      </c>
      <c r="K292" s="66">
        <f t="shared" si="252"/>
        <v>804.95083779844276</v>
      </c>
      <c r="L292" s="66">
        <f t="shared" si="252"/>
        <v>699.66865184492713</v>
      </c>
      <c r="M292" s="66">
        <f t="shared" si="252"/>
        <v>1078.75835725</v>
      </c>
      <c r="N292" s="66">
        <f t="shared" si="252"/>
        <v>0</v>
      </c>
      <c r="O292" s="66">
        <f t="shared" si="252"/>
        <v>0</v>
      </c>
      <c r="P292" s="66">
        <f t="shared" si="252"/>
        <v>628.84614270999998</v>
      </c>
      <c r="Q292" s="66">
        <f t="shared" si="252"/>
        <v>449.91221454000015</v>
      </c>
      <c r="R292" s="66">
        <f t="shared" si="252"/>
        <v>3557.6319640185247</v>
      </c>
      <c r="S292" s="66">
        <f t="shared" si="252"/>
        <v>-425.94693239336999</v>
      </c>
      <c r="T292" s="27">
        <f t="shared" si="241"/>
        <v>-0.28309279211472221</v>
      </c>
      <c r="U292" s="66">
        <f>SUM(U293,U328,U341,U408,U415,U422,U423)</f>
        <v>0</v>
      </c>
      <c r="V292" s="27">
        <v>0</v>
      </c>
      <c r="W292" s="66">
        <f>SUM(W293,W328,W341,W408,W415,W422,W423)</f>
        <v>0</v>
      </c>
      <c r="X292" s="27">
        <v>0</v>
      </c>
      <c r="Y292" s="66">
        <f>SUM(Y293,Y328,Y341,Y408,Y415,Y422,Y423)</f>
        <v>-176.17619508844277</v>
      </c>
      <c r="Z292" s="27">
        <f t="shared" si="242"/>
        <v>-0.21886578262380385</v>
      </c>
      <c r="AA292" s="66">
        <f>SUM(AA293,AA328,AA341,AA408,AA415,AA422,AA423)</f>
        <v>-249.77073730492737</v>
      </c>
      <c r="AB292" s="27">
        <f t="shared" si="243"/>
        <v>-0.35698431914352219</v>
      </c>
      <c r="AC292" s="66" t="s">
        <v>33</v>
      </c>
      <c r="AR292" s="95"/>
    </row>
    <row r="293" spans="1:44" ht="31.5" x14ac:dyDescent="0.25">
      <c r="A293" s="23" t="s">
        <v>554</v>
      </c>
      <c r="B293" s="29" t="s">
        <v>51</v>
      </c>
      <c r="C293" s="25" t="s">
        <v>32</v>
      </c>
      <c r="D293" s="102">
        <f>D294+D297+D300+D327</f>
        <v>479.4992889940001</v>
      </c>
      <c r="E293" s="42" t="s">
        <v>33</v>
      </c>
      <c r="F293" s="66">
        <f t="shared" ref="F293:S293" si="253">F294+F297+F300+F327</f>
        <v>175.35317896999999</v>
      </c>
      <c r="G293" s="102">
        <f t="shared" si="253"/>
        <v>304.14611002400005</v>
      </c>
      <c r="H293" s="66">
        <f t="shared" si="253"/>
        <v>228.435483944</v>
      </c>
      <c r="I293" s="66">
        <f t="shared" si="253"/>
        <v>0</v>
      </c>
      <c r="J293" s="66">
        <f t="shared" si="253"/>
        <v>0</v>
      </c>
      <c r="K293" s="66">
        <f t="shared" si="253"/>
        <v>113.17473898166669</v>
      </c>
      <c r="L293" s="66">
        <f t="shared" si="253"/>
        <v>115.26074496233333</v>
      </c>
      <c r="M293" s="66">
        <f t="shared" si="253"/>
        <v>192.32043597999998</v>
      </c>
      <c r="N293" s="66">
        <f t="shared" si="253"/>
        <v>0</v>
      </c>
      <c r="O293" s="66">
        <f t="shared" si="253"/>
        <v>0</v>
      </c>
      <c r="P293" s="66">
        <f t="shared" si="253"/>
        <v>138.51538110000001</v>
      </c>
      <c r="Q293" s="66">
        <f t="shared" si="253"/>
        <v>53.80505488</v>
      </c>
      <c r="R293" s="66">
        <f t="shared" si="253"/>
        <v>111.825674044</v>
      </c>
      <c r="S293" s="66">
        <f t="shared" si="253"/>
        <v>-36.115047963999999</v>
      </c>
      <c r="T293" s="27">
        <f t="shared" si="241"/>
        <v>-0.15809736447448527</v>
      </c>
      <c r="U293" s="66">
        <f>U294+U297+U300+U327</f>
        <v>0</v>
      </c>
      <c r="V293" s="27">
        <v>0</v>
      </c>
      <c r="W293" s="66">
        <f>W294+W297+W300+W327</f>
        <v>0</v>
      </c>
      <c r="X293" s="27">
        <v>0</v>
      </c>
      <c r="Y293" s="66">
        <f>Y294+Y297+Y300+Y327</f>
        <v>25.340642118333321</v>
      </c>
      <c r="Z293" s="27">
        <f t="shared" si="242"/>
        <v>0.22390722829445431</v>
      </c>
      <c r="AA293" s="66">
        <f>AA294+AA297+AA300+AA327</f>
        <v>-61.455690082333298</v>
      </c>
      <c r="AB293" s="27">
        <f t="shared" si="243"/>
        <v>-0.53318838172021821</v>
      </c>
      <c r="AC293" s="28" t="s">
        <v>33</v>
      </c>
      <c r="AR293" s="95"/>
    </row>
    <row r="294" spans="1:44" ht="94.5" x14ac:dyDescent="0.25">
      <c r="A294" s="23" t="s">
        <v>555</v>
      </c>
      <c r="B294" s="29" t="s">
        <v>53</v>
      </c>
      <c r="C294" s="25" t="s">
        <v>32</v>
      </c>
      <c r="D294" s="102">
        <v>0</v>
      </c>
      <c r="E294" s="42" t="s">
        <v>33</v>
      </c>
      <c r="F294" s="66">
        <v>0</v>
      </c>
      <c r="G294" s="102">
        <v>0</v>
      </c>
      <c r="H294" s="66">
        <v>0</v>
      </c>
      <c r="I294" s="66">
        <v>0</v>
      </c>
      <c r="J294" s="66">
        <v>0</v>
      </c>
      <c r="K294" s="66">
        <v>0</v>
      </c>
      <c r="L294" s="66">
        <v>0</v>
      </c>
      <c r="M294" s="66">
        <v>0</v>
      </c>
      <c r="N294" s="66">
        <v>0</v>
      </c>
      <c r="O294" s="66">
        <v>0</v>
      </c>
      <c r="P294" s="66">
        <v>0</v>
      </c>
      <c r="Q294" s="66">
        <v>0</v>
      </c>
      <c r="R294" s="66">
        <v>0</v>
      </c>
      <c r="S294" s="66">
        <v>0</v>
      </c>
      <c r="T294" s="27">
        <v>0</v>
      </c>
      <c r="U294" s="66">
        <v>0</v>
      </c>
      <c r="V294" s="27">
        <v>0</v>
      </c>
      <c r="W294" s="66">
        <v>0</v>
      </c>
      <c r="X294" s="27">
        <v>0</v>
      </c>
      <c r="Y294" s="66">
        <v>0</v>
      </c>
      <c r="Z294" s="27">
        <v>0</v>
      </c>
      <c r="AA294" s="66">
        <v>0</v>
      </c>
      <c r="AB294" s="27">
        <v>0</v>
      </c>
      <c r="AC294" s="28" t="s">
        <v>33</v>
      </c>
      <c r="AR294" s="95"/>
    </row>
    <row r="295" spans="1:44" ht="31.5" x14ac:dyDescent="0.25">
      <c r="A295" s="23" t="s">
        <v>556</v>
      </c>
      <c r="B295" s="29" t="s">
        <v>57</v>
      </c>
      <c r="C295" s="25" t="s">
        <v>32</v>
      </c>
      <c r="D295" s="102">
        <v>0</v>
      </c>
      <c r="E295" s="42" t="s">
        <v>33</v>
      </c>
      <c r="F295" s="66">
        <v>0</v>
      </c>
      <c r="G295" s="102">
        <v>0</v>
      </c>
      <c r="H295" s="66">
        <v>0</v>
      </c>
      <c r="I295" s="66">
        <v>0</v>
      </c>
      <c r="J295" s="66">
        <v>0</v>
      </c>
      <c r="K295" s="66">
        <v>0</v>
      </c>
      <c r="L295" s="66">
        <v>0</v>
      </c>
      <c r="M295" s="66">
        <v>0</v>
      </c>
      <c r="N295" s="66">
        <v>0</v>
      </c>
      <c r="O295" s="66">
        <v>0</v>
      </c>
      <c r="P295" s="66">
        <v>0</v>
      </c>
      <c r="Q295" s="66">
        <v>0</v>
      </c>
      <c r="R295" s="66">
        <v>0</v>
      </c>
      <c r="S295" s="66">
        <v>0</v>
      </c>
      <c r="T295" s="27">
        <v>0</v>
      </c>
      <c r="U295" s="66">
        <v>0</v>
      </c>
      <c r="V295" s="27">
        <v>0</v>
      </c>
      <c r="W295" s="66">
        <v>0</v>
      </c>
      <c r="X295" s="27">
        <v>0</v>
      </c>
      <c r="Y295" s="66">
        <v>0</v>
      </c>
      <c r="Z295" s="27">
        <v>0</v>
      </c>
      <c r="AA295" s="66">
        <v>0</v>
      </c>
      <c r="AB295" s="27">
        <v>0</v>
      </c>
      <c r="AC295" s="65" t="s">
        <v>33</v>
      </c>
      <c r="AR295" s="95"/>
    </row>
    <row r="296" spans="1:44" ht="31.5" x14ac:dyDescent="0.25">
      <c r="A296" s="23" t="s">
        <v>557</v>
      </c>
      <c r="B296" s="29" t="s">
        <v>57</v>
      </c>
      <c r="C296" s="25" t="s">
        <v>32</v>
      </c>
      <c r="D296" s="102">
        <v>0</v>
      </c>
      <c r="E296" s="42" t="s">
        <v>33</v>
      </c>
      <c r="F296" s="66">
        <v>0</v>
      </c>
      <c r="G296" s="102">
        <v>0</v>
      </c>
      <c r="H296" s="66">
        <v>0</v>
      </c>
      <c r="I296" s="66">
        <v>0</v>
      </c>
      <c r="J296" s="66">
        <v>0</v>
      </c>
      <c r="K296" s="66">
        <v>0</v>
      </c>
      <c r="L296" s="66">
        <v>0</v>
      </c>
      <c r="M296" s="66">
        <v>0</v>
      </c>
      <c r="N296" s="66">
        <v>0</v>
      </c>
      <c r="O296" s="66">
        <v>0</v>
      </c>
      <c r="P296" s="66">
        <v>0</v>
      </c>
      <c r="Q296" s="66">
        <v>0</v>
      </c>
      <c r="R296" s="66">
        <v>0</v>
      </c>
      <c r="S296" s="66">
        <v>0</v>
      </c>
      <c r="T296" s="27">
        <v>0</v>
      </c>
      <c r="U296" s="66">
        <v>0</v>
      </c>
      <c r="V296" s="27">
        <v>0</v>
      </c>
      <c r="W296" s="66">
        <v>0</v>
      </c>
      <c r="X296" s="27">
        <v>0</v>
      </c>
      <c r="Y296" s="66">
        <v>0</v>
      </c>
      <c r="Z296" s="27">
        <v>0</v>
      </c>
      <c r="AA296" s="66">
        <v>0</v>
      </c>
      <c r="AB296" s="27">
        <v>0</v>
      </c>
      <c r="AC296" s="65" t="s">
        <v>33</v>
      </c>
      <c r="AR296" s="95"/>
    </row>
    <row r="297" spans="1:44" ht="47.25" x14ac:dyDescent="0.25">
      <c r="A297" s="23" t="s">
        <v>558</v>
      </c>
      <c r="B297" s="29" t="s">
        <v>59</v>
      </c>
      <c r="C297" s="25" t="s">
        <v>32</v>
      </c>
      <c r="D297" s="102">
        <v>0</v>
      </c>
      <c r="E297" s="42" t="s">
        <v>33</v>
      </c>
      <c r="F297" s="66">
        <v>0</v>
      </c>
      <c r="G297" s="102">
        <v>0</v>
      </c>
      <c r="H297" s="66">
        <v>0</v>
      </c>
      <c r="I297" s="66">
        <v>0</v>
      </c>
      <c r="J297" s="66">
        <v>0</v>
      </c>
      <c r="K297" s="66">
        <v>0</v>
      </c>
      <c r="L297" s="66">
        <v>0</v>
      </c>
      <c r="M297" s="66">
        <v>0</v>
      </c>
      <c r="N297" s="66">
        <v>0</v>
      </c>
      <c r="O297" s="66">
        <v>0</v>
      </c>
      <c r="P297" s="66">
        <v>0</v>
      </c>
      <c r="Q297" s="66">
        <v>0</v>
      </c>
      <c r="R297" s="66">
        <v>0</v>
      </c>
      <c r="S297" s="66">
        <v>0</v>
      </c>
      <c r="T297" s="27">
        <v>0</v>
      </c>
      <c r="U297" s="66">
        <v>0</v>
      </c>
      <c r="V297" s="27">
        <v>0</v>
      </c>
      <c r="W297" s="66">
        <v>0</v>
      </c>
      <c r="X297" s="27">
        <v>0</v>
      </c>
      <c r="Y297" s="66">
        <v>0</v>
      </c>
      <c r="Z297" s="27">
        <v>0</v>
      </c>
      <c r="AA297" s="66">
        <v>0</v>
      </c>
      <c r="AB297" s="27">
        <v>0</v>
      </c>
      <c r="AC297" s="28" t="s">
        <v>33</v>
      </c>
      <c r="AR297" s="95"/>
    </row>
    <row r="298" spans="1:44" ht="31.5" x14ac:dyDescent="0.25">
      <c r="A298" s="23" t="s">
        <v>559</v>
      </c>
      <c r="B298" s="29" t="s">
        <v>57</v>
      </c>
      <c r="C298" s="25" t="s">
        <v>32</v>
      </c>
      <c r="D298" s="102">
        <v>0</v>
      </c>
      <c r="E298" s="42" t="s">
        <v>33</v>
      </c>
      <c r="F298" s="66">
        <v>0</v>
      </c>
      <c r="G298" s="102">
        <v>0</v>
      </c>
      <c r="H298" s="66">
        <v>0</v>
      </c>
      <c r="I298" s="66">
        <v>0</v>
      </c>
      <c r="J298" s="66">
        <v>0</v>
      </c>
      <c r="K298" s="66">
        <v>0</v>
      </c>
      <c r="L298" s="66">
        <v>0</v>
      </c>
      <c r="M298" s="66">
        <v>0</v>
      </c>
      <c r="N298" s="66">
        <v>0</v>
      </c>
      <c r="O298" s="66">
        <v>0</v>
      </c>
      <c r="P298" s="66">
        <v>0</v>
      </c>
      <c r="Q298" s="66">
        <v>0</v>
      </c>
      <c r="R298" s="66">
        <v>0</v>
      </c>
      <c r="S298" s="66">
        <v>0</v>
      </c>
      <c r="T298" s="27">
        <v>0</v>
      </c>
      <c r="U298" s="66">
        <v>0</v>
      </c>
      <c r="V298" s="27">
        <v>0</v>
      </c>
      <c r="W298" s="66">
        <v>0</v>
      </c>
      <c r="X298" s="27">
        <v>0</v>
      </c>
      <c r="Y298" s="66">
        <v>0</v>
      </c>
      <c r="Z298" s="27">
        <v>0</v>
      </c>
      <c r="AA298" s="66">
        <v>0</v>
      </c>
      <c r="AB298" s="27">
        <v>0</v>
      </c>
      <c r="AC298" s="65" t="s">
        <v>33</v>
      </c>
      <c r="AR298" s="95"/>
    </row>
    <row r="299" spans="1:44" ht="31.5" x14ac:dyDescent="0.25">
      <c r="A299" s="23" t="s">
        <v>560</v>
      </c>
      <c r="B299" s="29" t="s">
        <v>57</v>
      </c>
      <c r="C299" s="25" t="s">
        <v>32</v>
      </c>
      <c r="D299" s="102">
        <v>0</v>
      </c>
      <c r="E299" s="42" t="s">
        <v>33</v>
      </c>
      <c r="F299" s="66">
        <v>0</v>
      </c>
      <c r="G299" s="102">
        <v>0</v>
      </c>
      <c r="H299" s="66">
        <v>0</v>
      </c>
      <c r="I299" s="66">
        <v>0</v>
      </c>
      <c r="J299" s="66">
        <v>0</v>
      </c>
      <c r="K299" s="66">
        <v>0</v>
      </c>
      <c r="L299" s="66">
        <v>0</v>
      </c>
      <c r="M299" s="66">
        <v>0</v>
      </c>
      <c r="N299" s="66">
        <v>0</v>
      </c>
      <c r="O299" s="66">
        <v>0</v>
      </c>
      <c r="P299" s="66">
        <v>0</v>
      </c>
      <c r="Q299" s="66">
        <v>0</v>
      </c>
      <c r="R299" s="66">
        <v>0</v>
      </c>
      <c r="S299" s="66">
        <v>0</v>
      </c>
      <c r="T299" s="27">
        <v>0</v>
      </c>
      <c r="U299" s="66">
        <v>0</v>
      </c>
      <c r="V299" s="27">
        <v>0</v>
      </c>
      <c r="W299" s="66">
        <v>0</v>
      </c>
      <c r="X299" s="27">
        <v>0</v>
      </c>
      <c r="Y299" s="66">
        <v>0</v>
      </c>
      <c r="Z299" s="27">
        <v>0</v>
      </c>
      <c r="AA299" s="66">
        <v>0</v>
      </c>
      <c r="AB299" s="27">
        <v>0</v>
      </c>
      <c r="AC299" s="28" t="s">
        <v>33</v>
      </c>
      <c r="AR299" s="95"/>
    </row>
    <row r="300" spans="1:44" ht="47.25" x14ac:dyDescent="0.25">
      <c r="A300" s="23" t="s">
        <v>561</v>
      </c>
      <c r="B300" s="29" t="s">
        <v>63</v>
      </c>
      <c r="C300" s="25" t="s">
        <v>32</v>
      </c>
      <c r="D300" s="102">
        <f>SUM(D301,D302,D305,D306,D307)</f>
        <v>479.4992889940001</v>
      </c>
      <c r="E300" s="42" t="s">
        <v>33</v>
      </c>
      <c r="F300" s="66">
        <f t="shared" ref="F300:S300" si="254">F301+F302+F305+F306+F307</f>
        <v>175.35317896999999</v>
      </c>
      <c r="G300" s="102">
        <f t="shared" si="254"/>
        <v>304.14611002400005</v>
      </c>
      <c r="H300" s="66">
        <f t="shared" si="254"/>
        <v>228.435483944</v>
      </c>
      <c r="I300" s="66">
        <f t="shared" si="254"/>
        <v>0</v>
      </c>
      <c r="J300" s="66">
        <f t="shared" si="254"/>
        <v>0</v>
      </c>
      <c r="K300" s="66">
        <f t="shared" si="254"/>
        <v>113.17473898166669</v>
      </c>
      <c r="L300" s="66">
        <f t="shared" si="254"/>
        <v>115.26074496233333</v>
      </c>
      <c r="M300" s="66">
        <f t="shared" si="254"/>
        <v>192.32043597999998</v>
      </c>
      <c r="N300" s="66">
        <f t="shared" si="254"/>
        <v>0</v>
      </c>
      <c r="O300" s="66">
        <f t="shared" si="254"/>
        <v>0</v>
      </c>
      <c r="P300" s="66">
        <f t="shared" si="254"/>
        <v>138.51538110000001</v>
      </c>
      <c r="Q300" s="66">
        <f t="shared" si="254"/>
        <v>53.80505488</v>
      </c>
      <c r="R300" s="66">
        <f t="shared" si="254"/>
        <v>111.825674044</v>
      </c>
      <c r="S300" s="66">
        <f t="shared" si="254"/>
        <v>-36.115047963999999</v>
      </c>
      <c r="T300" s="27">
        <f t="shared" si="241"/>
        <v>-0.15809736447448527</v>
      </c>
      <c r="U300" s="66">
        <f>U301+U302+U305+U306+U307</f>
        <v>0</v>
      </c>
      <c r="V300" s="27">
        <v>0</v>
      </c>
      <c r="W300" s="66">
        <f>W301+W302+W305+W306+W307</f>
        <v>0</v>
      </c>
      <c r="X300" s="27">
        <v>0</v>
      </c>
      <c r="Y300" s="66">
        <f>Y301+Y302+Y305+Y306+Y307</f>
        <v>25.340642118333321</v>
      </c>
      <c r="Z300" s="27">
        <f t="shared" si="242"/>
        <v>0.22390722829445431</v>
      </c>
      <c r="AA300" s="66">
        <f>AA301+AA302+AA305+AA306+AA307</f>
        <v>-61.455690082333298</v>
      </c>
      <c r="AB300" s="27">
        <f t="shared" si="243"/>
        <v>-0.53318838172021821</v>
      </c>
      <c r="AC300" s="28" t="s">
        <v>33</v>
      </c>
      <c r="AR300" s="95"/>
    </row>
    <row r="301" spans="1:44" ht="78.75" x14ac:dyDescent="0.25">
      <c r="A301" s="23" t="s">
        <v>562</v>
      </c>
      <c r="B301" s="29" t="s">
        <v>65</v>
      </c>
      <c r="C301" s="25" t="s">
        <v>32</v>
      </c>
      <c r="D301" s="102">
        <v>0</v>
      </c>
      <c r="E301" s="42" t="s">
        <v>33</v>
      </c>
      <c r="F301" s="66">
        <v>0</v>
      </c>
      <c r="G301" s="102">
        <v>0</v>
      </c>
      <c r="H301" s="66">
        <v>0</v>
      </c>
      <c r="I301" s="66">
        <v>0</v>
      </c>
      <c r="J301" s="66">
        <v>0</v>
      </c>
      <c r="K301" s="66">
        <v>0</v>
      </c>
      <c r="L301" s="66">
        <v>0</v>
      </c>
      <c r="M301" s="66">
        <v>0</v>
      </c>
      <c r="N301" s="66">
        <v>0</v>
      </c>
      <c r="O301" s="66">
        <v>0</v>
      </c>
      <c r="P301" s="66">
        <v>0</v>
      </c>
      <c r="Q301" s="66">
        <v>0</v>
      </c>
      <c r="R301" s="66">
        <v>0</v>
      </c>
      <c r="S301" s="66">
        <v>0</v>
      </c>
      <c r="T301" s="27">
        <v>0</v>
      </c>
      <c r="U301" s="66">
        <v>0</v>
      </c>
      <c r="V301" s="27">
        <v>0</v>
      </c>
      <c r="W301" s="66">
        <v>0</v>
      </c>
      <c r="X301" s="27">
        <v>0</v>
      </c>
      <c r="Y301" s="66">
        <v>0</v>
      </c>
      <c r="Z301" s="27">
        <v>0</v>
      </c>
      <c r="AA301" s="66">
        <v>0</v>
      </c>
      <c r="AB301" s="27">
        <v>0</v>
      </c>
      <c r="AC301" s="28" t="s">
        <v>33</v>
      </c>
      <c r="AR301" s="95"/>
    </row>
    <row r="302" spans="1:44" ht="78.75" x14ac:dyDescent="0.25">
      <c r="A302" s="23" t="s">
        <v>563</v>
      </c>
      <c r="B302" s="29" t="s">
        <v>67</v>
      </c>
      <c r="C302" s="25" t="s">
        <v>32</v>
      </c>
      <c r="D302" s="103">
        <f>D304+D303</f>
        <v>14.70856792</v>
      </c>
      <c r="E302" s="103" t="s">
        <v>33</v>
      </c>
      <c r="F302" s="103">
        <f t="shared" ref="F302:Q302" si="255">F304+F303</f>
        <v>6.0407200000000003E-3</v>
      </c>
      <c r="G302" s="103">
        <f t="shared" si="255"/>
        <v>14.7025272</v>
      </c>
      <c r="H302" s="103">
        <f t="shared" si="255"/>
        <v>11.024208</v>
      </c>
      <c r="I302" s="103">
        <f t="shared" si="255"/>
        <v>0</v>
      </c>
      <c r="J302" s="103">
        <f t="shared" si="255"/>
        <v>0</v>
      </c>
      <c r="K302" s="103">
        <f t="shared" si="255"/>
        <v>0</v>
      </c>
      <c r="L302" s="103">
        <f t="shared" si="255"/>
        <v>11.024208</v>
      </c>
      <c r="M302" s="103">
        <f t="shared" si="255"/>
        <v>7.641431100000001</v>
      </c>
      <c r="N302" s="103">
        <f t="shared" si="255"/>
        <v>0</v>
      </c>
      <c r="O302" s="103">
        <f t="shared" si="255"/>
        <v>0</v>
      </c>
      <c r="P302" s="103">
        <f t="shared" si="255"/>
        <v>5.0646300000001254E-2</v>
      </c>
      <c r="Q302" s="103">
        <f t="shared" si="255"/>
        <v>7.5907847999999998</v>
      </c>
      <c r="R302" s="103">
        <f>R304+R303</f>
        <v>7.0610961000000003</v>
      </c>
      <c r="S302" s="103">
        <f>S304+S303</f>
        <v>-3.3827768999999996</v>
      </c>
      <c r="T302" s="27">
        <f t="shared" si="241"/>
        <v>-0.30684987982810191</v>
      </c>
      <c r="U302" s="103">
        <f>U304+U303</f>
        <v>0</v>
      </c>
      <c r="V302" s="27">
        <v>0</v>
      </c>
      <c r="W302" s="103">
        <f>W304+W303</f>
        <v>0</v>
      </c>
      <c r="X302" s="27">
        <v>0</v>
      </c>
      <c r="Y302" s="103">
        <f>Y304+Y303</f>
        <v>5.0646300000001254E-2</v>
      </c>
      <c r="Z302" s="27">
        <v>0</v>
      </c>
      <c r="AA302" s="103">
        <f>AA304+AA303</f>
        <v>-3.4334232000000009</v>
      </c>
      <c r="AB302" s="27">
        <f t="shared" si="243"/>
        <v>-0.31144397856063682</v>
      </c>
      <c r="AC302" s="28" t="s">
        <v>33</v>
      </c>
      <c r="AR302" s="95"/>
    </row>
    <row r="303" spans="1:44" ht="63" x14ac:dyDescent="0.25">
      <c r="A303" s="32" t="s">
        <v>563</v>
      </c>
      <c r="B303" s="40" t="s">
        <v>564</v>
      </c>
      <c r="C303" s="41" t="s">
        <v>565</v>
      </c>
      <c r="D303" s="67">
        <v>0.52124872</v>
      </c>
      <c r="E303" s="36" t="s">
        <v>33</v>
      </c>
      <c r="F303" s="37">
        <v>6.0407200000000003E-3</v>
      </c>
      <c r="G303" s="67">
        <v>0.515208</v>
      </c>
      <c r="H303" s="37">
        <f t="shared" ref="H303:H304" si="256">I303+J303+K303+L303</f>
        <v>0.515208</v>
      </c>
      <c r="I303" s="37">
        <v>0</v>
      </c>
      <c r="J303" s="37">
        <v>0</v>
      </c>
      <c r="K303" s="37">
        <v>0</v>
      </c>
      <c r="L303" s="37">
        <v>0.515208</v>
      </c>
      <c r="M303" s="37">
        <f t="shared" ref="M303:M304" si="257">N303+O303+P303+Q303</f>
        <v>0.515208</v>
      </c>
      <c r="N303" s="37">
        <v>0</v>
      </c>
      <c r="O303" s="37">
        <v>0</v>
      </c>
      <c r="P303" s="37">
        <v>0</v>
      </c>
      <c r="Q303" s="37">
        <v>0.515208</v>
      </c>
      <c r="R303" s="38">
        <f t="shared" ref="R303:R304" si="258">G303-M303</f>
        <v>0</v>
      </c>
      <c r="S303" s="35">
        <f t="shared" ref="S303:S304" si="259">M303-H303</f>
        <v>0</v>
      </c>
      <c r="T303" s="39">
        <f t="shared" si="241"/>
        <v>0</v>
      </c>
      <c r="U303" s="35">
        <f t="shared" ref="U303:U304" si="260">N303-I303</f>
        <v>0</v>
      </c>
      <c r="V303" s="39">
        <v>0</v>
      </c>
      <c r="W303" s="35">
        <f t="shared" ref="W303:W304" si="261">O303-J303</f>
        <v>0</v>
      </c>
      <c r="X303" s="39">
        <v>0</v>
      </c>
      <c r="Y303" s="35">
        <f t="shared" ref="Y303:Y304" si="262">P303-K303</f>
        <v>0</v>
      </c>
      <c r="Z303" s="39">
        <v>0</v>
      </c>
      <c r="AA303" s="35">
        <f t="shared" ref="AA303" si="263">Q303-L303</f>
        <v>0</v>
      </c>
      <c r="AB303" s="39">
        <f t="shared" si="243"/>
        <v>0</v>
      </c>
      <c r="AC303" s="11" t="s">
        <v>33</v>
      </c>
      <c r="AR303" s="95"/>
    </row>
    <row r="304" spans="1:44" ht="47.25" x14ac:dyDescent="0.25">
      <c r="A304" s="32" t="s">
        <v>563</v>
      </c>
      <c r="B304" s="43" t="s">
        <v>566</v>
      </c>
      <c r="C304" s="34" t="s">
        <v>567</v>
      </c>
      <c r="D304" s="35">
        <v>14.187319200000001</v>
      </c>
      <c r="E304" s="36" t="s">
        <v>33</v>
      </c>
      <c r="F304" s="37">
        <v>0</v>
      </c>
      <c r="G304" s="35">
        <v>14.187319200000001</v>
      </c>
      <c r="H304" s="37">
        <f t="shared" si="256"/>
        <v>10.509</v>
      </c>
      <c r="I304" s="37">
        <v>0</v>
      </c>
      <c r="J304" s="37">
        <v>0</v>
      </c>
      <c r="K304" s="37">
        <v>0</v>
      </c>
      <c r="L304" s="37">
        <v>10.509</v>
      </c>
      <c r="M304" s="37">
        <f t="shared" si="257"/>
        <v>7.1262231000000007</v>
      </c>
      <c r="N304" s="37">
        <v>0</v>
      </c>
      <c r="O304" s="37">
        <v>0</v>
      </c>
      <c r="P304" s="37">
        <v>5.0646300000001254E-2</v>
      </c>
      <c r="Q304" s="37">
        <v>7.0755767999999994</v>
      </c>
      <c r="R304" s="38">
        <f t="shared" si="258"/>
        <v>7.0610961000000003</v>
      </c>
      <c r="S304" s="35">
        <f t="shared" si="259"/>
        <v>-3.3827768999999996</v>
      </c>
      <c r="T304" s="39">
        <f t="shared" si="241"/>
        <v>-0.32189332001141874</v>
      </c>
      <c r="U304" s="35">
        <f t="shared" si="260"/>
        <v>0</v>
      </c>
      <c r="V304" s="39">
        <v>0</v>
      </c>
      <c r="W304" s="35">
        <f t="shared" si="261"/>
        <v>0</v>
      </c>
      <c r="X304" s="39">
        <v>0</v>
      </c>
      <c r="Y304" s="35">
        <f t="shared" si="262"/>
        <v>5.0646300000001254E-2</v>
      </c>
      <c r="Z304" s="39">
        <v>0</v>
      </c>
      <c r="AA304" s="35">
        <v>-3.4334232000000009</v>
      </c>
      <c r="AB304" s="39">
        <f t="shared" si="243"/>
        <v>-0.32671264630316876</v>
      </c>
      <c r="AC304" s="11" t="s">
        <v>1176</v>
      </c>
      <c r="AR304" s="95"/>
    </row>
    <row r="305" spans="1:44" ht="63" x14ac:dyDescent="0.25">
      <c r="A305" s="23" t="s">
        <v>568</v>
      </c>
      <c r="B305" s="29" t="s">
        <v>69</v>
      </c>
      <c r="C305" s="25" t="s">
        <v>32</v>
      </c>
      <c r="D305" s="102">
        <v>0</v>
      </c>
      <c r="E305" s="42" t="s">
        <v>33</v>
      </c>
      <c r="F305" s="66">
        <v>0</v>
      </c>
      <c r="G305" s="102">
        <v>0</v>
      </c>
      <c r="H305" s="66">
        <v>0</v>
      </c>
      <c r="I305" s="66">
        <v>0</v>
      </c>
      <c r="J305" s="66">
        <v>0</v>
      </c>
      <c r="K305" s="66">
        <v>0</v>
      </c>
      <c r="L305" s="66">
        <v>0</v>
      </c>
      <c r="M305" s="66">
        <v>0</v>
      </c>
      <c r="N305" s="66">
        <v>0</v>
      </c>
      <c r="O305" s="66">
        <v>0</v>
      </c>
      <c r="P305" s="66">
        <v>0</v>
      </c>
      <c r="Q305" s="66">
        <v>0</v>
      </c>
      <c r="R305" s="66">
        <v>0</v>
      </c>
      <c r="S305" s="66">
        <v>0</v>
      </c>
      <c r="T305" s="27">
        <v>0</v>
      </c>
      <c r="U305" s="66">
        <v>0</v>
      </c>
      <c r="V305" s="27">
        <v>0</v>
      </c>
      <c r="W305" s="66">
        <v>0</v>
      </c>
      <c r="X305" s="27">
        <v>0</v>
      </c>
      <c r="Y305" s="66">
        <v>0</v>
      </c>
      <c r="Z305" s="27">
        <v>0</v>
      </c>
      <c r="AA305" s="66">
        <v>0</v>
      </c>
      <c r="AB305" s="27">
        <v>0</v>
      </c>
      <c r="AC305" s="28" t="s">
        <v>33</v>
      </c>
      <c r="AR305" s="95"/>
    </row>
    <row r="306" spans="1:44" ht="94.5" x14ac:dyDescent="0.25">
      <c r="A306" s="23" t="s">
        <v>569</v>
      </c>
      <c r="B306" s="29" t="s">
        <v>75</v>
      </c>
      <c r="C306" s="25" t="s">
        <v>32</v>
      </c>
      <c r="D306" s="102">
        <v>0</v>
      </c>
      <c r="E306" s="42" t="s">
        <v>33</v>
      </c>
      <c r="F306" s="66">
        <v>0</v>
      </c>
      <c r="G306" s="102">
        <v>0</v>
      </c>
      <c r="H306" s="102">
        <v>0</v>
      </c>
      <c r="I306" s="102">
        <v>0</v>
      </c>
      <c r="J306" s="102">
        <v>0</v>
      </c>
      <c r="K306" s="102">
        <v>0</v>
      </c>
      <c r="L306" s="102">
        <v>0</v>
      </c>
      <c r="M306" s="102">
        <v>0</v>
      </c>
      <c r="N306" s="102">
        <v>0</v>
      </c>
      <c r="O306" s="102">
        <v>0</v>
      </c>
      <c r="P306" s="102">
        <v>0</v>
      </c>
      <c r="Q306" s="102">
        <v>0</v>
      </c>
      <c r="R306" s="102">
        <v>0</v>
      </c>
      <c r="S306" s="66">
        <v>0</v>
      </c>
      <c r="T306" s="27">
        <v>0</v>
      </c>
      <c r="U306" s="66">
        <v>0</v>
      </c>
      <c r="V306" s="27">
        <v>0</v>
      </c>
      <c r="W306" s="66">
        <v>0</v>
      </c>
      <c r="X306" s="27">
        <v>0</v>
      </c>
      <c r="Y306" s="66">
        <v>0</v>
      </c>
      <c r="Z306" s="27">
        <v>0</v>
      </c>
      <c r="AA306" s="66">
        <v>0</v>
      </c>
      <c r="AB306" s="27">
        <v>0</v>
      </c>
      <c r="AC306" s="28" t="s">
        <v>33</v>
      </c>
      <c r="AR306" s="95"/>
    </row>
    <row r="307" spans="1:44" ht="78.75" x14ac:dyDescent="0.25">
      <c r="A307" s="23" t="s">
        <v>570</v>
      </c>
      <c r="B307" s="29" t="s">
        <v>79</v>
      </c>
      <c r="C307" s="25" t="s">
        <v>32</v>
      </c>
      <c r="D307" s="102">
        <f>SUM(D308:D326)</f>
        <v>464.79072107400009</v>
      </c>
      <c r="E307" s="42" t="s">
        <v>33</v>
      </c>
      <c r="F307" s="66">
        <f t="shared" ref="F307:S307" si="264">SUM(F308:F326)</f>
        <v>175.34713825</v>
      </c>
      <c r="G307" s="106">
        <f t="shared" si="264"/>
        <v>289.44358282400003</v>
      </c>
      <c r="H307" s="66">
        <f t="shared" si="264"/>
        <v>217.41127594400001</v>
      </c>
      <c r="I307" s="66">
        <f t="shared" si="264"/>
        <v>0</v>
      </c>
      <c r="J307" s="66">
        <f t="shared" si="264"/>
        <v>0</v>
      </c>
      <c r="K307" s="66">
        <f t="shared" si="264"/>
        <v>113.17473898166669</v>
      </c>
      <c r="L307" s="66">
        <f t="shared" si="264"/>
        <v>104.23653696233333</v>
      </c>
      <c r="M307" s="66">
        <f t="shared" si="264"/>
        <v>184.67900487999998</v>
      </c>
      <c r="N307" s="66">
        <f t="shared" si="264"/>
        <v>0</v>
      </c>
      <c r="O307" s="66">
        <f t="shared" si="264"/>
        <v>0</v>
      </c>
      <c r="P307" s="66">
        <f t="shared" si="264"/>
        <v>138.4647348</v>
      </c>
      <c r="Q307" s="66">
        <f t="shared" si="264"/>
        <v>46.214270079999999</v>
      </c>
      <c r="R307" s="66">
        <f t="shared" si="264"/>
        <v>104.764577944</v>
      </c>
      <c r="S307" s="66">
        <f t="shared" si="264"/>
        <v>-32.732271063999995</v>
      </c>
      <c r="T307" s="27">
        <f>S307/H307</f>
        <v>-0.15055461554087496</v>
      </c>
      <c r="U307" s="66">
        <f>SUM(U308:U326)</f>
        <v>0</v>
      </c>
      <c r="V307" s="27">
        <v>0</v>
      </c>
      <c r="W307" s="66">
        <f>SUM(W308:W326)</f>
        <v>0</v>
      </c>
      <c r="X307" s="27">
        <v>0</v>
      </c>
      <c r="Y307" s="66">
        <f>SUM(Y308:Y326)</f>
        <v>25.28999581833332</v>
      </c>
      <c r="Z307" s="27">
        <f>Y307/K307</f>
        <v>0.22345972295487315</v>
      </c>
      <c r="AA307" s="66">
        <f>SUM(AA308:AA326)</f>
        <v>-58.022266882333298</v>
      </c>
      <c r="AB307" s="27">
        <f>AA307/L307</f>
        <v>-0.55664039283365763</v>
      </c>
      <c r="AC307" s="28" t="s">
        <v>33</v>
      </c>
      <c r="AR307" s="95"/>
    </row>
    <row r="308" spans="1:44" ht="47.25" x14ac:dyDescent="0.25">
      <c r="A308" s="32" t="s">
        <v>570</v>
      </c>
      <c r="B308" s="43" t="s">
        <v>571</v>
      </c>
      <c r="C308" s="34" t="s">
        <v>572</v>
      </c>
      <c r="D308" s="35">
        <v>63.883344579999999</v>
      </c>
      <c r="E308" s="36" t="s">
        <v>33</v>
      </c>
      <c r="F308" s="37">
        <v>1.8580901599999999</v>
      </c>
      <c r="G308" s="68">
        <v>62.025254419999996</v>
      </c>
      <c r="H308" s="37">
        <f t="shared" ref="H308:H326" si="265">I308+J308+K308+L308</f>
        <v>62.025254419999996</v>
      </c>
      <c r="I308" s="37">
        <v>0</v>
      </c>
      <c r="J308" s="37">
        <v>0</v>
      </c>
      <c r="K308" s="37">
        <v>0</v>
      </c>
      <c r="L308" s="37">
        <v>62.025254419999996</v>
      </c>
      <c r="M308" s="37">
        <f t="shared" ref="M308:M326" si="266">N308+O308+P308+Q308</f>
        <v>2.9360544200000001</v>
      </c>
      <c r="N308" s="37">
        <v>0</v>
      </c>
      <c r="O308" s="37">
        <v>0</v>
      </c>
      <c r="P308" s="37">
        <v>0</v>
      </c>
      <c r="Q308" s="37">
        <v>2.9360544200000001</v>
      </c>
      <c r="R308" s="38">
        <f t="shared" ref="R308:R326" si="267">G308-M308</f>
        <v>59.089199999999998</v>
      </c>
      <c r="S308" s="35">
        <f t="shared" ref="S308:S326" si="268">M308-H308</f>
        <v>-59.089199999999998</v>
      </c>
      <c r="T308" s="39">
        <f t="shared" ref="T308:T326" si="269">S308/H308</f>
        <v>-0.95266356506788841</v>
      </c>
      <c r="U308" s="35">
        <f t="shared" ref="U308:U326" si="270">N308-I308</f>
        <v>0</v>
      </c>
      <c r="V308" s="39">
        <v>0</v>
      </c>
      <c r="W308" s="35">
        <f t="shared" ref="W308:W326" si="271">O308-J308</f>
        <v>0</v>
      </c>
      <c r="X308" s="39">
        <v>0</v>
      </c>
      <c r="Y308" s="35">
        <f t="shared" ref="Y308:Y326" si="272">P308-K308</f>
        <v>0</v>
      </c>
      <c r="Z308" s="39">
        <v>0</v>
      </c>
      <c r="AA308" s="35">
        <f t="shared" ref="AA308:AA326" si="273">Q308-L308</f>
        <v>-59.089199999999998</v>
      </c>
      <c r="AB308" s="39">
        <f t="shared" ref="AB308:AB326" si="274">AA308/L308</f>
        <v>-0.95266356506788841</v>
      </c>
      <c r="AC308" s="11" t="s">
        <v>1177</v>
      </c>
      <c r="AR308" s="95"/>
    </row>
    <row r="309" spans="1:44" ht="47.25" x14ac:dyDescent="0.25">
      <c r="A309" s="32" t="s">
        <v>570</v>
      </c>
      <c r="B309" s="43" t="s">
        <v>573</v>
      </c>
      <c r="C309" s="34" t="s">
        <v>574</v>
      </c>
      <c r="D309" s="35">
        <v>40.25396215</v>
      </c>
      <c r="E309" s="36" t="s">
        <v>33</v>
      </c>
      <c r="F309" s="37">
        <v>38.750957409999998</v>
      </c>
      <c r="G309" s="68">
        <v>1.5030047400000015</v>
      </c>
      <c r="H309" s="37">
        <f t="shared" si="265"/>
        <v>1.5030047400000002</v>
      </c>
      <c r="I309" s="37">
        <v>0</v>
      </c>
      <c r="J309" s="37">
        <v>0</v>
      </c>
      <c r="K309" s="37">
        <v>1.2285853199999999</v>
      </c>
      <c r="L309" s="37">
        <v>0.2744194200000003</v>
      </c>
      <c r="M309" s="37">
        <f t="shared" si="266"/>
        <v>1.5030047399999997</v>
      </c>
      <c r="N309" s="37">
        <v>0</v>
      </c>
      <c r="O309" s="37">
        <v>0</v>
      </c>
      <c r="P309" s="37">
        <v>1.2285853199999996</v>
      </c>
      <c r="Q309" s="37">
        <v>0.27441942000000019</v>
      </c>
      <c r="R309" s="38">
        <f t="shared" si="267"/>
        <v>1.7763568394002505E-15</v>
      </c>
      <c r="S309" s="35">
        <f t="shared" si="268"/>
        <v>0</v>
      </c>
      <c r="T309" s="39">
        <f t="shared" si="269"/>
        <v>0</v>
      </c>
      <c r="U309" s="35">
        <f t="shared" si="270"/>
        <v>0</v>
      </c>
      <c r="V309" s="39">
        <v>0</v>
      </c>
      <c r="W309" s="35">
        <f t="shared" si="271"/>
        <v>0</v>
      </c>
      <c r="X309" s="39">
        <v>0</v>
      </c>
      <c r="Y309" s="35">
        <f t="shared" si="272"/>
        <v>0</v>
      </c>
      <c r="Z309" s="39">
        <f t="shared" ref="Z309:Z326" si="275">Y309/K309</f>
        <v>0</v>
      </c>
      <c r="AA309" s="35">
        <f t="shared" si="273"/>
        <v>0</v>
      </c>
      <c r="AB309" s="39">
        <f t="shared" si="274"/>
        <v>0</v>
      </c>
      <c r="AC309" s="11" t="s">
        <v>33</v>
      </c>
      <c r="AR309" s="95"/>
    </row>
    <row r="310" spans="1:44" ht="47.25" x14ac:dyDescent="0.25">
      <c r="A310" s="32" t="s">
        <v>570</v>
      </c>
      <c r="B310" s="43" t="s">
        <v>575</v>
      </c>
      <c r="C310" s="34" t="s">
        <v>576</v>
      </c>
      <c r="D310" s="35">
        <v>9.5253765999999995</v>
      </c>
      <c r="E310" s="36" t="s">
        <v>33</v>
      </c>
      <c r="F310" s="37">
        <v>9.1747869299999998</v>
      </c>
      <c r="G310" s="68">
        <v>0.35058966999999974</v>
      </c>
      <c r="H310" s="37">
        <f t="shared" si="265"/>
        <v>0.35058966999999996</v>
      </c>
      <c r="I310" s="37">
        <v>0</v>
      </c>
      <c r="J310" s="37">
        <v>0</v>
      </c>
      <c r="K310" s="37">
        <v>0.29374900000000004</v>
      </c>
      <c r="L310" s="37">
        <v>5.6840669999999927E-2</v>
      </c>
      <c r="M310" s="37">
        <f t="shared" si="266"/>
        <v>0.35058967000000002</v>
      </c>
      <c r="N310" s="37">
        <v>0</v>
      </c>
      <c r="O310" s="37">
        <v>0</v>
      </c>
      <c r="P310" s="37">
        <v>0.29374900000000004</v>
      </c>
      <c r="Q310" s="37">
        <v>5.6840669999999989E-2</v>
      </c>
      <c r="R310" s="38">
        <f t="shared" si="267"/>
        <v>0</v>
      </c>
      <c r="S310" s="35">
        <f t="shared" si="268"/>
        <v>0</v>
      </c>
      <c r="T310" s="39">
        <f t="shared" si="269"/>
        <v>0</v>
      </c>
      <c r="U310" s="35">
        <f t="shared" si="270"/>
        <v>0</v>
      </c>
      <c r="V310" s="39">
        <v>0</v>
      </c>
      <c r="W310" s="35">
        <f t="shared" si="271"/>
        <v>0</v>
      </c>
      <c r="X310" s="39">
        <v>0</v>
      </c>
      <c r="Y310" s="35">
        <f t="shared" si="272"/>
        <v>0</v>
      </c>
      <c r="Z310" s="39">
        <f t="shared" si="275"/>
        <v>0</v>
      </c>
      <c r="AA310" s="35">
        <f t="shared" si="273"/>
        <v>6.2450045135165055E-17</v>
      </c>
      <c r="AB310" s="39">
        <f t="shared" si="274"/>
        <v>1.0986859432720468E-15</v>
      </c>
      <c r="AC310" s="11" t="s">
        <v>33</v>
      </c>
      <c r="AR310" s="95"/>
    </row>
    <row r="311" spans="1:44" ht="47.25" x14ac:dyDescent="0.25">
      <c r="A311" s="32" t="s">
        <v>570</v>
      </c>
      <c r="B311" s="43" t="s">
        <v>577</v>
      </c>
      <c r="C311" s="34" t="s">
        <v>578</v>
      </c>
      <c r="D311" s="35">
        <v>26.428068759999999</v>
      </c>
      <c r="E311" s="36" t="s">
        <v>33</v>
      </c>
      <c r="F311" s="37">
        <v>25.443785729999998</v>
      </c>
      <c r="G311" s="68">
        <v>0.98428303000000028</v>
      </c>
      <c r="H311" s="37">
        <f t="shared" si="265"/>
        <v>0.98428302999999995</v>
      </c>
      <c r="I311" s="37">
        <v>0</v>
      </c>
      <c r="J311" s="37">
        <v>0</v>
      </c>
      <c r="K311" s="37">
        <v>0.82023585833333335</v>
      </c>
      <c r="L311" s="37">
        <v>0.1640471716666666</v>
      </c>
      <c r="M311" s="37">
        <f t="shared" si="266"/>
        <v>0.98428302999999995</v>
      </c>
      <c r="N311" s="37">
        <v>0</v>
      </c>
      <c r="O311" s="37">
        <v>0</v>
      </c>
      <c r="P311" s="37">
        <v>0.80700147999999994</v>
      </c>
      <c r="Q311" s="37">
        <v>0.17728155000000004</v>
      </c>
      <c r="R311" s="38">
        <f t="shared" si="267"/>
        <v>0</v>
      </c>
      <c r="S311" s="35">
        <f t="shared" si="268"/>
        <v>0</v>
      </c>
      <c r="T311" s="39">
        <f t="shared" si="269"/>
        <v>0</v>
      </c>
      <c r="U311" s="35">
        <f t="shared" si="270"/>
        <v>0</v>
      </c>
      <c r="V311" s="39">
        <v>0</v>
      </c>
      <c r="W311" s="35">
        <f t="shared" si="271"/>
        <v>0</v>
      </c>
      <c r="X311" s="39">
        <v>0</v>
      </c>
      <c r="Y311" s="35">
        <f t="shared" si="272"/>
        <v>-1.3234378333333408E-2</v>
      </c>
      <c r="Z311" s="39">
        <f t="shared" si="275"/>
        <v>-1.6134844872820867E-2</v>
      </c>
      <c r="AA311" s="35">
        <f t="shared" si="273"/>
        <v>1.3234378333333435E-2</v>
      </c>
      <c r="AB311" s="39">
        <f t="shared" si="274"/>
        <v>8.0674224364104541E-2</v>
      </c>
      <c r="AC311" s="11" t="s">
        <v>33</v>
      </c>
      <c r="AR311" s="95"/>
    </row>
    <row r="312" spans="1:44" ht="47.25" x14ac:dyDescent="0.25">
      <c r="A312" s="32" t="s">
        <v>570</v>
      </c>
      <c r="B312" s="43" t="s">
        <v>579</v>
      </c>
      <c r="C312" s="34" t="s">
        <v>580</v>
      </c>
      <c r="D312" s="35">
        <v>12.219938970000001</v>
      </c>
      <c r="E312" s="36" t="s">
        <v>33</v>
      </c>
      <c r="F312" s="37">
        <v>9.8810857500000004</v>
      </c>
      <c r="G312" s="68">
        <v>2.3388532200000007</v>
      </c>
      <c r="H312" s="37">
        <f t="shared" si="265"/>
        <v>2.3388532199999998</v>
      </c>
      <c r="I312" s="37">
        <v>0</v>
      </c>
      <c r="J312" s="37">
        <v>0</v>
      </c>
      <c r="K312" s="37">
        <v>0</v>
      </c>
      <c r="L312" s="37">
        <v>2.3388532199999998</v>
      </c>
      <c r="M312" s="37">
        <f t="shared" si="266"/>
        <v>2.3388532200000003</v>
      </c>
      <c r="N312" s="37">
        <v>0</v>
      </c>
      <c r="O312" s="37">
        <v>0</v>
      </c>
      <c r="P312" s="37">
        <v>0</v>
      </c>
      <c r="Q312" s="37">
        <v>2.3388532200000003</v>
      </c>
      <c r="R312" s="38">
        <f t="shared" si="267"/>
        <v>0</v>
      </c>
      <c r="S312" s="35">
        <f t="shared" si="268"/>
        <v>0</v>
      </c>
      <c r="T312" s="39">
        <f t="shared" si="269"/>
        <v>0</v>
      </c>
      <c r="U312" s="35">
        <f t="shared" si="270"/>
        <v>0</v>
      </c>
      <c r="V312" s="39">
        <v>0</v>
      </c>
      <c r="W312" s="35">
        <f t="shared" si="271"/>
        <v>0</v>
      </c>
      <c r="X312" s="39">
        <v>0</v>
      </c>
      <c r="Y312" s="35">
        <f t="shared" si="272"/>
        <v>0</v>
      </c>
      <c r="Z312" s="39">
        <v>0</v>
      </c>
      <c r="AA312" s="35">
        <f t="shared" si="273"/>
        <v>0</v>
      </c>
      <c r="AB312" s="39">
        <f t="shared" si="274"/>
        <v>0</v>
      </c>
      <c r="AC312" s="11" t="s">
        <v>33</v>
      </c>
      <c r="AR312" s="95"/>
    </row>
    <row r="313" spans="1:44" ht="47.25" x14ac:dyDescent="0.25">
      <c r="A313" s="32" t="s">
        <v>570</v>
      </c>
      <c r="B313" s="43" t="s">
        <v>581</v>
      </c>
      <c r="C313" s="34" t="s">
        <v>582</v>
      </c>
      <c r="D313" s="34">
        <v>13.210199580000001</v>
      </c>
      <c r="E313" s="36" t="s">
        <v>33</v>
      </c>
      <c r="F313" s="37">
        <v>10.8335487</v>
      </c>
      <c r="G313" s="68">
        <v>2.3766508800000015</v>
      </c>
      <c r="H313" s="37">
        <f t="shared" si="265"/>
        <v>2.3766508799999997</v>
      </c>
      <c r="I313" s="37">
        <v>0</v>
      </c>
      <c r="J313" s="37">
        <v>0</v>
      </c>
      <c r="K313" s="37">
        <v>0</v>
      </c>
      <c r="L313" s="37">
        <v>2.3766508799999997</v>
      </c>
      <c r="M313" s="37">
        <f t="shared" si="266"/>
        <v>2.3766508799999997</v>
      </c>
      <c r="N313" s="37">
        <v>0</v>
      </c>
      <c r="O313" s="37">
        <v>0</v>
      </c>
      <c r="P313" s="37">
        <v>0</v>
      </c>
      <c r="Q313" s="37">
        <v>2.3766508799999997</v>
      </c>
      <c r="R313" s="38">
        <f t="shared" si="267"/>
        <v>0</v>
      </c>
      <c r="S313" s="35">
        <f t="shared" si="268"/>
        <v>0</v>
      </c>
      <c r="T313" s="39">
        <f t="shared" si="269"/>
        <v>0</v>
      </c>
      <c r="U313" s="35">
        <f t="shared" si="270"/>
        <v>0</v>
      </c>
      <c r="V313" s="39">
        <v>0</v>
      </c>
      <c r="W313" s="35">
        <f t="shared" si="271"/>
        <v>0</v>
      </c>
      <c r="X313" s="39">
        <v>0</v>
      </c>
      <c r="Y313" s="35">
        <f t="shared" si="272"/>
        <v>0</v>
      </c>
      <c r="Z313" s="39">
        <v>0</v>
      </c>
      <c r="AA313" s="35">
        <f t="shared" si="273"/>
        <v>0</v>
      </c>
      <c r="AB313" s="39">
        <f t="shared" si="274"/>
        <v>0</v>
      </c>
      <c r="AC313" s="56" t="s">
        <v>33</v>
      </c>
      <c r="AR313" s="95"/>
    </row>
    <row r="314" spans="1:44" ht="31.5" x14ac:dyDescent="0.25">
      <c r="A314" s="32" t="s">
        <v>570</v>
      </c>
      <c r="B314" s="43" t="s">
        <v>583</v>
      </c>
      <c r="C314" s="34" t="s">
        <v>584</v>
      </c>
      <c r="D314" s="34">
        <v>21.925549169999996</v>
      </c>
      <c r="E314" s="36" t="s">
        <v>33</v>
      </c>
      <c r="F314" s="37">
        <v>8.3962181700000009</v>
      </c>
      <c r="G314" s="68">
        <v>13.529330999999996</v>
      </c>
      <c r="H314" s="37">
        <f t="shared" si="265"/>
        <v>13.529330999999999</v>
      </c>
      <c r="I314" s="37">
        <v>0</v>
      </c>
      <c r="J314" s="37">
        <v>0</v>
      </c>
      <c r="K314" s="37">
        <v>0</v>
      </c>
      <c r="L314" s="37">
        <v>13.529330999999999</v>
      </c>
      <c r="M314" s="37">
        <f t="shared" si="266"/>
        <v>9.7989973800000012</v>
      </c>
      <c r="N314" s="37">
        <v>0</v>
      </c>
      <c r="O314" s="37">
        <v>0</v>
      </c>
      <c r="P314" s="37">
        <v>5.387690000000056E-2</v>
      </c>
      <c r="Q314" s="37">
        <v>9.7451204800000006</v>
      </c>
      <c r="R314" s="38">
        <f t="shared" si="267"/>
        <v>3.7303336199999944</v>
      </c>
      <c r="S314" s="35">
        <f t="shared" si="268"/>
        <v>-3.7303336199999979</v>
      </c>
      <c r="T314" s="39">
        <f t="shared" si="269"/>
        <v>-0.27572195698368218</v>
      </c>
      <c r="U314" s="35">
        <f t="shared" si="270"/>
        <v>0</v>
      </c>
      <c r="V314" s="39">
        <v>0</v>
      </c>
      <c r="W314" s="35">
        <f t="shared" si="271"/>
        <v>0</v>
      </c>
      <c r="X314" s="39">
        <v>0</v>
      </c>
      <c r="Y314" s="35">
        <f t="shared" si="272"/>
        <v>5.387690000000056E-2</v>
      </c>
      <c r="Z314" s="39">
        <v>0</v>
      </c>
      <c r="AA314" s="35">
        <v>-3.7842105199999985</v>
      </c>
      <c r="AB314" s="39">
        <f t="shared" si="274"/>
        <v>-0.27970418640803441</v>
      </c>
      <c r="AC314" s="56" t="s">
        <v>591</v>
      </c>
      <c r="AR314" s="95"/>
    </row>
    <row r="315" spans="1:44" ht="47.25" x14ac:dyDescent="0.25">
      <c r="A315" s="32" t="s">
        <v>570</v>
      </c>
      <c r="B315" s="43" t="s">
        <v>585</v>
      </c>
      <c r="C315" s="34" t="s">
        <v>586</v>
      </c>
      <c r="D315" s="34">
        <v>12.629018690000001</v>
      </c>
      <c r="E315" s="36" t="s">
        <v>33</v>
      </c>
      <c r="F315" s="37">
        <v>11.32431227</v>
      </c>
      <c r="G315" s="68">
        <v>1.3047064200000005</v>
      </c>
      <c r="H315" s="37">
        <f t="shared" si="265"/>
        <v>1.3047064200000007</v>
      </c>
      <c r="I315" s="37">
        <v>0</v>
      </c>
      <c r="J315" s="37">
        <v>0</v>
      </c>
      <c r="K315" s="37">
        <v>0</v>
      </c>
      <c r="L315" s="37">
        <v>1.3047064200000007</v>
      </c>
      <c r="M315" s="37">
        <f t="shared" si="266"/>
        <v>1.30470642</v>
      </c>
      <c r="N315" s="37">
        <v>0</v>
      </c>
      <c r="O315" s="37">
        <v>0</v>
      </c>
      <c r="P315" s="37">
        <v>0</v>
      </c>
      <c r="Q315" s="37">
        <v>1.30470642</v>
      </c>
      <c r="R315" s="38">
        <f t="shared" si="267"/>
        <v>0</v>
      </c>
      <c r="S315" s="35">
        <f t="shared" si="268"/>
        <v>0</v>
      </c>
      <c r="T315" s="39">
        <f t="shared" si="269"/>
        <v>0</v>
      </c>
      <c r="U315" s="35">
        <f t="shared" si="270"/>
        <v>0</v>
      </c>
      <c r="V315" s="39">
        <v>0</v>
      </c>
      <c r="W315" s="35">
        <f t="shared" si="271"/>
        <v>0</v>
      </c>
      <c r="X315" s="39">
        <v>0</v>
      </c>
      <c r="Y315" s="35">
        <f t="shared" si="272"/>
        <v>0</v>
      </c>
      <c r="Z315" s="39">
        <v>0</v>
      </c>
      <c r="AA315" s="35">
        <f t="shared" si="273"/>
        <v>0</v>
      </c>
      <c r="AB315" s="39">
        <f t="shared" si="274"/>
        <v>0</v>
      </c>
      <c r="AC315" s="63" t="s">
        <v>33</v>
      </c>
      <c r="AR315" s="95"/>
    </row>
    <row r="316" spans="1:44" ht="31.5" x14ac:dyDescent="0.25">
      <c r="A316" s="69" t="s">
        <v>570</v>
      </c>
      <c r="B316" s="48" t="s">
        <v>587</v>
      </c>
      <c r="C316" s="41" t="s">
        <v>588</v>
      </c>
      <c r="D316" s="34">
        <v>22.532650880000002</v>
      </c>
      <c r="E316" s="36" t="s">
        <v>33</v>
      </c>
      <c r="F316" s="37">
        <v>21.048644359999997</v>
      </c>
      <c r="G316" s="68">
        <v>1.4840065200000048</v>
      </c>
      <c r="H316" s="37">
        <f t="shared" si="265"/>
        <v>1.4840065199999999</v>
      </c>
      <c r="I316" s="37">
        <v>0</v>
      </c>
      <c r="J316" s="37">
        <v>0</v>
      </c>
      <c r="K316" s="37">
        <v>1.2366721000000001</v>
      </c>
      <c r="L316" s="37">
        <v>0.24733441999999983</v>
      </c>
      <c r="M316" s="37">
        <f t="shared" si="266"/>
        <v>1.4840065200000001</v>
      </c>
      <c r="N316" s="37">
        <v>0</v>
      </c>
      <c r="O316" s="37">
        <v>0</v>
      </c>
      <c r="P316" s="37">
        <v>1.2366721000000001</v>
      </c>
      <c r="Q316" s="37">
        <v>0.24733442000000005</v>
      </c>
      <c r="R316" s="38">
        <f t="shared" si="267"/>
        <v>4.6629367034256575E-15</v>
      </c>
      <c r="S316" s="35">
        <f t="shared" si="268"/>
        <v>0</v>
      </c>
      <c r="T316" s="39">
        <f t="shared" si="269"/>
        <v>0</v>
      </c>
      <c r="U316" s="35">
        <f t="shared" si="270"/>
        <v>0</v>
      </c>
      <c r="V316" s="39">
        <v>0</v>
      </c>
      <c r="W316" s="35">
        <f t="shared" si="271"/>
        <v>0</v>
      </c>
      <c r="X316" s="39">
        <v>0</v>
      </c>
      <c r="Y316" s="35">
        <f t="shared" si="272"/>
        <v>0</v>
      </c>
      <c r="Z316" s="39">
        <f t="shared" si="275"/>
        <v>0</v>
      </c>
      <c r="AA316" s="35">
        <f t="shared" si="273"/>
        <v>2.2204460492503131E-16</v>
      </c>
      <c r="AB316" s="39">
        <f t="shared" si="274"/>
        <v>8.9775052305712823E-16</v>
      </c>
      <c r="AC316" s="56" t="s">
        <v>33</v>
      </c>
      <c r="AR316" s="95"/>
    </row>
    <row r="317" spans="1:44" ht="31.5" x14ac:dyDescent="0.25">
      <c r="A317" s="69" t="s">
        <v>570</v>
      </c>
      <c r="B317" s="48" t="s">
        <v>589</v>
      </c>
      <c r="C317" s="41" t="s">
        <v>590</v>
      </c>
      <c r="D317" s="34">
        <v>28.866746289999998</v>
      </c>
      <c r="E317" s="36" t="s">
        <v>33</v>
      </c>
      <c r="F317" s="37">
        <v>23.838402130000002</v>
      </c>
      <c r="G317" s="68">
        <v>5.0283441599999961</v>
      </c>
      <c r="H317" s="37">
        <f t="shared" si="265"/>
        <v>4.4472675600000002</v>
      </c>
      <c r="I317" s="37">
        <v>0</v>
      </c>
      <c r="J317" s="37">
        <v>0</v>
      </c>
      <c r="K317" s="37">
        <v>3.7060563000000002</v>
      </c>
      <c r="L317" s="37">
        <v>0.74121126000000004</v>
      </c>
      <c r="M317" s="37">
        <f t="shared" si="266"/>
        <v>5.0559439299999998</v>
      </c>
      <c r="N317" s="37">
        <v>0</v>
      </c>
      <c r="O317" s="37">
        <v>0</v>
      </c>
      <c r="P317" s="37">
        <v>4.2163812300000005</v>
      </c>
      <c r="Q317" s="37">
        <v>0.83956269999999922</v>
      </c>
      <c r="R317" s="38">
        <f t="shared" si="267"/>
        <v>-2.7599770000003687E-2</v>
      </c>
      <c r="S317" s="35">
        <f t="shared" si="268"/>
        <v>0.60867636999999952</v>
      </c>
      <c r="T317" s="39">
        <f t="shared" si="269"/>
        <v>0.13686524630867936</v>
      </c>
      <c r="U317" s="35">
        <f t="shared" si="270"/>
        <v>0</v>
      </c>
      <c r="V317" s="39">
        <v>0</v>
      </c>
      <c r="W317" s="35">
        <f t="shared" si="271"/>
        <v>0</v>
      </c>
      <c r="X317" s="39">
        <v>0</v>
      </c>
      <c r="Y317" s="35">
        <f t="shared" si="272"/>
        <v>0.51032493000000034</v>
      </c>
      <c r="Z317" s="39">
        <f t="shared" si="275"/>
        <v>0.1377002637547628</v>
      </c>
      <c r="AA317" s="35">
        <f t="shared" si="273"/>
        <v>9.835143999999918E-2</v>
      </c>
      <c r="AB317" s="39">
        <f t="shared" si="274"/>
        <v>0.1326901590782622</v>
      </c>
      <c r="AC317" s="56" t="s">
        <v>591</v>
      </c>
      <c r="AR317" s="95"/>
    </row>
    <row r="318" spans="1:44" ht="47.25" x14ac:dyDescent="0.25">
      <c r="A318" s="69" t="s">
        <v>570</v>
      </c>
      <c r="B318" s="48" t="s">
        <v>592</v>
      </c>
      <c r="C318" s="41" t="s">
        <v>593</v>
      </c>
      <c r="D318" s="34">
        <v>12.187417199999999</v>
      </c>
      <c r="E318" s="36" t="s">
        <v>33</v>
      </c>
      <c r="F318" s="37">
        <v>0</v>
      </c>
      <c r="G318" s="68">
        <v>12.187417199999999</v>
      </c>
      <c r="H318" s="37">
        <f t="shared" si="265"/>
        <v>5.0202325440000006</v>
      </c>
      <c r="I318" s="37">
        <v>0</v>
      </c>
      <c r="J318" s="37">
        <v>0</v>
      </c>
      <c r="K318" s="37">
        <v>4.1835271200000008</v>
      </c>
      <c r="L318" s="37">
        <v>0.83670542399999981</v>
      </c>
      <c r="M318" s="37">
        <f t="shared" si="266"/>
        <v>11.139239609999999</v>
      </c>
      <c r="N318" s="37">
        <v>0</v>
      </c>
      <c r="O318" s="37">
        <v>0</v>
      </c>
      <c r="P318" s="37">
        <v>9.3063797899999994</v>
      </c>
      <c r="Q318" s="37">
        <v>1.8328598199999995</v>
      </c>
      <c r="R318" s="38">
        <f t="shared" si="267"/>
        <v>1.0481775899999999</v>
      </c>
      <c r="S318" s="35">
        <f t="shared" si="268"/>
        <v>6.1190070659999982</v>
      </c>
      <c r="T318" s="39">
        <f t="shared" si="269"/>
        <v>1.2188692480616685</v>
      </c>
      <c r="U318" s="35">
        <f t="shared" si="270"/>
        <v>0</v>
      </c>
      <c r="V318" s="39">
        <v>0</v>
      </c>
      <c r="W318" s="35">
        <f t="shared" si="271"/>
        <v>0</v>
      </c>
      <c r="X318" s="39">
        <v>0</v>
      </c>
      <c r="Y318" s="35">
        <f t="shared" si="272"/>
        <v>5.1228526699999986</v>
      </c>
      <c r="Z318" s="39">
        <f t="shared" si="275"/>
        <v>1.2245295711146238</v>
      </c>
      <c r="AA318" s="35">
        <f t="shared" si="273"/>
        <v>0.99615439599999966</v>
      </c>
      <c r="AB318" s="39">
        <f t="shared" si="274"/>
        <v>1.1905676327968922</v>
      </c>
      <c r="AC318" s="56" t="s">
        <v>591</v>
      </c>
      <c r="AR318" s="95"/>
    </row>
    <row r="319" spans="1:44" ht="47.25" x14ac:dyDescent="0.25">
      <c r="A319" s="69" t="s">
        <v>570</v>
      </c>
      <c r="B319" s="48" t="s">
        <v>594</v>
      </c>
      <c r="C319" s="41" t="s">
        <v>595</v>
      </c>
      <c r="D319" s="34">
        <v>5.6565408000000001</v>
      </c>
      <c r="E319" s="36" t="s">
        <v>33</v>
      </c>
      <c r="F319" s="37">
        <v>0</v>
      </c>
      <c r="G319" s="68">
        <v>5.6565408000000001</v>
      </c>
      <c r="H319" s="37">
        <f t="shared" si="265"/>
        <v>3.3929055839999998</v>
      </c>
      <c r="I319" s="37">
        <v>0</v>
      </c>
      <c r="J319" s="37">
        <v>0</v>
      </c>
      <c r="K319" s="37">
        <v>2.82742132</v>
      </c>
      <c r="L319" s="37">
        <v>0.56548426399999974</v>
      </c>
      <c r="M319" s="37">
        <f t="shared" si="266"/>
        <v>5.4212451300000009</v>
      </c>
      <c r="N319" s="37">
        <v>0</v>
      </c>
      <c r="O319" s="37">
        <v>0</v>
      </c>
      <c r="P319" s="37">
        <v>4.5348107200000012</v>
      </c>
      <c r="Q319" s="37">
        <v>0.88643440999999967</v>
      </c>
      <c r="R319" s="38">
        <f t="shared" si="267"/>
        <v>0.23529566999999929</v>
      </c>
      <c r="S319" s="35">
        <f t="shared" si="268"/>
        <v>2.0283395460000011</v>
      </c>
      <c r="T319" s="39">
        <f t="shared" si="269"/>
        <v>0.59781785722688152</v>
      </c>
      <c r="U319" s="35">
        <f t="shared" si="270"/>
        <v>0</v>
      </c>
      <c r="V319" s="39">
        <v>0</v>
      </c>
      <c r="W319" s="35">
        <f t="shared" si="271"/>
        <v>0</v>
      </c>
      <c r="X319" s="39">
        <v>0</v>
      </c>
      <c r="Y319" s="35">
        <f t="shared" si="272"/>
        <v>1.7073894000000012</v>
      </c>
      <c r="Z319" s="39">
        <f t="shared" si="275"/>
        <v>0.60386805034065494</v>
      </c>
      <c r="AA319" s="35">
        <f t="shared" si="273"/>
        <v>0.32095014599999994</v>
      </c>
      <c r="AB319" s="39">
        <f t="shared" si="274"/>
        <v>0.56756689165801455</v>
      </c>
      <c r="AC319" s="56" t="s">
        <v>591</v>
      </c>
      <c r="AR319" s="95"/>
    </row>
    <row r="320" spans="1:44" ht="47.25" x14ac:dyDescent="0.25">
      <c r="A320" s="69" t="s">
        <v>570</v>
      </c>
      <c r="B320" s="48" t="s">
        <v>596</v>
      </c>
      <c r="C320" s="41" t="s">
        <v>597</v>
      </c>
      <c r="D320" s="34">
        <v>53.5430736</v>
      </c>
      <c r="E320" s="36" t="s">
        <v>33</v>
      </c>
      <c r="F320" s="37">
        <v>0</v>
      </c>
      <c r="G320" s="68">
        <v>53.5430736</v>
      </c>
      <c r="H320" s="37">
        <f t="shared" si="265"/>
        <v>31.228139664</v>
      </c>
      <c r="I320" s="37">
        <v>0</v>
      </c>
      <c r="J320" s="37">
        <v>0</v>
      </c>
      <c r="K320" s="37">
        <v>26.023449720000006</v>
      </c>
      <c r="L320" s="37">
        <v>5.2046899439999947</v>
      </c>
      <c r="M320" s="37">
        <f t="shared" si="266"/>
        <v>38.526829480000004</v>
      </c>
      <c r="N320" s="37">
        <v>0</v>
      </c>
      <c r="O320" s="37">
        <v>0</v>
      </c>
      <c r="P320" s="37">
        <v>32.125385230000006</v>
      </c>
      <c r="Q320" s="37">
        <v>6.4014442499999973</v>
      </c>
      <c r="R320" s="38">
        <f t="shared" si="267"/>
        <v>15.016244119999996</v>
      </c>
      <c r="S320" s="35">
        <f t="shared" si="268"/>
        <v>7.2986898160000031</v>
      </c>
      <c r="T320" s="39">
        <f t="shared" si="269"/>
        <v>0.23372156953729714</v>
      </c>
      <c r="U320" s="35">
        <f t="shared" si="270"/>
        <v>0</v>
      </c>
      <c r="V320" s="39">
        <v>0</v>
      </c>
      <c r="W320" s="35">
        <f t="shared" si="271"/>
        <v>0</v>
      </c>
      <c r="X320" s="39">
        <v>0</v>
      </c>
      <c r="Y320" s="35">
        <f t="shared" si="272"/>
        <v>6.1019355100000006</v>
      </c>
      <c r="Z320" s="39">
        <f t="shared" si="275"/>
        <v>0.2344783483993835</v>
      </c>
      <c r="AA320" s="35">
        <f t="shared" si="273"/>
        <v>1.1967543060000025</v>
      </c>
      <c r="AB320" s="39">
        <f t="shared" si="274"/>
        <v>0.22993767522686531</v>
      </c>
      <c r="AC320" s="56" t="s">
        <v>591</v>
      </c>
      <c r="AR320" s="95"/>
    </row>
    <row r="321" spans="1:44" ht="63" x14ac:dyDescent="0.25">
      <c r="A321" s="69" t="s">
        <v>570</v>
      </c>
      <c r="B321" s="48" t="s">
        <v>598</v>
      </c>
      <c r="C321" s="41" t="s">
        <v>599</v>
      </c>
      <c r="D321" s="34">
        <v>7.7923787999999998</v>
      </c>
      <c r="E321" s="36" t="s">
        <v>33</v>
      </c>
      <c r="F321" s="37">
        <v>0</v>
      </c>
      <c r="G321" s="68">
        <v>7.7923787999999998</v>
      </c>
      <c r="H321" s="37">
        <f t="shared" si="265"/>
        <v>4.6326511440000004</v>
      </c>
      <c r="I321" s="37">
        <v>0</v>
      </c>
      <c r="J321" s="37">
        <v>0</v>
      </c>
      <c r="K321" s="37">
        <v>3.8605426200000008</v>
      </c>
      <c r="L321" s="37">
        <v>0.77210852399999963</v>
      </c>
      <c r="M321" s="37">
        <f t="shared" si="266"/>
        <v>0.34980526000000001</v>
      </c>
      <c r="N321" s="37">
        <v>0</v>
      </c>
      <c r="O321" s="37">
        <v>0</v>
      </c>
      <c r="P321" s="37">
        <v>0.30191356999999996</v>
      </c>
      <c r="Q321" s="37">
        <v>4.7891690000000042E-2</v>
      </c>
      <c r="R321" s="38">
        <f t="shared" si="267"/>
        <v>7.4425735399999997</v>
      </c>
      <c r="S321" s="35">
        <f t="shared" si="268"/>
        <v>-4.2828458840000003</v>
      </c>
      <c r="T321" s="39">
        <f t="shared" si="269"/>
        <v>-0.92449134434543989</v>
      </c>
      <c r="U321" s="35">
        <f t="shared" si="270"/>
        <v>0</v>
      </c>
      <c r="V321" s="39">
        <v>0</v>
      </c>
      <c r="W321" s="35">
        <f t="shared" si="271"/>
        <v>0</v>
      </c>
      <c r="X321" s="39">
        <v>0</v>
      </c>
      <c r="Y321" s="35">
        <f t="shared" si="272"/>
        <v>-3.5586290500000008</v>
      </c>
      <c r="Z321" s="39">
        <f t="shared" si="275"/>
        <v>-0.92179504289477321</v>
      </c>
      <c r="AA321" s="35">
        <f t="shared" si="273"/>
        <v>-0.72421683399999959</v>
      </c>
      <c r="AB321" s="39">
        <f t="shared" si="274"/>
        <v>-0.93797285159877331</v>
      </c>
      <c r="AC321" s="63" t="s">
        <v>1178</v>
      </c>
      <c r="AR321" s="95"/>
    </row>
    <row r="322" spans="1:44" ht="47.25" x14ac:dyDescent="0.25">
      <c r="A322" s="32" t="s">
        <v>570</v>
      </c>
      <c r="B322" s="43" t="s">
        <v>600</v>
      </c>
      <c r="C322" s="34" t="s">
        <v>601</v>
      </c>
      <c r="D322" s="35">
        <v>33.662928000000008</v>
      </c>
      <c r="E322" s="36" t="s">
        <v>33</v>
      </c>
      <c r="F322" s="37">
        <v>0</v>
      </c>
      <c r="G322" s="68">
        <v>33.662928000000008</v>
      </c>
      <c r="H322" s="37">
        <f t="shared" si="265"/>
        <v>22.96180479600001</v>
      </c>
      <c r="I322" s="37">
        <v>0</v>
      </c>
      <c r="J322" s="37">
        <v>0</v>
      </c>
      <c r="K322" s="37">
        <v>19.134837330000011</v>
      </c>
      <c r="L322" s="37">
        <v>3.8269674659999993</v>
      </c>
      <c r="M322" s="37">
        <f t="shared" si="266"/>
        <v>30.03078451</v>
      </c>
      <c r="N322" s="37">
        <v>0</v>
      </c>
      <c r="O322" s="37">
        <v>0</v>
      </c>
      <c r="P322" s="37">
        <v>25.048975760000001</v>
      </c>
      <c r="Q322" s="37">
        <v>4.981808749999999</v>
      </c>
      <c r="R322" s="38">
        <f t="shared" si="267"/>
        <v>3.6321434900000078</v>
      </c>
      <c r="S322" s="35">
        <f t="shared" si="268"/>
        <v>7.0689797139999904</v>
      </c>
      <c r="T322" s="39">
        <f t="shared" si="269"/>
        <v>0.30785819219364763</v>
      </c>
      <c r="U322" s="35">
        <f t="shared" si="270"/>
        <v>0</v>
      </c>
      <c r="V322" s="39">
        <v>0</v>
      </c>
      <c r="W322" s="35">
        <f t="shared" si="271"/>
        <v>0</v>
      </c>
      <c r="X322" s="39">
        <v>0</v>
      </c>
      <c r="Y322" s="35">
        <f t="shared" si="272"/>
        <v>5.9141384299999906</v>
      </c>
      <c r="Z322" s="39">
        <f t="shared" si="275"/>
        <v>0.3090770163343734</v>
      </c>
      <c r="AA322" s="35">
        <f t="shared" si="273"/>
        <v>1.1548412839999997</v>
      </c>
      <c r="AB322" s="39">
        <f t="shared" si="274"/>
        <v>0.30176407149001877</v>
      </c>
      <c r="AC322" s="63" t="s">
        <v>591</v>
      </c>
      <c r="AR322" s="95"/>
    </row>
    <row r="323" spans="1:44" ht="31.5" x14ac:dyDescent="0.25">
      <c r="A323" s="32" t="s">
        <v>570</v>
      </c>
      <c r="B323" s="43" t="s">
        <v>602</v>
      </c>
      <c r="C323" s="34" t="s">
        <v>603</v>
      </c>
      <c r="D323" s="35">
        <v>22.502035200000002</v>
      </c>
      <c r="E323" s="36" t="s">
        <v>33</v>
      </c>
      <c r="F323" s="37">
        <v>0</v>
      </c>
      <c r="G323" s="68">
        <v>22.502035200000002</v>
      </c>
      <c r="H323" s="37">
        <f t="shared" si="265"/>
        <v>13.386487836000001</v>
      </c>
      <c r="I323" s="37">
        <v>0</v>
      </c>
      <c r="J323" s="37">
        <v>0</v>
      </c>
      <c r="K323" s="37">
        <v>11.15540653</v>
      </c>
      <c r="L323" s="37">
        <v>2.2310813060000001</v>
      </c>
      <c r="M323" s="37">
        <f t="shared" si="266"/>
        <v>21.183997269999999</v>
      </c>
      <c r="N323" s="37">
        <v>0</v>
      </c>
      <c r="O323" s="37">
        <v>0</v>
      </c>
      <c r="P323" s="37">
        <v>17.67637744</v>
      </c>
      <c r="Q323" s="37">
        <v>3.5076198299999994</v>
      </c>
      <c r="R323" s="38">
        <f t="shared" si="267"/>
        <v>1.3180379300000027</v>
      </c>
      <c r="S323" s="35">
        <f t="shared" si="268"/>
        <v>7.7975094339999984</v>
      </c>
      <c r="T323" s="39">
        <f t="shared" si="269"/>
        <v>0.58249105587130334</v>
      </c>
      <c r="U323" s="35">
        <f t="shared" si="270"/>
        <v>0</v>
      </c>
      <c r="V323" s="39">
        <v>0</v>
      </c>
      <c r="W323" s="35">
        <f t="shared" si="271"/>
        <v>0</v>
      </c>
      <c r="X323" s="39">
        <v>0</v>
      </c>
      <c r="Y323" s="35">
        <f t="shared" si="272"/>
        <v>6.5209709099999991</v>
      </c>
      <c r="Z323" s="39">
        <f t="shared" si="275"/>
        <v>0.58455699417706464</v>
      </c>
      <c r="AA323" s="35">
        <f t="shared" si="273"/>
        <v>1.2765385239999993</v>
      </c>
      <c r="AB323" s="39">
        <f t="shared" si="274"/>
        <v>0.57216136434249665</v>
      </c>
      <c r="AC323" s="11" t="s">
        <v>591</v>
      </c>
      <c r="AR323" s="95"/>
    </row>
    <row r="324" spans="1:44" ht="47.25" x14ac:dyDescent="0.25">
      <c r="A324" s="32" t="s">
        <v>570</v>
      </c>
      <c r="B324" s="43" t="s">
        <v>604</v>
      </c>
      <c r="C324" s="34" t="s">
        <v>605</v>
      </c>
      <c r="D324" s="35">
        <v>27.877097999999997</v>
      </c>
      <c r="E324" s="36" t="s">
        <v>33</v>
      </c>
      <c r="F324" s="37">
        <v>0</v>
      </c>
      <c r="G324" s="68">
        <v>27.877097999999997</v>
      </c>
      <c r="H324" s="37">
        <f t="shared" si="265"/>
        <v>17.576167595999998</v>
      </c>
      <c r="I324" s="37">
        <v>0</v>
      </c>
      <c r="J324" s="37">
        <v>0</v>
      </c>
      <c r="K324" s="37">
        <v>14.646806329999999</v>
      </c>
      <c r="L324" s="37">
        <v>2.929361265999999</v>
      </c>
      <c r="M324" s="37">
        <f t="shared" si="266"/>
        <v>17.856342479999999</v>
      </c>
      <c r="N324" s="37">
        <v>0</v>
      </c>
      <c r="O324" s="37">
        <v>0</v>
      </c>
      <c r="P324" s="37">
        <v>14.902906049999997</v>
      </c>
      <c r="Q324" s="37">
        <v>2.9534364300000018</v>
      </c>
      <c r="R324" s="38">
        <f t="shared" si="267"/>
        <v>10.020755519999998</v>
      </c>
      <c r="S324" s="35">
        <f t="shared" si="268"/>
        <v>0.2801748840000009</v>
      </c>
      <c r="T324" s="39">
        <f t="shared" si="269"/>
        <v>1.5940612904929478E-2</v>
      </c>
      <c r="U324" s="35">
        <f t="shared" si="270"/>
        <v>0</v>
      </c>
      <c r="V324" s="39">
        <v>0</v>
      </c>
      <c r="W324" s="35">
        <f t="shared" si="271"/>
        <v>0</v>
      </c>
      <c r="X324" s="39">
        <v>0</v>
      </c>
      <c r="Y324" s="35">
        <f t="shared" si="272"/>
        <v>0.25609971999999814</v>
      </c>
      <c r="Z324" s="39">
        <f t="shared" si="275"/>
        <v>1.7485021255141984E-2</v>
      </c>
      <c r="AA324" s="35">
        <f t="shared" si="273"/>
        <v>2.4075164000002758E-2</v>
      </c>
      <c r="AB324" s="39">
        <f t="shared" si="274"/>
        <v>8.2185711538669496E-3</v>
      </c>
      <c r="AC324" s="11" t="s">
        <v>33</v>
      </c>
      <c r="AR324" s="95"/>
    </row>
    <row r="325" spans="1:44" ht="47.25" x14ac:dyDescent="0.25">
      <c r="A325" s="32" t="s">
        <v>570</v>
      </c>
      <c r="B325" s="48" t="s">
        <v>606</v>
      </c>
      <c r="C325" s="37" t="s">
        <v>607</v>
      </c>
      <c r="D325" s="34">
        <v>14.125579623999998</v>
      </c>
      <c r="E325" s="36" t="s">
        <v>33</v>
      </c>
      <c r="F325" s="37">
        <v>0.58241866000000009</v>
      </c>
      <c r="G325" s="68">
        <v>13.543160963999998</v>
      </c>
      <c r="H325" s="37">
        <f t="shared" si="265"/>
        <v>10.0577416</v>
      </c>
      <c r="I325" s="37">
        <v>0</v>
      </c>
      <c r="J325" s="37">
        <v>0</v>
      </c>
      <c r="K325" s="37">
        <v>8.3814513333333327</v>
      </c>
      <c r="L325" s="37">
        <v>1.6762902666666673</v>
      </c>
      <c r="M325" s="37">
        <f t="shared" si="266"/>
        <v>14.336150750000002</v>
      </c>
      <c r="N325" s="37">
        <v>0</v>
      </c>
      <c r="O325" s="37">
        <v>0</v>
      </c>
      <c r="P325" s="37">
        <v>11.961161979999998</v>
      </c>
      <c r="Q325" s="37">
        <v>2.3749887700000034</v>
      </c>
      <c r="R325" s="38">
        <f t="shared" si="267"/>
        <v>-0.79298978600000325</v>
      </c>
      <c r="S325" s="35">
        <f t="shared" si="268"/>
        <v>4.2784091500000017</v>
      </c>
      <c r="T325" s="39">
        <f t="shared" si="269"/>
        <v>0.42538467582026585</v>
      </c>
      <c r="U325" s="35">
        <f t="shared" si="270"/>
        <v>0</v>
      </c>
      <c r="V325" s="39">
        <v>0</v>
      </c>
      <c r="W325" s="35">
        <f t="shared" si="271"/>
        <v>0</v>
      </c>
      <c r="X325" s="39">
        <v>0</v>
      </c>
      <c r="Y325" s="35">
        <f t="shared" si="272"/>
        <v>3.5797106466666655</v>
      </c>
      <c r="Z325" s="39">
        <f t="shared" si="275"/>
        <v>0.42709913883649575</v>
      </c>
      <c r="AA325" s="35">
        <f t="shared" si="273"/>
        <v>0.69869850333333616</v>
      </c>
      <c r="AB325" s="39">
        <f t="shared" si="274"/>
        <v>0.41681236073911615</v>
      </c>
      <c r="AC325" s="11" t="s">
        <v>608</v>
      </c>
      <c r="AR325" s="95"/>
    </row>
    <row r="326" spans="1:44" ht="31.5" x14ac:dyDescent="0.25">
      <c r="A326" s="32" t="s">
        <v>570</v>
      </c>
      <c r="B326" s="48" t="s">
        <v>609</v>
      </c>
      <c r="C326" s="37" t="s">
        <v>610</v>
      </c>
      <c r="D326" s="35">
        <v>35.968814180000003</v>
      </c>
      <c r="E326" s="36" t="s">
        <v>33</v>
      </c>
      <c r="F326" s="37">
        <v>14.21488798</v>
      </c>
      <c r="G326" s="68">
        <v>21.753926200000002</v>
      </c>
      <c r="H326" s="37">
        <f t="shared" si="265"/>
        <v>18.811197719999999</v>
      </c>
      <c r="I326" s="37">
        <v>0</v>
      </c>
      <c r="J326" s="37">
        <v>0</v>
      </c>
      <c r="K326" s="37">
        <v>15.675998100000001</v>
      </c>
      <c r="L326" s="37">
        <v>3.1351996199999981</v>
      </c>
      <c r="M326" s="37">
        <f t="shared" si="266"/>
        <v>17.701520179999999</v>
      </c>
      <c r="N326" s="37">
        <v>0</v>
      </c>
      <c r="O326" s="37">
        <v>0</v>
      </c>
      <c r="P326" s="37">
        <v>14.770558230000002</v>
      </c>
      <c r="Q326" s="37">
        <v>2.9309619499999968</v>
      </c>
      <c r="R326" s="38">
        <f t="shared" si="267"/>
        <v>4.0524060200000029</v>
      </c>
      <c r="S326" s="35">
        <f t="shared" si="268"/>
        <v>-1.1096775399999999</v>
      </c>
      <c r="T326" s="39">
        <f t="shared" si="269"/>
        <v>-5.8990265081324121E-2</v>
      </c>
      <c r="U326" s="35">
        <f t="shared" si="270"/>
        <v>0</v>
      </c>
      <c r="V326" s="39">
        <v>0</v>
      </c>
      <c r="W326" s="35">
        <f t="shared" si="271"/>
        <v>0</v>
      </c>
      <c r="X326" s="39">
        <v>0</v>
      </c>
      <c r="Y326" s="35">
        <f t="shared" si="272"/>
        <v>-0.90543986999999859</v>
      </c>
      <c r="Z326" s="39">
        <f t="shared" si="275"/>
        <v>-5.7759631267115204E-2</v>
      </c>
      <c r="AA326" s="35">
        <f t="shared" si="273"/>
        <v>-0.20423767000000126</v>
      </c>
      <c r="AB326" s="39">
        <f t="shared" si="274"/>
        <v>-6.5143434152368701E-2</v>
      </c>
      <c r="AC326" s="63" t="s">
        <v>33</v>
      </c>
      <c r="AR326" s="95"/>
    </row>
    <row r="327" spans="1:44" ht="31.5" x14ac:dyDescent="0.25">
      <c r="A327" s="23" t="s">
        <v>611</v>
      </c>
      <c r="B327" s="29" t="s">
        <v>100</v>
      </c>
      <c r="C327" s="25" t="s">
        <v>32</v>
      </c>
      <c r="D327" s="102">
        <v>0</v>
      </c>
      <c r="E327" s="42" t="s">
        <v>33</v>
      </c>
      <c r="F327" s="66">
        <v>0</v>
      </c>
      <c r="G327" s="102">
        <v>0</v>
      </c>
      <c r="H327" s="66">
        <v>0</v>
      </c>
      <c r="I327" s="66">
        <v>0</v>
      </c>
      <c r="J327" s="66">
        <v>0</v>
      </c>
      <c r="K327" s="66">
        <v>0</v>
      </c>
      <c r="L327" s="66">
        <v>0</v>
      </c>
      <c r="M327" s="66">
        <v>0</v>
      </c>
      <c r="N327" s="66">
        <v>0</v>
      </c>
      <c r="O327" s="66">
        <v>0</v>
      </c>
      <c r="P327" s="66">
        <v>0</v>
      </c>
      <c r="Q327" s="66">
        <v>0</v>
      </c>
      <c r="R327" s="66">
        <v>0</v>
      </c>
      <c r="S327" s="66">
        <v>0</v>
      </c>
      <c r="T327" s="27">
        <v>0</v>
      </c>
      <c r="U327" s="66">
        <v>0</v>
      </c>
      <c r="V327" s="27">
        <v>0</v>
      </c>
      <c r="W327" s="66">
        <v>0</v>
      </c>
      <c r="X327" s="27">
        <v>0</v>
      </c>
      <c r="Y327" s="66">
        <v>0</v>
      </c>
      <c r="Z327" s="27">
        <v>0</v>
      </c>
      <c r="AA327" s="66">
        <v>0</v>
      </c>
      <c r="AB327" s="27">
        <v>0</v>
      </c>
      <c r="AC327" s="28" t="s">
        <v>33</v>
      </c>
      <c r="AR327" s="95"/>
    </row>
    <row r="328" spans="1:44" ht="63" x14ac:dyDescent="0.25">
      <c r="A328" s="23" t="s">
        <v>612</v>
      </c>
      <c r="B328" s="29" t="s">
        <v>102</v>
      </c>
      <c r="C328" s="25" t="s">
        <v>32</v>
      </c>
      <c r="D328" s="102">
        <f>D329+D334+D332+D333</f>
        <v>696.8748580219999</v>
      </c>
      <c r="E328" s="42" t="s">
        <v>33</v>
      </c>
      <c r="F328" s="66">
        <f t="shared" ref="F328:S328" si="276">F329+F334+F332+F333</f>
        <v>267.13042453000003</v>
      </c>
      <c r="G328" s="102">
        <f t="shared" si="276"/>
        <v>429.74443349199993</v>
      </c>
      <c r="H328" s="66">
        <f t="shared" si="276"/>
        <v>92.676021450000007</v>
      </c>
      <c r="I328" s="66">
        <f t="shared" si="276"/>
        <v>0</v>
      </c>
      <c r="J328" s="66">
        <f t="shared" si="276"/>
        <v>0</v>
      </c>
      <c r="K328" s="66">
        <f t="shared" si="276"/>
        <v>71.915048251666661</v>
      </c>
      <c r="L328" s="66">
        <f t="shared" si="276"/>
        <v>20.760973198333339</v>
      </c>
      <c r="M328" s="66">
        <f t="shared" si="276"/>
        <v>73.129040540000005</v>
      </c>
      <c r="N328" s="66">
        <f t="shared" si="276"/>
        <v>0</v>
      </c>
      <c r="O328" s="66">
        <f t="shared" si="276"/>
        <v>0</v>
      </c>
      <c r="P328" s="66">
        <f t="shared" si="276"/>
        <v>56.547661890000001</v>
      </c>
      <c r="Q328" s="66">
        <f t="shared" si="276"/>
        <v>16.581378649999998</v>
      </c>
      <c r="R328" s="66">
        <f t="shared" si="276"/>
        <v>356.61539295199998</v>
      </c>
      <c r="S328" s="66">
        <f t="shared" si="276"/>
        <v>-19.546980910000006</v>
      </c>
      <c r="T328" s="27">
        <f t="shared" ref="T328:T331" si="277">S328/H328</f>
        <v>-0.2109173506174504</v>
      </c>
      <c r="U328" s="66">
        <f>U329+U334+U332+U333</f>
        <v>0</v>
      </c>
      <c r="V328" s="27">
        <v>0</v>
      </c>
      <c r="W328" s="66">
        <f>W329+W334+W332+W333</f>
        <v>0</v>
      </c>
      <c r="X328" s="27">
        <v>0</v>
      </c>
      <c r="Y328" s="66">
        <f>Y329+Y334+Y332+Y333</f>
        <v>-15.367386361666663</v>
      </c>
      <c r="Z328" s="27">
        <f t="shared" ref="Z328:Z330" si="278">Y328/K328</f>
        <v>-0.21368804909771463</v>
      </c>
      <c r="AA328" s="66">
        <f>AA329+AA334+AA332+AA333</f>
        <v>-4.1795945483333412</v>
      </c>
      <c r="AB328" s="27">
        <f t="shared" ref="AB328:AB331" si="279">AA328/L328</f>
        <v>-0.201319779588602</v>
      </c>
      <c r="AC328" s="28" t="s">
        <v>33</v>
      </c>
      <c r="AR328" s="95"/>
    </row>
    <row r="329" spans="1:44" ht="31.5" x14ac:dyDescent="0.25">
      <c r="A329" s="23" t="s">
        <v>613</v>
      </c>
      <c r="B329" s="29" t="s">
        <v>104</v>
      </c>
      <c r="C329" s="25" t="s">
        <v>32</v>
      </c>
      <c r="D329" s="102">
        <f>SUM(D330:D331)</f>
        <v>141.39066125000002</v>
      </c>
      <c r="E329" s="42" t="s">
        <v>33</v>
      </c>
      <c r="F329" s="66">
        <f t="shared" ref="F329:S329" si="280">SUM(F330:F331)</f>
        <v>131.11127621</v>
      </c>
      <c r="G329" s="102">
        <f t="shared" si="280"/>
        <v>10.279385040000006</v>
      </c>
      <c r="H329" s="66">
        <f t="shared" si="280"/>
        <v>10.279385040000001</v>
      </c>
      <c r="I329" s="66">
        <f t="shared" si="280"/>
        <v>0</v>
      </c>
      <c r="J329" s="66">
        <f t="shared" si="280"/>
        <v>0</v>
      </c>
      <c r="K329" s="66">
        <f t="shared" si="280"/>
        <v>2.0992438</v>
      </c>
      <c r="L329" s="66">
        <f t="shared" si="280"/>
        <v>8.1801412400000011</v>
      </c>
      <c r="M329" s="66">
        <f t="shared" si="280"/>
        <v>10.279385040000001</v>
      </c>
      <c r="N329" s="66">
        <f t="shared" si="280"/>
        <v>0</v>
      </c>
      <c r="O329" s="66">
        <f t="shared" si="280"/>
        <v>0</v>
      </c>
      <c r="P329" s="66">
        <f t="shared" si="280"/>
        <v>2.0992438</v>
      </c>
      <c r="Q329" s="66">
        <f t="shared" si="280"/>
        <v>8.1801412400000011</v>
      </c>
      <c r="R329" s="66">
        <f t="shared" si="280"/>
        <v>0</v>
      </c>
      <c r="S329" s="66">
        <f t="shared" si="280"/>
        <v>0</v>
      </c>
      <c r="T329" s="27">
        <f t="shared" si="277"/>
        <v>0</v>
      </c>
      <c r="U329" s="66">
        <f>SUM(U330:U331)</f>
        <v>0</v>
      </c>
      <c r="V329" s="27">
        <v>0</v>
      </c>
      <c r="W329" s="66">
        <f>SUM(W330:W331)</f>
        <v>0</v>
      </c>
      <c r="X329" s="27">
        <v>0</v>
      </c>
      <c r="Y329" s="66">
        <f>SUM(Y330:Y331)</f>
        <v>0</v>
      </c>
      <c r="Z329" s="27">
        <f t="shared" si="278"/>
        <v>0</v>
      </c>
      <c r="AA329" s="66">
        <f>SUM(AA330:AA331)</f>
        <v>0</v>
      </c>
      <c r="AB329" s="27">
        <f t="shared" si="279"/>
        <v>0</v>
      </c>
      <c r="AC329" s="28" t="s">
        <v>33</v>
      </c>
      <c r="AR329" s="95"/>
    </row>
    <row r="330" spans="1:44" ht="31.5" x14ac:dyDescent="0.25">
      <c r="A330" s="32" t="s">
        <v>613</v>
      </c>
      <c r="B330" s="48" t="s">
        <v>614</v>
      </c>
      <c r="C330" s="41" t="s">
        <v>615</v>
      </c>
      <c r="D330" s="35">
        <v>135.99066125000002</v>
      </c>
      <c r="E330" s="36" t="s">
        <v>33</v>
      </c>
      <c r="F330" s="37">
        <v>129.18401621000001</v>
      </c>
      <c r="G330" s="35">
        <v>6.8066450400000065</v>
      </c>
      <c r="H330" s="37">
        <f t="shared" ref="H330:H331" si="281">I330+J330+K330+L330</f>
        <v>6.8066450400000003</v>
      </c>
      <c r="I330" s="37">
        <v>0</v>
      </c>
      <c r="J330" s="37">
        <v>0</v>
      </c>
      <c r="K330" s="37">
        <v>2.0992438</v>
      </c>
      <c r="L330" s="37">
        <v>4.7074012400000003</v>
      </c>
      <c r="M330" s="37">
        <f t="shared" ref="M330:M331" si="282">N330+O330+P330+Q330</f>
        <v>6.8066450400000003</v>
      </c>
      <c r="N330" s="37">
        <v>0</v>
      </c>
      <c r="O330" s="37">
        <v>0</v>
      </c>
      <c r="P330" s="37">
        <v>2.0992438</v>
      </c>
      <c r="Q330" s="37">
        <v>4.7074012400000003</v>
      </c>
      <c r="R330" s="38">
        <f t="shared" ref="R330:R331" si="283">G330-M330</f>
        <v>0</v>
      </c>
      <c r="S330" s="35">
        <f t="shared" ref="S330:S331" si="284">M330-H330</f>
        <v>0</v>
      </c>
      <c r="T330" s="39">
        <f t="shared" si="277"/>
        <v>0</v>
      </c>
      <c r="U330" s="35">
        <f t="shared" ref="U330:U331" si="285">N330-I330</f>
        <v>0</v>
      </c>
      <c r="V330" s="39">
        <v>0</v>
      </c>
      <c r="W330" s="35">
        <f t="shared" ref="W330:W331" si="286">O330-J330</f>
        <v>0</v>
      </c>
      <c r="X330" s="39">
        <v>0</v>
      </c>
      <c r="Y330" s="35">
        <f t="shared" ref="Y330:Y331" si="287">P330-K330</f>
        <v>0</v>
      </c>
      <c r="Z330" s="39">
        <f t="shared" si="278"/>
        <v>0</v>
      </c>
      <c r="AA330" s="35">
        <f t="shared" ref="AA330:AA331" si="288">Q330-L330</f>
        <v>0</v>
      </c>
      <c r="AB330" s="39">
        <f t="shared" si="279"/>
        <v>0</v>
      </c>
      <c r="AC330" s="11" t="s">
        <v>221</v>
      </c>
      <c r="AR330" s="95"/>
    </row>
    <row r="331" spans="1:44" ht="31.5" x14ac:dyDescent="0.25">
      <c r="A331" s="32" t="s">
        <v>613</v>
      </c>
      <c r="B331" s="48" t="s">
        <v>616</v>
      </c>
      <c r="C331" s="41" t="s">
        <v>617</v>
      </c>
      <c r="D331" s="34">
        <v>5.4</v>
      </c>
      <c r="E331" s="36" t="s">
        <v>33</v>
      </c>
      <c r="F331" s="37">
        <v>1.9272600000000004</v>
      </c>
      <c r="G331" s="35">
        <v>3.4727399999999999</v>
      </c>
      <c r="H331" s="37">
        <f t="shared" si="281"/>
        <v>3.4727399999999999</v>
      </c>
      <c r="I331" s="37">
        <v>0</v>
      </c>
      <c r="J331" s="37">
        <v>0</v>
      </c>
      <c r="K331" s="37">
        <v>0</v>
      </c>
      <c r="L331" s="37">
        <v>3.4727399999999999</v>
      </c>
      <c r="M331" s="37">
        <f t="shared" si="282"/>
        <v>3.4727399999999999</v>
      </c>
      <c r="N331" s="37">
        <v>0</v>
      </c>
      <c r="O331" s="37">
        <v>0</v>
      </c>
      <c r="P331" s="37">
        <v>0</v>
      </c>
      <c r="Q331" s="37">
        <v>3.4727399999999999</v>
      </c>
      <c r="R331" s="38">
        <f t="shared" si="283"/>
        <v>0</v>
      </c>
      <c r="S331" s="35">
        <f t="shared" si="284"/>
        <v>0</v>
      </c>
      <c r="T331" s="39">
        <f t="shared" si="277"/>
        <v>0</v>
      </c>
      <c r="U331" s="35">
        <f t="shared" si="285"/>
        <v>0</v>
      </c>
      <c r="V331" s="39">
        <v>0</v>
      </c>
      <c r="W331" s="35">
        <f t="shared" si="286"/>
        <v>0</v>
      </c>
      <c r="X331" s="39">
        <v>0</v>
      </c>
      <c r="Y331" s="35">
        <f t="shared" si="287"/>
        <v>0</v>
      </c>
      <c r="Z331" s="39">
        <v>0</v>
      </c>
      <c r="AA331" s="35">
        <f t="shared" si="288"/>
        <v>0</v>
      </c>
      <c r="AB331" s="39">
        <f t="shared" si="279"/>
        <v>0</v>
      </c>
      <c r="AC331" s="11" t="s">
        <v>221</v>
      </c>
      <c r="AR331" s="95"/>
    </row>
    <row r="332" spans="1:44" x14ac:dyDescent="0.25">
      <c r="A332" s="23" t="s">
        <v>618</v>
      </c>
      <c r="B332" s="29" t="s">
        <v>112</v>
      </c>
      <c r="C332" s="25" t="s">
        <v>32</v>
      </c>
      <c r="D332" s="102">
        <v>0</v>
      </c>
      <c r="E332" s="42" t="s">
        <v>33</v>
      </c>
      <c r="F332" s="66">
        <v>0</v>
      </c>
      <c r="G332" s="102">
        <v>0</v>
      </c>
      <c r="H332" s="66">
        <v>0</v>
      </c>
      <c r="I332" s="66">
        <v>0</v>
      </c>
      <c r="J332" s="66">
        <v>0</v>
      </c>
      <c r="K332" s="66">
        <v>0</v>
      </c>
      <c r="L332" s="66">
        <v>0</v>
      </c>
      <c r="M332" s="66">
        <v>0</v>
      </c>
      <c r="N332" s="66">
        <v>0</v>
      </c>
      <c r="O332" s="66">
        <v>0</v>
      </c>
      <c r="P332" s="66">
        <v>0</v>
      </c>
      <c r="Q332" s="66">
        <v>0</v>
      </c>
      <c r="R332" s="66">
        <v>0</v>
      </c>
      <c r="S332" s="66">
        <v>0</v>
      </c>
      <c r="T332" s="27">
        <v>0</v>
      </c>
      <c r="U332" s="66">
        <v>0</v>
      </c>
      <c r="V332" s="27">
        <v>0</v>
      </c>
      <c r="W332" s="66">
        <v>0</v>
      </c>
      <c r="X332" s="27">
        <v>0</v>
      </c>
      <c r="Y332" s="66">
        <v>0</v>
      </c>
      <c r="Z332" s="27">
        <v>0</v>
      </c>
      <c r="AA332" s="66">
        <v>0</v>
      </c>
      <c r="AB332" s="27">
        <v>0</v>
      </c>
      <c r="AC332" s="65" t="s">
        <v>33</v>
      </c>
      <c r="AR332" s="95"/>
    </row>
    <row r="333" spans="1:44" ht="31.5" x14ac:dyDescent="0.25">
      <c r="A333" s="23" t="s">
        <v>619</v>
      </c>
      <c r="B333" s="29" t="s">
        <v>121</v>
      </c>
      <c r="C333" s="25" t="s">
        <v>32</v>
      </c>
      <c r="D333" s="102">
        <v>0</v>
      </c>
      <c r="E333" s="42" t="s">
        <v>33</v>
      </c>
      <c r="F333" s="66">
        <v>0</v>
      </c>
      <c r="G333" s="102">
        <v>0</v>
      </c>
      <c r="H333" s="66">
        <v>0</v>
      </c>
      <c r="I333" s="66">
        <v>0</v>
      </c>
      <c r="J333" s="66">
        <v>0</v>
      </c>
      <c r="K333" s="66">
        <v>0</v>
      </c>
      <c r="L333" s="66">
        <v>0</v>
      </c>
      <c r="M333" s="66">
        <v>0</v>
      </c>
      <c r="N333" s="66">
        <v>0</v>
      </c>
      <c r="O333" s="66">
        <v>0</v>
      </c>
      <c r="P333" s="66">
        <v>0</v>
      </c>
      <c r="Q333" s="66">
        <v>0</v>
      </c>
      <c r="R333" s="66">
        <v>0</v>
      </c>
      <c r="S333" s="66">
        <v>0</v>
      </c>
      <c r="T333" s="27">
        <v>0</v>
      </c>
      <c r="U333" s="66">
        <v>0</v>
      </c>
      <c r="V333" s="27">
        <v>0</v>
      </c>
      <c r="W333" s="66">
        <v>0</v>
      </c>
      <c r="X333" s="27">
        <v>0</v>
      </c>
      <c r="Y333" s="66">
        <v>0</v>
      </c>
      <c r="Z333" s="27">
        <v>0</v>
      </c>
      <c r="AA333" s="66">
        <v>0</v>
      </c>
      <c r="AB333" s="27">
        <v>0</v>
      </c>
      <c r="AC333" s="28" t="s">
        <v>33</v>
      </c>
      <c r="AR333" s="95"/>
    </row>
    <row r="334" spans="1:44" ht="31.5" x14ac:dyDescent="0.25">
      <c r="A334" s="23" t="s">
        <v>620</v>
      </c>
      <c r="B334" s="29" t="s">
        <v>125</v>
      </c>
      <c r="C334" s="25" t="s">
        <v>32</v>
      </c>
      <c r="D334" s="102">
        <f>SUM(D335:D340)</f>
        <v>555.4841967719999</v>
      </c>
      <c r="E334" s="42" t="s">
        <v>33</v>
      </c>
      <c r="F334" s="66">
        <f>SUM(F335:F340)</f>
        <v>136.01914832</v>
      </c>
      <c r="G334" s="102">
        <f>SUM(G335:G340)</f>
        <v>419.46504845199991</v>
      </c>
      <c r="H334" s="66">
        <f t="shared" ref="H334:AA334" si="289">SUM(H335:H340)</f>
        <v>82.396636409999999</v>
      </c>
      <c r="I334" s="66">
        <f t="shared" si="289"/>
        <v>0</v>
      </c>
      <c r="J334" s="66">
        <f t="shared" si="289"/>
        <v>0</v>
      </c>
      <c r="K334" s="66">
        <f t="shared" si="289"/>
        <v>69.815804451666665</v>
      </c>
      <c r="L334" s="66">
        <f t="shared" si="289"/>
        <v>12.580831958333338</v>
      </c>
      <c r="M334" s="66">
        <f t="shared" si="289"/>
        <v>62.849655499999997</v>
      </c>
      <c r="N334" s="66">
        <f t="shared" si="289"/>
        <v>0</v>
      </c>
      <c r="O334" s="66">
        <f t="shared" si="289"/>
        <v>0</v>
      </c>
      <c r="P334" s="66">
        <f t="shared" si="289"/>
        <v>54.448418089999997</v>
      </c>
      <c r="Q334" s="66">
        <f t="shared" si="289"/>
        <v>8.4012374099999967</v>
      </c>
      <c r="R334" s="66">
        <f t="shared" si="289"/>
        <v>356.61539295199998</v>
      </c>
      <c r="S334" s="66">
        <f t="shared" si="289"/>
        <v>-19.546980910000006</v>
      </c>
      <c r="T334" s="27">
        <f t="shared" ref="T334:T356" si="290">S334/H334</f>
        <v>-0.23723032591689266</v>
      </c>
      <c r="U334" s="66">
        <f t="shared" si="289"/>
        <v>0</v>
      </c>
      <c r="V334" s="27">
        <v>0</v>
      </c>
      <c r="W334" s="66">
        <f t="shared" si="289"/>
        <v>0</v>
      </c>
      <c r="X334" s="27">
        <v>0</v>
      </c>
      <c r="Y334" s="66">
        <f t="shared" si="289"/>
        <v>-15.367386361666663</v>
      </c>
      <c r="Z334" s="27">
        <f t="shared" ref="Z334:Z356" si="291">Y334/K334</f>
        <v>-0.22011328928116086</v>
      </c>
      <c r="AA334" s="66">
        <f t="shared" si="289"/>
        <v>-4.1795945483333412</v>
      </c>
      <c r="AB334" s="27">
        <f t="shared" ref="AB334:AB356" si="292">AA334/L334</f>
        <v>-0.33221924926553414</v>
      </c>
      <c r="AC334" s="28" t="s">
        <v>33</v>
      </c>
      <c r="AR334" s="95"/>
    </row>
    <row r="335" spans="1:44" ht="63" x14ac:dyDescent="0.25">
      <c r="A335" s="44" t="s">
        <v>620</v>
      </c>
      <c r="B335" s="45" t="s">
        <v>621</v>
      </c>
      <c r="C335" s="70" t="s">
        <v>622</v>
      </c>
      <c r="D335" s="35">
        <v>543.07379677199992</v>
      </c>
      <c r="E335" s="36" t="s">
        <v>33</v>
      </c>
      <c r="F335" s="37">
        <v>136.01914832</v>
      </c>
      <c r="G335" s="35">
        <v>407.05464845199992</v>
      </c>
      <c r="H335" s="37">
        <f t="shared" ref="H335:H340" si="293">I335+J335+K335+L335</f>
        <v>69.986236410000004</v>
      </c>
      <c r="I335" s="37">
        <v>0</v>
      </c>
      <c r="J335" s="37">
        <v>0</v>
      </c>
      <c r="K335" s="37">
        <v>59.473804451666666</v>
      </c>
      <c r="L335" s="37">
        <v>10.512431958333337</v>
      </c>
      <c r="M335" s="37">
        <f t="shared" ref="M335:M340" si="294">N335+O335+P335+Q335</f>
        <v>55.036879409999997</v>
      </c>
      <c r="N335" s="37">
        <v>0</v>
      </c>
      <c r="O335" s="37">
        <v>0</v>
      </c>
      <c r="P335" s="37">
        <v>46.800535310000001</v>
      </c>
      <c r="Q335" s="37">
        <v>8.2363440999999966</v>
      </c>
      <c r="R335" s="38">
        <f t="shared" ref="R335:R340" si="295">G335-M335</f>
        <v>352.01776904199994</v>
      </c>
      <c r="S335" s="35">
        <f t="shared" ref="S335:S340" si="296">M335-H335</f>
        <v>-14.949357000000006</v>
      </c>
      <c r="T335" s="39">
        <f t="shared" si="290"/>
        <v>-0.2136042423030475</v>
      </c>
      <c r="U335" s="35">
        <f t="shared" ref="U335:U340" si="297">N335-I335</f>
        <v>0</v>
      </c>
      <c r="V335" s="39">
        <v>0</v>
      </c>
      <c r="W335" s="35">
        <f t="shared" ref="W335:W340" si="298">O335-J335</f>
        <v>0</v>
      </c>
      <c r="X335" s="39">
        <v>0</v>
      </c>
      <c r="Y335" s="35">
        <f t="shared" ref="Y335:Y340" si="299">P335-K335</f>
        <v>-12.673269141666665</v>
      </c>
      <c r="Z335" s="39">
        <f t="shared" si="291"/>
        <v>-0.21308993528345765</v>
      </c>
      <c r="AA335" s="35">
        <f t="shared" ref="AA335:AA340" si="300">Q335-L335</f>
        <v>-2.2760878583333408</v>
      </c>
      <c r="AB335" s="39">
        <f t="shared" si="292"/>
        <v>-0.21651392059941538</v>
      </c>
      <c r="AC335" s="11" t="s">
        <v>1179</v>
      </c>
      <c r="AR335" s="95"/>
    </row>
    <row r="336" spans="1:44" ht="31.5" x14ac:dyDescent="0.25">
      <c r="A336" s="44" t="s">
        <v>620</v>
      </c>
      <c r="B336" s="45" t="s">
        <v>623</v>
      </c>
      <c r="C336" s="70" t="s">
        <v>624</v>
      </c>
      <c r="D336" s="35">
        <v>12</v>
      </c>
      <c r="E336" s="36" t="s">
        <v>33</v>
      </c>
      <c r="F336" s="37">
        <v>0</v>
      </c>
      <c r="G336" s="35">
        <v>12</v>
      </c>
      <c r="H336" s="37">
        <f t="shared" si="293"/>
        <v>12</v>
      </c>
      <c r="I336" s="37">
        <v>0</v>
      </c>
      <c r="J336" s="37">
        <v>0</v>
      </c>
      <c r="K336" s="37">
        <v>10</v>
      </c>
      <c r="L336" s="37">
        <v>2</v>
      </c>
      <c r="M336" s="37">
        <f t="shared" si="294"/>
        <v>7.4</v>
      </c>
      <c r="N336" s="37">
        <v>0</v>
      </c>
      <c r="O336" s="37">
        <v>0</v>
      </c>
      <c r="P336" s="37">
        <v>7.4</v>
      </c>
      <c r="Q336" s="37">
        <v>0</v>
      </c>
      <c r="R336" s="38">
        <f t="shared" si="295"/>
        <v>4.5999999999999996</v>
      </c>
      <c r="S336" s="35">
        <f t="shared" si="296"/>
        <v>-4.5999999999999996</v>
      </c>
      <c r="T336" s="39">
        <f t="shared" si="290"/>
        <v>-0.3833333333333333</v>
      </c>
      <c r="U336" s="35">
        <f t="shared" si="297"/>
        <v>0</v>
      </c>
      <c r="V336" s="39">
        <v>0</v>
      </c>
      <c r="W336" s="35">
        <f t="shared" si="298"/>
        <v>0</v>
      </c>
      <c r="X336" s="39">
        <v>0</v>
      </c>
      <c r="Y336" s="35">
        <f t="shared" si="299"/>
        <v>-2.5999999999999996</v>
      </c>
      <c r="Z336" s="39">
        <f t="shared" si="291"/>
        <v>-0.25999999999999995</v>
      </c>
      <c r="AA336" s="35">
        <f t="shared" si="300"/>
        <v>-2</v>
      </c>
      <c r="AB336" s="39">
        <f t="shared" si="292"/>
        <v>-1</v>
      </c>
      <c r="AC336" s="11" t="s">
        <v>1180</v>
      </c>
      <c r="AR336" s="95"/>
    </row>
    <row r="337" spans="1:44" ht="31.5" x14ac:dyDescent="0.25">
      <c r="A337" s="44" t="s">
        <v>620</v>
      </c>
      <c r="B337" s="45" t="s">
        <v>625</v>
      </c>
      <c r="C337" s="70" t="s">
        <v>626</v>
      </c>
      <c r="D337" s="35">
        <v>0.12840000000000001</v>
      </c>
      <c r="E337" s="36" t="s">
        <v>33</v>
      </c>
      <c r="F337" s="37">
        <v>0</v>
      </c>
      <c r="G337" s="35">
        <v>0.12840000000000001</v>
      </c>
      <c r="H337" s="37">
        <f t="shared" si="293"/>
        <v>0.12840000000000001</v>
      </c>
      <c r="I337" s="37">
        <v>0</v>
      </c>
      <c r="J337" s="37">
        <v>0</v>
      </c>
      <c r="K337" s="37">
        <v>0.10700000000000001</v>
      </c>
      <c r="L337" s="37">
        <v>2.1400000000000002E-2</v>
      </c>
      <c r="M337" s="37">
        <f t="shared" si="294"/>
        <v>0.11564444</v>
      </c>
      <c r="N337" s="37">
        <v>0</v>
      </c>
      <c r="O337" s="37">
        <v>0</v>
      </c>
      <c r="P337" s="37">
        <v>0</v>
      </c>
      <c r="Q337" s="37">
        <v>0.11564444</v>
      </c>
      <c r="R337" s="38">
        <f t="shared" si="295"/>
        <v>1.2755560000000013E-2</v>
      </c>
      <c r="S337" s="35">
        <f t="shared" si="296"/>
        <v>-1.2755560000000013E-2</v>
      </c>
      <c r="T337" s="39">
        <f t="shared" si="290"/>
        <v>-9.9342367601246193E-2</v>
      </c>
      <c r="U337" s="35">
        <f t="shared" si="297"/>
        <v>0</v>
      </c>
      <c r="V337" s="39">
        <v>0</v>
      </c>
      <c r="W337" s="35">
        <f t="shared" si="298"/>
        <v>0</v>
      </c>
      <c r="X337" s="39">
        <v>0</v>
      </c>
      <c r="Y337" s="35">
        <f t="shared" si="299"/>
        <v>-0.10700000000000001</v>
      </c>
      <c r="Z337" s="39">
        <f t="shared" si="291"/>
        <v>-1</v>
      </c>
      <c r="AA337" s="35">
        <f t="shared" si="300"/>
        <v>9.4244439999999999E-2</v>
      </c>
      <c r="AB337" s="39">
        <f t="shared" si="292"/>
        <v>4.4039457943925227</v>
      </c>
      <c r="AC337" s="11" t="s">
        <v>33</v>
      </c>
      <c r="AR337" s="95"/>
    </row>
    <row r="338" spans="1:44" ht="31.5" x14ac:dyDescent="0.25">
      <c r="A338" s="32" t="s">
        <v>620</v>
      </c>
      <c r="B338" s="71" t="s">
        <v>627</v>
      </c>
      <c r="C338" s="41" t="s">
        <v>628</v>
      </c>
      <c r="D338" s="35">
        <v>0.13200000000000001</v>
      </c>
      <c r="E338" s="36" t="s">
        <v>33</v>
      </c>
      <c r="F338" s="37">
        <v>0</v>
      </c>
      <c r="G338" s="35">
        <v>0.13200000000000001</v>
      </c>
      <c r="H338" s="37">
        <f t="shared" si="293"/>
        <v>0.13200000000000001</v>
      </c>
      <c r="I338" s="37">
        <v>0</v>
      </c>
      <c r="J338" s="37">
        <v>0</v>
      </c>
      <c r="K338" s="37">
        <v>0.11</v>
      </c>
      <c r="L338" s="37">
        <v>2.2000000000000006E-2</v>
      </c>
      <c r="M338" s="37">
        <f t="shared" si="294"/>
        <v>0.11774322</v>
      </c>
      <c r="N338" s="41">
        <v>0</v>
      </c>
      <c r="O338" s="41">
        <v>0</v>
      </c>
      <c r="P338" s="37">
        <v>9.818789E-2</v>
      </c>
      <c r="Q338" s="41">
        <v>1.9555329999999996E-2</v>
      </c>
      <c r="R338" s="38">
        <f t="shared" si="295"/>
        <v>1.4256780000000011E-2</v>
      </c>
      <c r="S338" s="35">
        <f t="shared" si="296"/>
        <v>-1.4256780000000011E-2</v>
      </c>
      <c r="T338" s="39">
        <f t="shared" si="290"/>
        <v>-0.10800590909090917</v>
      </c>
      <c r="U338" s="35">
        <f t="shared" si="297"/>
        <v>0</v>
      </c>
      <c r="V338" s="39">
        <v>0</v>
      </c>
      <c r="W338" s="35">
        <f t="shared" si="298"/>
        <v>0</v>
      </c>
      <c r="X338" s="39">
        <v>0</v>
      </c>
      <c r="Y338" s="35">
        <f t="shared" si="299"/>
        <v>-1.1812110000000001E-2</v>
      </c>
      <c r="Z338" s="39">
        <f t="shared" si="291"/>
        <v>-0.10738281818181819</v>
      </c>
      <c r="AA338" s="35">
        <f t="shared" si="300"/>
        <v>-2.4446700000000099E-3</v>
      </c>
      <c r="AB338" s="39">
        <f t="shared" si="292"/>
        <v>-0.11112136363636406</v>
      </c>
      <c r="AC338" s="11" t="s">
        <v>591</v>
      </c>
      <c r="AR338" s="95"/>
    </row>
    <row r="339" spans="1:44" ht="31.5" x14ac:dyDescent="0.25">
      <c r="A339" s="32" t="s">
        <v>620</v>
      </c>
      <c r="B339" s="71" t="s">
        <v>629</v>
      </c>
      <c r="C339" s="41" t="s">
        <v>630</v>
      </c>
      <c r="D339" s="35">
        <v>0.1128</v>
      </c>
      <c r="E339" s="36" t="s">
        <v>33</v>
      </c>
      <c r="F339" s="37">
        <v>0</v>
      </c>
      <c r="G339" s="35">
        <v>0.1128</v>
      </c>
      <c r="H339" s="37">
        <f t="shared" si="293"/>
        <v>0.1128</v>
      </c>
      <c r="I339" s="37">
        <v>0</v>
      </c>
      <c r="J339" s="37">
        <v>0</v>
      </c>
      <c r="K339" s="37">
        <v>9.4E-2</v>
      </c>
      <c r="L339" s="37">
        <v>1.8799999999999997E-2</v>
      </c>
      <c r="M339" s="37">
        <f t="shared" si="294"/>
        <v>0.14052865</v>
      </c>
      <c r="N339" s="41">
        <v>0</v>
      </c>
      <c r="O339" s="41">
        <v>0</v>
      </c>
      <c r="P339" s="37">
        <v>0.11726571</v>
      </c>
      <c r="Q339" s="41">
        <v>2.326294000000001E-2</v>
      </c>
      <c r="R339" s="38">
        <f t="shared" si="295"/>
        <v>-2.7728650000000007E-2</v>
      </c>
      <c r="S339" s="35">
        <f t="shared" si="296"/>
        <v>2.7728650000000007E-2</v>
      </c>
      <c r="T339" s="39">
        <f t="shared" si="290"/>
        <v>0.24582136524822701</v>
      </c>
      <c r="U339" s="35">
        <f t="shared" si="297"/>
        <v>0</v>
      </c>
      <c r="V339" s="39">
        <v>0</v>
      </c>
      <c r="W339" s="35">
        <f t="shared" si="298"/>
        <v>0</v>
      </c>
      <c r="X339" s="39">
        <v>0</v>
      </c>
      <c r="Y339" s="35">
        <f t="shared" si="299"/>
        <v>2.3265709999999995E-2</v>
      </c>
      <c r="Z339" s="39">
        <f t="shared" si="291"/>
        <v>0.24750755319148932</v>
      </c>
      <c r="AA339" s="35">
        <f t="shared" si="300"/>
        <v>4.4629400000000125E-3</v>
      </c>
      <c r="AB339" s="39">
        <f t="shared" si="292"/>
        <v>0.23739042553191558</v>
      </c>
      <c r="AC339" s="11" t="s">
        <v>591</v>
      </c>
      <c r="AR339" s="95"/>
    </row>
    <row r="340" spans="1:44" ht="31.5" x14ac:dyDescent="0.25">
      <c r="A340" s="32" t="s">
        <v>620</v>
      </c>
      <c r="B340" s="71" t="s">
        <v>631</v>
      </c>
      <c r="C340" s="41" t="s">
        <v>632</v>
      </c>
      <c r="D340" s="35">
        <v>3.7199999999999997E-2</v>
      </c>
      <c r="E340" s="36" t="s">
        <v>33</v>
      </c>
      <c r="F340" s="37">
        <v>0</v>
      </c>
      <c r="G340" s="35">
        <v>3.7199999999999997E-2</v>
      </c>
      <c r="H340" s="37">
        <f t="shared" si="293"/>
        <v>3.7200000000000004E-2</v>
      </c>
      <c r="I340" s="37">
        <v>0</v>
      </c>
      <c r="J340" s="37">
        <v>0</v>
      </c>
      <c r="K340" s="37">
        <v>3.1000000000000003E-2</v>
      </c>
      <c r="L340" s="37">
        <v>6.2000000000000006E-3</v>
      </c>
      <c r="M340" s="37">
        <f t="shared" si="294"/>
        <v>3.8859779999999997E-2</v>
      </c>
      <c r="N340" s="37">
        <v>0</v>
      </c>
      <c r="O340" s="37">
        <v>0</v>
      </c>
      <c r="P340" s="37">
        <v>3.2429180000000002E-2</v>
      </c>
      <c r="Q340" s="37">
        <v>6.4305999999999947E-3</v>
      </c>
      <c r="R340" s="38">
        <f t="shared" si="295"/>
        <v>-1.6597799999999996E-3</v>
      </c>
      <c r="S340" s="35">
        <f t="shared" si="296"/>
        <v>1.6597799999999927E-3</v>
      </c>
      <c r="T340" s="39">
        <f t="shared" si="290"/>
        <v>4.4617741935483672E-2</v>
      </c>
      <c r="U340" s="35">
        <f t="shared" si="297"/>
        <v>0</v>
      </c>
      <c r="V340" s="39">
        <v>0</v>
      </c>
      <c r="W340" s="35">
        <f t="shared" si="298"/>
        <v>0</v>
      </c>
      <c r="X340" s="39">
        <v>0</v>
      </c>
      <c r="Y340" s="35">
        <f t="shared" si="299"/>
        <v>1.4291799999999986E-3</v>
      </c>
      <c r="Z340" s="39">
        <f t="shared" si="291"/>
        <v>4.6102580645161241E-2</v>
      </c>
      <c r="AA340" s="35">
        <f t="shared" si="300"/>
        <v>2.30599999999994E-4</v>
      </c>
      <c r="AB340" s="39">
        <f t="shared" si="292"/>
        <v>3.7193548387095807E-2</v>
      </c>
      <c r="AC340" s="56" t="s">
        <v>633</v>
      </c>
      <c r="AR340" s="95"/>
    </row>
    <row r="341" spans="1:44" ht="31.5" x14ac:dyDescent="0.25">
      <c r="A341" s="23" t="s">
        <v>634</v>
      </c>
      <c r="B341" s="29" t="s">
        <v>146</v>
      </c>
      <c r="C341" s="25" t="s">
        <v>32</v>
      </c>
      <c r="D341" s="102">
        <f>D342+D357+D359+D380</f>
        <v>4435.0790473125426</v>
      </c>
      <c r="E341" s="42" t="s">
        <v>33</v>
      </c>
      <c r="F341" s="66">
        <f t="shared" ref="F341:S341" si="301">F342+F357+F359+F380</f>
        <v>1752.7100220500001</v>
      </c>
      <c r="G341" s="102">
        <f t="shared" si="301"/>
        <v>2682.3690252625415</v>
      </c>
      <c r="H341" s="66">
        <f t="shared" si="301"/>
        <v>573.36456225438769</v>
      </c>
      <c r="I341" s="66">
        <f t="shared" si="301"/>
        <v>0</v>
      </c>
      <c r="J341" s="66">
        <f t="shared" si="301"/>
        <v>0</v>
      </c>
      <c r="K341" s="66">
        <f t="shared" si="301"/>
        <v>402.38218401262407</v>
      </c>
      <c r="L341" s="66">
        <f t="shared" si="301"/>
        <v>170.98237824176363</v>
      </c>
      <c r="M341" s="66">
        <f t="shared" si="301"/>
        <v>502.32826276999998</v>
      </c>
      <c r="N341" s="66">
        <f t="shared" si="301"/>
        <v>0</v>
      </c>
      <c r="O341" s="66">
        <f t="shared" si="301"/>
        <v>0</v>
      </c>
      <c r="P341" s="66">
        <f t="shared" si="301"/>
        <v>295.45339135000006</v>
      </c>
      <c r="Q341" s="66">
        <f t="shared" si="301"/>
        <v>206.87487142000003</v>
      </c>
      <c r="R341" s="66">
        <f t="shared" si="301"/>
        <v>2180.0407624925429</v>
      </c>
      <c r="S341" s="66">
        <f t="shared" si="301"/>
        <v>-71.036299484387698</v>
      </c>
      <c r="T341" s="27">
        <f t="shared" si="290"/>
        <v>-0.12389377398052488</v>
      </c>
      <c r="U341" s="66">
        <f>U342+U357+U359+U380</f>
        <v>0</v>
      </c>
      <c r="V341" s="27">
        <v>0</v>
      </c>
      <c r="W341" s="66">
        <f>W342+W357+W359+W380</f>
        <v>0</v>
      </c>
      <c r="X341" s="27">
        <v>0</v>
      </c>
      <c r="Y341" s="66">
        <f>Y342+Y357+Y359+Y380</f>
        <v>-106.92879266262406</v>
      </c>
      <c r="Z341" s="27">
        <f t="shared" si="291"/>
        <v>-0.26573938139186937</v>
      </c>
      <c r="AA341" s="66">
        <f>AA342+AA357+AA359+AA380</f>
        <v>35.892493178236357</v>
      </c>
      <c r="AB341" s="27">
        <f t="shared" si="292"/>
        <v>0.20991925336004813</v>
      </c>
      <c r="AC341" s="28" t="s">
        <v>33</v>
      </c>
      <c r="AR341" s="95"/>
    </row>
    <row r="342" spans="1:44" ht="47.25" x14ac:dyDescent="0.25">
      <c r="A342" s="23" t="s">
        <v>635</v>
      </c>
      <c r="B342" s="29" t="s">
        <v>148</v>
      </c>
      <c r="C342" s="25" t="s">
        <v>32</v>
      </c>
      <c r="D342" s="102">
        <f>SUM(D343:D356)</f>
        <v>1550.7815015839997</v>
      </c>
      <c r="E342" s="42" t="s">
        <v>33</v>
      </c>
      <c r="F342" s="66">
        <f t="shared" ref="F342:S342" si="302">SUM(F343:F356)</f>
        <v>1321.8950458100001</v>
      </c>
      <c r="G342" s="102">
        <f t="shared" si="302"/>
        <v>228.88645577399998</v>
      </c>
      <c r="H342" s="66">
        <f t="shared" si="302"/>
        <v>120.56800563000002</v>
      </c>
      <c r="I342" s="66">
        <f t="shared" si="302"/>
        <v>0</v>
      </c>
      <c r="J342" s="66">
        <f t="shared" si="302"/>
        <v>0</v>
      </c>
      <c r="K342" s="66">
        <f t="shared" si="302"/>
        <v>27.7035856</v>
      </c>
      <c r="L342" s="66">
        <f t="shared" si="302"/>
        <v>92.864420030000005</v>
      </c>
      <c r="M342" s="66">
        <f t="shared" si="302"/>
        <v>107.87594457</v>
      </c>
      <c r="N342" s="66">
        <f t="shared" si="302"/>
        <v>0</v>
      </c>
      <c r="O342" s="66">
        <f t="shared" si="302"/>
        <v>0</v>
      </c>
      <c r="P342" s="66">
        <f t="shared" si="302"/>
        <v>18.127335600000002</v>
      </c>
      <c r="Q342" s="66">
        <f t="shared" si="302"/>
        <v>89.748608970000006</v>
      </c>
      <c r="R342" s="66">
        <f t="shared" si="302"/>
        <v>121.01051120399995</v>
      </c>
      <c r="S342" s="66">
        <f t="shared" si="302"/>
        <v>-12.692061059999993</v>
      </c>
      <c r="T342" s="27">
        <f t="shared" si="290"/>
        <v>-0.10526889777831677</v>
      </c>
      <c r="U342" s="66">
        <f>SUM(U343:U356)</f>
        <v>0</v>
      </c>
      <c r="V342" s="27">
        <v>0</v>
      </c>
      <c r="W342" s="66">
        <f>SUM(W343:W356)</f>
        <v>0</v>
      </c>
      <c r="X342" s="27">
        <v>0</v>
      </c>
      <c r="Y342" s="66">
        <f>SUM(Y343:Y356)</f>
        <v>-9.5762499999999999</v>
      </c>
      <c r="Z342" s="27">
        <f t="shared" si="291"/>
        <v>-0.34566825169374465</v>
      </c>
      <c r="AA342" s="66">
        <f>SUM(AA343:AA356)</f>
        <v>-3.1158110600000004</v>
      </c>
      <c r="AB342" s="27">
        <f t="shared" si="292"/>
        <v>-3.3552258862903923E-2</v>
      </c>
      <c r="AC342" s="28" t="s">
        <v>33</v>
      </c>
      <c r="AR342" s="95"/>
    </row>
    <row r="343" spans="1:44" ht="63" x14ac:dyDescent="0.25">
      <c r="A343" s="32" t="s">
        <v>635</v>
      </c>
      <c r="B343" s="71" t="s">
        <v>636</v>
      </c>
      <c r="C343" s="41" t="s">
        <v>637</v>
      </c>
      <c r="D343" s="35">
        <v>93.823018149999996</v>
      </c>
      <c r="E343" s="36" t="s">
        <v>33</v>
      </c>
      <c r="F343" s="37">
        <v>89.651823069999992</v>
      </c>
      <c r="G343" s="35">
        <v>4.1711950800000039</v>
      </c>
      <c r="H343" s="37">
        <f t="shared" ref="H343:H356" si="303">I343+J343+K343+L343</f>
        <v>4.1711950800000004</v>
      </c>
      <c r="I343" s="37">
        <v>0</v>
      </c>
      <c r="J343" s="37">
        <v>0</v>
      </c>
      <c r="K343" s="37">
        <v>3.4759959000000005</v>
      </c>
      <c r="L343" s="37">
        <v>0.69519917999999992</v>
      </c>
      <c r="M343" s="37">
        <f t="shared" ref="M343:M356" si="304">N343+O343+P343+Q343</f>
        <v>4.1711950800000004</v>
      </c>
      <c r="N343" s="41">
        <v>0</v>
      </c>
      <c r="O343" s="41">
        <v>0</v>
      </c>
      <c r="P343" s="37">
        <v>3.4759959</v>
      </c>
      <c r="Q343" s="41">
        <v>0.69519918000000047</v>
      </c>
      <c r="R343" s="38">
        <f t="shared" ref="R343:R356" si="305">G343-M343</f>
        <v>0</v>
      </c>
      <c r="S343" s="35">
        <f t="shared" ref="S343:S356" si="306">M343-H343</f>
        <v>0</v>
      </c>
      <c r="T343" s="39">
        <f t="shared" si="290"/>
        <v>0</v>
      </c>
      <c r="U343" s="35">
        <f t="shared" ref="U343:U356" si="307">N343-I343</f>
        <v>0</v>
      </c>
      <c r="V343" s="39">
        <v>0</v>
      </c>
      <c r="W343" s="35">
        <f t="shared" ref="W343:W356" si="308">O343-J343</f>
        <v>0</v>
      </c>
      <c r="X343" s="39">
        <v>0</v>
      </c>
      <c r="Y343" s="35">
        <f t="shared" ref="Y343:Y356" si="309">P343-K343</f>
        <v>0</v>
      </c>
      <c r="Z343" s="39">
        <f t="shared" si="291"/>
        <v>0</v>
      </c>
      <c r="AA343" s="35">
        <f t="shared" ref="AA343:AA356" si="310">Q343-L343</f>
        <v>0</v>
      </c>
      <c r="AB343" s="39">
        <f t="shared" si="292"/>
        <v>0</v>
      </c>
      <c r="AC343" s="11" t="s">
        <v>33</v>
      </c>
      <c r="AR343" s="95"/>
    </row>
    <row r="344" spans="1:44" ht="63" x14ac:dyDescent="0.25">
      <c r="A344" s="72" t="s">
        <v>635</v>
      </c>
      <c r="B344" s="72" t="s">
        <v>638</v>
      </c>
      <c r="C344" s="72" t="s">
        <v>639</v>
      </c>
      <c r="D344" s="35">
        <v>83.089950143999999</v>
      </c>
      <c r="E344" s="36" t="s">
        <v>33</v>
      </c>
      <c r="F344" s="37">
        <v>0</v>
      </c>
      <c r="G344" s="35">
        <v>83.089950143999999</v>
      </c>
      <c r="H344" s="37">
        <f t="shared" si="303"/>
        <v>8.4915000000000003</v>
      </c>
      <c r="I344" s="37">
        <v>0</v>
      </c>
      <c r="J344" s="37">
        <v>0</v>
      </c>
      <c r="K344" s="37">
        <v>7.0762499999999999</v>
      </c>
      <c r="L344" s="37">
        <v>1.4152500000000003</v>
      </c>
      <c r="M344" s="37">
        <f t="shared" si="304"/>
        <v>0</v>
      </c>
      <c r="N344" s="37">
        <v>0</v>
      </c>
      <c r="O344" s="37">
        <v>0</v>
      </c>
      <c r="P344" s="37">
        <v>0</v>
      </c>
      <c r="Q344" s="37">
        <v>0</v>
      </c>
      <c r="R344" s="38">
        <f t="shared" si="305"/>
        <v>83.089950143999999</v>
      </c>
      <c r="S344" s="35">
        <f t="shared" si="306"/>
        <v>-8.4915000000000003</v>
      </c>
      <c r="T344" s="39">
        <f t="shared" si="290"/>
        <v>-1</v>
      </c>
      <c r="U344" s="35">
        <f t="shared" si="307"/>
        <v>0</v>
      </c>
      <c r="V344" s="39">
        <v>0</v>
      </c>
      <c r="W344" s="35">
        <f t="shared" si="308"/>
        <v>0</v>
      </c>
      <c r="X344" s="39">
        <v>0</v>
      </c>
      <c r="Y344" s="35">
        <f t="shared" si="309"/>
        <v>-7.0762499999999999</v>
      </c>
      <c r="Z344" s="39">
        <f t="shared" si="291"/>
        <v>-1</v>
      </c>
      <c r="AA344" s="35">
        <f t="shared" si="310"/>
        <v>-1.4152500000000003</v>
      </c>
      <c r="AB344" s="39">
        <f t="shared" si="292"/>
        <v>-1</v>
      </c>
      <c r="AC344" s="11" t="s">
        <v>1181</v>
      </c>
      <c r="AR344" s="95"/>
    </row>
    <row r="345" spans="1:44" ht="63" x14ac:dyDescent="0.25">
      <c r="A345" s="32" t="s">
        <v>635</v>
      </c>
      <c r="B345" s="71" t="s">
        <v>640</v>
      </c>
      <c r="C345" s="41" t="s">
        <v>641</v>
      </c>
      <c r="D345" s="35">
        <v>36.72</v>
      </c>
      <c r="E345" s="36" t="s">
        <v>33</v>
      </c>
      <c r="F345" s="37">
        <v>0</v>
      </c>
      <c r="G345" s="35">
        <v>36.72</v>
      </c>
      <c r="H345" s="37">
        <f t="shared" si="303"/>
        <v>3</v>
      </c>
      <c r="I345" s="37">
        <v>0</v>
      </c>
      <c r="J345" s="37">
        <v>0</v>
      </c>
      <c r="K345" s="37">
        <v>2.5</v>
      </c>
      <c r="L345" s="37">
        <v>0.5</v>
      </c>
      <c r="M345" s="37">
        <f t="shared" si="304"/>
        <v>0</v>
      </c>
      <c r="N345" s="37">
        <v>0</v>
      </c>
      <c r="O345" s="37">
        <v>0</v>
      </c>
      <c r="P345" s="37">
        <v>0</v>
      </c>
      <c r="Q345" s="37">
        <v>0</v>
      </c>
      <c r="R345" s="38">
        <f t="shared" si="305"/>
        <v>36.72</v>
      </c>
      <c r="S345" s="35">
        <f t="shared" si="306"/>
        <v>-3</v>
      </c>
      <c r="T345" s="39">
        <f t="shared" si="290"/>
        <v>-1</v>
      </c>
      <c r="U345" s="35">
        <f t="shared" si="307"/>
        <v>0</v>
      </c>
      <c r="V345" s="39">
        <v>0</v>
      </c>
      <c r="W345" s="35">
        <f t="shared" si="308"/>
        <v>0</v>
      </c>
      <c r="X345" s="39">
        <v>0</v>
      </c>
      <c r="Y345" s="35">
        <f t="shared" si="309"/>
        <v>-2.5</v>
      </c>
      <c r="Z345" s="39">
        <f t="shared" si="291"/>
        <v>-1</v>
      </c>
      <c r="AA345" s="35">
        <f t="shared" si="310"/>
        <v>-0.5</v>
      </c>
      <c r="AB345" s="39">
        <f t="shared" si="292"/>
        <v>-1</v>
      </c>
      <c r="AC345" s="11" t="s">
        <v>1181</v>
      </c>
      <c r="AR345" s="95"/>
    </row>
    <row r="346" spans="1:44" ht="47.25" x14ac:dyDescent="0.25">
      <c r="A346" s="32" t="s">
        <v>635</v>
      </c>
      <c r="B346" s="71" t="s">
        <v>642</v>
      </c>
      <c r="C346" s="41" t="s">
        <v>643</v>
      </c>
      <c r="D346" s="35">
        <v>924.33017974999996</v>
      </c>
      <c r="E346" s="36" t="s">
        <v>33</v>
      </c>
      <c r="F346" s="37">
        <v>857.51221389</v>
      </c>
      <c r="G346" s="35">
        <v>66.817965859999958</v>
      </c>
      <c r="H346" s="37">
        <f t="shared" si="303"/>
        <v>66.817965860000001</v>
      </c>
      <c r="I346" s="37">
        <v>0</v>
      </c>
      <c r="J346" s="37">
        <v>0</v>
      </c>
      <c r="K346" s="37">
        <v>3.2776926</v>
      </c>
      <c r="L346" s="37">
        <v>63.540273259999999</v>
      </c>
      <c r="M346" s="37">
        <f t="shared" si="304"/>
        <v>66.821667380000008</v>
      </c>
      <c r="N346" s="41">
        <v>0</v>
      </c>
      <c r="O346" s="41">
        <v>0</v>
      </c>
      <c r="P346" s="41">
        <v>3.2776926000000017</v>
      </c>
      <c r="Q346" s="41">
        <v>63.543974779999999</v>
      </c>
      <c r="R346" s="38">
        <f t="shared" si="305"/>
        <v>-3.7015200000496407E-3</v>
      </c>
      <c r="S346" s="35">
        <f t="shared" si="306"/>
        <v>3.7015200000070081E-3</v>
      </c>
      <c r="T346" s="39">
        <f t="shared" si="290"/>
        <v>5.5397077004148837E-5</v>
      </c>
      <c r="U346" s="35">
        <f t="shared" si="307"/>
        <v>0</v>
      </c>
      <c r="V346" s="39">
        <v>0</v>
      </c>
      <c r="W346" s="35">
        <f t="shared" si="308"/>
        <v>0</v>
      </c>
      <c r="X346" s="39">
        <v>0</v>
      </c>
      <c r="Y346" s="35">
        <f t="shared" si="309"/>
        <v>0</v>
      </c>
      <c r="Z346" s="39">
        <f t="shared" si="291"/>
        <v>0</v>
      </c>
      <c r="AA346" s="35">
        <f t="shared" si="310"/>
        <v>3.7015199999999027E-3</v>
      </c>
      <c r="AB346" s="39">
        <f t="shared" si="292"/>
        <v>5.8254706977001479E-5</v>
      </c>
      <c r="AC346" s="11" t="s">
        <v>644</v>
      </c>
      <c r="AR346" s="95"/>
    </row>
    <row r="347" spans="1:44" ht="31.5" x14ac:dyDescent="0.25">
      <c r="A347" s="44" t="s">
        <v>635</v>
      </c>
      <c r="B347" s="73" t="s">
        <v>645</v>
      </c>
      <c r="C347" s="74" t="s">
        <v>646</v>
      </c>
      <c r="D347" s="35">
        <v>8.1639612099999983</v>
      </c>
      <c r="E347" s="36" t="s">
        <v>33</v>
      </c>
      <c r="F347" s="37">
        <v>3.4791120000000002E-2</v>
      </c>
      <c r="G347" s="35">
        <v>8.1291700899999988</v>
      </c>
      <c r="H347" s="37">
        <f t="shared" si="303"/>
        <v>8.1291700899999988</v>
      </c>
      <c r="I347" s="37">
        <v>0</v>
      </c>
      <c r="J347" s="37">
        <v>0</v>
      </c>
      <c r="K347" s="37">
        <v>0</v>
      </c>
      <c r="L347" s="37">
        <v>8.1291700899999988</v>
      </c>
      <c r="M347" s="37">
        <f t="shared" si="304"/>
        <v>6.8850675099999998</v>
      </c>
      <c r="N347" s="37">
        <v>0</v>
      </c>
      <c r="O347" s="37">
        <v>0</v>
      </c>
      <c r="P347" s="37">
        <v>0</v>
      </c>
      <c r="Q347" s="37">
        <v>6.8850675099999998</v>
      </c>
      <c r="R347" s="38">
        <f t="shared" si="305"/>
        <v>1.244102579999999</v>
      </c>
      <c r="S347" s="35">
        <f t="shared" si="306"/>
        <v>-1.244102579999999</v>
      </c>
      <c r="T347" s="39">
        <f t="shared" si="290"/>
        <v>-0.15304177009783776</v>
      </c>
      <c r="U347" s="35">
        <f t="shared" si="307"/>
        <v>0</v>
      </c>
      <c r="V347" s="39">
        <v>0</v>
      </c>
      <c r="W347" s="35">
        <f t="shared" si="308"/>
        <v>0</v>
      </c>
      <c r="X347" s="39">
        <v>0</v>
      </c>
      <c r="Y347" s="35">
        <f t="shared" si="309"/>
        <v>0</v>
      </c>
      <c r="Z347" s="39">
        <v>0</v>
      </c>
      <c r="AA347" s="35">
        <f t="shared" si="310"/>
        <v>-1.244102579999999</v>
      </c>
      <c r="AB347" s="39">
        <f t="shared" si="292"/>
        <v>-0.15304177009783776</v>
      </c>
      <c r="AC347" s="11" t="s">
        <v>762</v>
      </c>
      <c r="AR347" s="95"/>
    </row>
    <row r="348" spans="1:44" ht="31.5" x14ac:dyDescent="0.25">
      <c r="A348" s="32" t="s">
        <v>635</v>
      </c>
      <c r="B348" s="71" t="s">
        <v>647</v>
      </c>
      <c r="C348" s="41" t="s">
        <v>648</v>
      </c>
      <c r="D348" s="35">
        <v>25.722555379999999</v>
      </c>
      <c r="E348" s="36" t="s">
        <v>33</v>
      </c>
      <c r="F348" s="37">
        <v>23.286483860000001</v>
      </c>
      <c r="G348" s="35">
        <v>2.43607152</v>
      </c>
      <c r="H348" s="37">
        <f t="shared" si="303"/>
        <v>2.43607152</v>
      </c>
      <c r="I348" s="37">
        <v>0</v>
      </c>
      <c r="J348" s="37">
        <v>0</v>
      </c>
      <c r="K348" s="37">
        <v>0.38874379999999997</v>
      </c>
      <c r="L348" s="37">
        <v>2.0473277200000002</v>
      </c>
      <c r="M348" s="37">
        <f t="shared" si="304"/>
        <v>2.43607152</v>
      </c>
      <c r="N348" s="41">
        <v>0</v>
      </c>
      <c r="O348" s="41">
        <v>0</v>
      </c>
      <c r="P348" s="41">
        <v>0.38874379999999986</v>
      </c>
      <c r="Q348" s="41">
        <v>2.0473277200000002</v>
      </c>
      <c r="R348" s="38">
        <f t="shared" si="305"/>
        <v>0</v>
      </c>
      <c r="S348" s="35">
        <f t="shared" si="306"/>
        <v>0</v>
      </c>
      <c r="T348" s="39">
        <f t="shared" si="290"/>
        <v>0</v>
      </c>
      <c r="U348" s="35">
        <f t="shared" si="307"/>
        <v>0</v>
      </c>
      <c r="V348" s="39">
        <v>0</v>
      </c>
      <c r="W348" s="35">
        <f t="shared" si="308"/>
        <v>0</v>
      </c>
      <c r="X348" s="39">
        <v>0</v>
      </c>
      <c r="Y348" s="35">
        <f t="shared" si="309"/>
        <v>0</v>
      </c>
      <c r="Z348" s="39">
        <f t="shared" si="291"/>
        <v>0</v>
      </c>
      <c r="AA348" s="35">
        <f t="shared" si="310"/>
        <v>0</v>
      </c>
      <c r="AB348" s="39">
        <f t="shared" si="292"/>
        <v>0</v>
      </c>
      <c r="AC348" s="11" t="s">
        <v>221</v>
      </c>
      <c r="AR348" s="95"/>
    </row>
    <row r="349" spans="1:44" ht="47.25" x14ac:dyDescent="0.25">
      <c r="A349" s="32" t="s">
        <v>635</v>
      </c>
      <c r="B349" s="71" t="s">
        <v>649</v>
      </c>
      <c r="C349" s="41" t="s">
        <v>650</v>
      </c>
      <c r="D349" s="35">
        <v>83.012066180000005</v>
      </c>
      <c r="E349" s="36" t="s">
        <v>33</v>
      </c>
      <c r="F349" s="37">
        <v>76.545432259999998</v>
      </c>
      <c r="G349" s="35">
        <v>6.4666339200000067</v>
      </c>
      <c r="H349" s="37">
        <f t="shared" si="303"/>
        <v>6.4666339200000005</v>
      </c>
      <c r="I349" s="37">
        <v>0</v>
      </c>
      <c r="J349" s="37">
        <v>0</v>
      </c>
      <c r="K349" s="37">
        <v>0.1026111</v>
      </c>
      <c r="L349" s="37">
        <v>6.3640228200000006</v>
      </c>
      <c r="M349" s="37">
        <f t="shared" si="304"/>
        <v>6.4666339199999996</v>
      </c>
      <c r="N349" s="41">
        <v>0</v>
      </c>
      <c r="O349" s="41">
        <v>0</v>
      </c>
      <c r="P349" s="41">
        <v>0.10261110000000001</v>
      </c>
      <c r="Q349" s="41">
        <v>6.3640228199999997</v>
      </c>
      <c r="R349" s="38">
        <f t="shared" si="305"/>
        <v>7.1054273576010019E-15</v>
      </c>
      <c r="S349" s="35">
        <f t="shared" si="306"/>
        <v>0</v>
      </c>
      <c r="T349" s="39">
        <f t="shared" si="290"/>
        <v>0</v>
      </c>
      <c r="U349" s="35">
        <f t="shared" si="307"/>
        <v>0</v>
      </c>
      <c r="V349" s="39">
        <v>0</v>
      </c>
      <c r="W349" s="35">
        <f t="shared" si="308"/>
        <v>0</v>
      </c>
      <c r="X349" s="39">
        <v>0</v>
      </c>
      <c r="Y349" s="35">
        <f t="shared" si="309"/>
        <v>0</v>
      </c>
      <c r="Z349" s="39">
        <f t="shared" si="291"/>
        <v>0</v>
      </c>
      <c r="AA349" s="35">
        <f t="shared" si="310"/>
        <v>0</v>
      </c>
      <c r="AB349" s="39">
        <f t="shared" si="292"/>
        <v>0</v>
      </c>
      <c r="AC349" s="11" t="s">
        <v>1182</v>
      </c>
      <c r="AR349" s="95"/>
    </row>
    <row r="350" spans="1:44" ht="31.5" x14ac:dyDescent="0.25">
      <c r="A350" s="32" t="s">
        <v>635</v>
      </c>
      <c r="B350" s="71" t="s">
        <v>651</v>
      </c>
      <c r="C350" s="41" t="s">
        <v>652</v>
      </c>
      <c r="D350" s="35">
        <v>7.2057080099999995</v>
      </c>
      <c r="E350" s="36" t="s">
        <v>33</v>
      </c>
      <c r="F350" s="37">
        <v>5.7338036099999998</v>
      </c>
      <c r="G350" s="35">
        <v>1.4719043999999999</v>
      </c>
      <c r="H350" s="37">
        <f t="shared" si="303"/>
        <v>1.4719043999999999</v>
      </c>
      <c r="I350" s="37">
        <v>0</v>
      </c>
      <c r="J350" s="37">
        <v>0</v>
      </c>
      <c r="K350" s="37">
        <v>0</v>
      </c>
      <c r="L350" s="37">
        <v>1.4719043999999999</v>
      </c>
      <c r="M350" s="37">
        <f t="shared" si="304"/>
        <v>1.4719043999999999</v>
      </c>
      <c r="N350" s="37">
        <v>0</v>
      </c>
      <c r="O350" s="37">
        <v>0</v>
      </c>
      <c r="P350" s="37">
        <v>0</v>
      </c>
      <c r="Q350" s="37">
        <v>1.4719043999999999</v>
      </c>
      <c r="R350" s="38">
        <f t="shared" si="305"/>
        <v>0</v>
      </c>
      <c r="S350" s="35">
        <f t="shared" si="306"/>
        <v>0</v>
      </c>
      <c r="T350" s="39">
        <f t="shared" si="290"/>
        <v>0</v>
      </c>
      <c r="U350" s="35">
        <f t="shared" si="307"/>
        <v>0</v>
      </c>
      <c r="V350" s="39">
        <v>0</v>
      </c>
      <c r="W350" s="35">
        <f t="shared" si="308"/>
        <v>0</v>
      </c>
      <c r="X350" s="39">
        <v>0</v>
      </c>
      <c r="Y350" s="35">
        <f t="shared" si="309"/>
        <v>0</v>
      </c>
      <c r="Z350" s="39">
        <v>0</v>
      </c>
      <c r="AA350" s="35">
        <f t="shared" si="310"/>
        <v>0</v>
      </c>
      <c r="AB350" s="39">
        <f t="shared" si="292"/>
        <v>0</v>
      </c>
      <c r="AC350" s="11" t="s">
        <v>221</v>
      </c>
      <c r="AR350" s="95"/>
    </row>
    <row r="351" spans="1:44" ht="31.5" x14ac:dyDescent="0.25">
      <c r="A351" s="32" t="s">
        <v>635</v>
      </c>
      <c r="B351" s="71" t="s">
        <v>653</v>
      </c>
      <c r="C351" s="41" t="s">
        <v>654</v>
      </c>
      <c r="D351" s="35">
        <v>6.9125581799999996</v>
      </c>
      <c r="E351" s="36" t="s">
        <v>33</v>
      </c>
      <c r="F351" s="37">
        <v>6.4514462999999997</v>
      </c>
      <c r="G351" s="35">
        <v>0.46111187999999997</v>
      </c>
      <c r="H351" s="37">
        <f t="shared" si="303"/>
        <v>0.46111187999999997</v>
      </c>
      <c r="I351" s="37">
        <v>0</v>
      </c>
      <c r="J351" s="37">
        <v>0</v>
      </c>
      <c r="K351" s="37">
        <v>0.38425990000000004</v>
      </c>
      <c r="L351" s="37">
        <v>7.6851979999999931E-2</v>
      </c>
      <c r="M351" s="37">
        <f t="shared" si="304"/>
        <v>0.46111187999999997</v>
      </c>
      <c r="N351" s="41">
        <v>0</v>
      </c>
      <c r="O351" s="41">
        <v>0</v>
      </c>
      <c r="P351" s="41">
        <v>0.38425989999999999</v>
      </c>
      <c r="Q351" s="41">
        <v>7.685198E-2</v>
      </c>
      <c r="R351" s="38">
        <f t="shared" si="305"/>
        <v>0</v>
      </c>
      <c r="S351" s="35">
        <f t="shared" si="306"/>
        <v>0</v>
      </c>
      <c r="T351" s="39">
        <f t="shared" si="290"/>
        <v>0</v>
      </c>
      <c r="U351" s="35">
        <f t="shared" si="307"/>
        <v>0</v>
      </c>
      <c r="V351" s="39">
        <v>0</v>
      </c>
      <c r="W351" s="35">
        <f t="shared" si="308"/>
        <v>0</v>
      </c>
      <c r="X351" s="39">
        <v>0</v>
      </c>
      <c r="Y351" s="35">
        <f t="shared" si="309"/>
        <v>0</v>
      </c>
      <c r="Z351" s="39">
        <f t="shared" si="291"/>
        <v>0</v>
      </c>
      <c r="AA351" s="35">
        <f t="shared" si="310"/>
        <v>0</v>
      </c>
      <c r="AB351" s="39">
        <f t="shared" si="292"/>
        <v>0</v>
      </c>
      <c r="AC351" s="11" t="s">
        <v>221</v>
      </c>
      <c r="AR351" s="95"/>
    </row>
    <row r="352" spans="1:44" ht="31.5" x14ac:dyDescent="0.25">
      <c r="A352" s="32" t="s">
        <v>635</v>
      </c>
      <c r="B352" s="71" t="s">
        <v>655</v>
      </c>
      <c r="C352" s="41" t="s">
        <v>656</v>
      </c>
      <c r="D352" s="35">
        <v>134.47254519000001</v>
      </c>
      <c r="E352" s="36" t="s">
        <v>33</v>
      </c>
      <c r="F352" s="37">
        <v>126.35636319000001</v>
      </c>
      <c r="G352" s="35">
        <v>8.1161819999999949</v>
      </c>
      <c r="H352" s="37">
        <f t="shared" si="303"/>
        <v>8.1161820000000002</v>
      </c>
      <c r="I352" s="37">
        <v>0</v>
      </c>
      <c r="J352" s="37">
        <v>0</v>
      </c>
      <c r="K352" s="37">
        <v>6.2603223000000003</v>
      </c>
      <c r="L352" s="37">
        <v>1.8558596999999999</v>
      </c>
      <c r="M352" s="37">
        <f t="shared" si="304"/>
        <v>8.1161820000000002</v>
      </c>
      <c r="N352" s="41">
        <v>0</v>
      </c>
      <c r="O352" s="41">
        <v>0</v>
      </c>
      <c r="P352" s="41">
        <v>6.2603223000000003</v>
      </c>
      <c r="Q352" s="41">
        <v>1.8558596999999999</v>
      </c>
      <c r="R352" s="38">
        <f t="shared" si="305"/>
        <v>0</v>
      </c>
      <c r="S352" s="35">
        <f t="shared" si="306"/>
        <v>0</v>
      </c>
      <c r="T352" s="39">
        <f t="shared" si="290"/>
        <v>0</v>
      </c>
      <c r="U352" s="35">
        <f t="shared" si="307"/>
        <v>0</v>
      </c>
      <c r="V352" s="39">
        <v>0</v>
      </c>
      <c r="W352" s="35">
        <f t="shared" si="308"/>
        <v>0</v>
      </c>
      <c r="X352" s="39">
        <v>0</v>
      </c>
      <c r="Y352" s="35">
        <f t="shared" si="309"/>
        <v>0</v>
      </c>
      <c r="Z352" s="39">
        <f t="shared" si="291"/>
        <v>0</v>
      </c>
      <c r="AA352" s="35">
        <f t="shared" si="310"/>
        <v>0</v>
      </c>
      <c r="AB352" s="39">
        <f t="shared" si="292"/>
        <v>0</v>
      </c>
      <c r="AC352" s="11" t="s">
        <v>33</v>
      </c>
      <c r="AR352" s="95"/>
    </row>
    <row r="353" spans="1:44" ht="31.5" x14ac:dyDescent="0.25">
      <c r="A353" s="32" t="s">
        <v>635</v>
      </c>
      <c r="B353" s="71" t="s">
        <v>657</v>
      </c>
      <c r="C353" s="41" t="s">
        <v>658</v>
      </c>
      <c r="D353" s="35">
        <v>36.568239609999992</v>
      </c>
      <c r="E353" s="36" t="s">
        <v>33</v>
      </c>
      <c r="F353" s="37">
        <v>35.199550689999995</v>
      </c>
      <c r="G353" s="35">
        <v>1.3686889200000001</v>
      </c>
      <c r="H353" s="37">
        <f t="shared" si="303"/>
        <v>1.3686889200000001</v>
      </c>
      <c r="I353" s="37">
        <v>0</v>
      </c>
      <c r="J353" s="37">
        <v>0</v>
      </c>
      <c r="K353" s="37">
        <v>0.85150459999999994</v>
      </c>
      <c r="L353" s="37">
        <v>0.51718432000000014</v>
      </c>
      <c r="M353" s="37">
        <f t="shared" si="304"/>
        <v>1.3686889200000001</v>
      </c>
      <c r="N353" s="41">
        <v>0</v>
      </c>
      <c r="O353" s="41">
        <v>0</v>
      </c>
      <c r="P353" s="41">
        <v>0.85150460000000006</v>
      </c>
      <c r="Q353" s="41">
        <v>0.51718432000000003</v>
      </c>
      <c r="R353" s="38">
        <f t="shared" si="305"/>
        <v>0</v>
      </c>
      <c r="S353" s="35">
        <f t="shared" si="306"/>
        <v>0</v>
      </c>
      <c r="T353" s="39">
        <f t="shared" si="290"/>
        <v>0</v>
      </c>
      <c r="U353" s="35">
        <f t="shared" si="307"/>
        <v>0</v>
      </c>
      <c r="V353" s="39">
        <v>0</v>
      </c>
      <c r="W353" s="35">
        <f t="shared" si="308"/>
        <v>0</v>
      </c>
      <c r="X353" s="39">
        <v>0</v>
      </c>
      <c r="Y353" s="35">
        <f t="shared" si="309"/>
        <v>0</v>
      </c>
      <c r="Z353" s="39">
        <f t="shared" si="291"/>
        <v>0</v>
      </c>
      <c r="AA353" s="35">
        <f t="shared" si="310"/>
        <v>0</v>
      </c>
      <c r="AB353" s="39">
        <f t="shared" si="292"/>
        <v>0</v>
      </c>
      <c r="AC353" s="11" t="s">
        <v>221</v>
      </c>
      <c r="AR353" s="95"/>
    </row>
    <row r="354" spans="1:44" ht="47.25" x14ac:dyDescent="0.25">
      <c r="A354" s="32" t="s">
        <v>635</v>
      </c>
      <c r="B354" s="71" t="s">
        <v>659</v>
      </c>
      <c r="C354" s="41" t="s">
        <v>660</v>
      </c>
      <c r="D354" s="35">
        <v>86.6054867</v>
      </c>
      <c r="E354" s="36" t="s">
        <v>33</v>
      </c>
      <c r="F354" s="37">
        <v>78.538610779999999</v>
      </c>
      <c r="G354" s="35">
        <v>8.0668759200000011</v>
      </c>
      <c r="H354" s="37">
        <f t="shared" si="303"/>
        <v>8.0668759200000011</v>
      </c>
      <c r="I354" s="37">
        <v>0</v>
      </c>
      <c r="J354" s="37">
        <v>0</v>
      </c>
      <c r="K354" s="37">
        <v>3.3851007000000002</v>
      </c>
      <c r="L354" s="37">
        <v>4.6817752200000005</v>
      </c>
      <c r="M354" s="37">
        <f t="shared" si="304"/>
        <v>8.1067159199999992</v>
      </c>
      <c r="N354" s="41">
        <v>0</v>
      </c>
      <c r="O354" s="41">
        <v>0</v>
      </c>
      <c r="P354" s="41">
        <v>3.3851007000000002</v>
      </c>
      <c r="Q354" s="41">
        <v>4.7216152199999994</v>
      </c>
      <c r="R354" s="38">
        <f t="shared" si="305"/>
        <v>-3.9839999999998099E-2</v>
      </c>
      <c r="S354" s="35">
        <f t="shared" si="306"/>
        <v>3.9839999999998099E-2</v>
      </c>
      <c r="T354" s="39">
        <f t="shared" si="290"/>
        <v>4.9387148624938926E-3</v>
      </c>
      <c r="U354" s="35">
        <f t="shared" si="307"/>
        <v>0</v>
      </c>
      <c r="V354" s="39">
        <v>0</v>
      </c>
      <c r="W354" s="35">
        <f t="shared" si="308"/>
        <v>0</v>
      </c>
      <c r="X354" s="39">
        <v>0</v>
      </c>
      <c r="Y354" s="35">
        <f t="shared" si="309"/>
        <v>0</v>
      </c>
      <c r="Z354" s="39">
        <f t="shared" si="291"/>
        <v>0</v>
      </c>
      <c r="AA354" s="35">
        <f t="shared" si="310"/>
        <v>3.9839999999998987E-2</v>
      </c>
      <c r="AB354" s="39">
        <f t="shared" si="292"/>
        <v>8.5095926497724909E-3</v>
      </c>
      <c r="AC354" s="11" t="s">
        <v>1182</v>
      </c>
      <c r="AR354" s="95"/>
    </row>
    <row r="355" spans="1:44" ht="47.25" x14ac:dyDescent="0.25">
      <c r="A355" s="32" t="s">
        <v>635</v>
      </c>
      <c r="B355" s="71" t="s">
        <v>661</v>
      </c>
      <c r="C355" s="41" t="s">
        <v>662</v>
      </c>
      <c r="D355" s="35">
        <v>0.19146960000000002</v>
      </c>
      <c r="E355" s="36" t="s">
        <v>33</v>
      </c>
      <c r="F355" s="37">
        <v>0</v>
      </c>
      <c r="G355" s="35">
        <v>0.19146960000000002</v>
      </c>
      <c r="H355" s="37">
        <f t="shared" si="303"/>
        <v>0.19146960000000002</v>
      </c>
      <c r="I355" s="37">
        <v>0</v>
      </c>
      <c r="J355" s="37">
        <v>0</v>
      </c>
      <c r="K355" s="37">
        <v>0</v>
      </c>
      <c r="L355" s="37">
        <v>0.19146960000000002</v>
      </c>
      <c r="M355" s="37">
        <f t="shared" si="304"/>
        <v>0.19146959999999999</v>
      </c>
      <c r="N355" s="41">
        <v>0</v>
      </c>
      <c r="O355" s="41">
        <v>0</v>
      </c>
      <c r="P355" s="41">
        <v>0</v>
      </c>
      <c r="Q355" s="41">
        <v>0.19146959999999999</v>
      </c>
      <c r="R355" s="38">
        <f t="shared" si="305"/>
        <v>0</v>
      </c>
      <c r="S355" s="35">
        <f t="shared" si="306"/>
        <v>0</v>
      </c>
      <c r="T355" s="39">
        <f t="shared" si="290"/>
        <v>0</v>
      </c>
      <c r="U355" s="35">
        <f t="shared" si="307"/>
        <v>0</v>
      </c>
      <c r="V355" s="39">
        <v>0</v>
      </c>
      <c r="W355" s="35">
        <f t="shared" si="308"/>
        <v>0</v>
      </c>
      <c r="X355" s="39">
        <v>0</v>
      </c>
      <c r="Y355" s="35">
        <f t="shared" si="309"/>
        <v>0</v>
      </c>
      <c r="Z355" s="39">
        <v>0</v>
      </c>
      <c r="AA355" s="35">
        <f t="shared" si="310"/>
        <v>0</v>
      </c>
      <c r="AB355" s="39">
        <f t="shared" si="292"/>
        <v>0</v>
      </c>
      <c r="AC355" s="11" t="s">
        <v>762</v>
      </c>
      <c r="AR355" s="95"/>
    </row>
    <row r="356" spans="1:44" ht="31.5" x14ac:dyDescent="0.25">
      <c r="A356" s="32" t="s">
        <v>635</v>
      </c>
      <c r="B356" s="71" t="s">
        <v>663</v>
      </c>
      <c r="C356" s="41" t="s">
        <v>664</v>
      </c>
      <c r="D356" s="34">
        <v>23.963763480000001</v>
      </c>
      <c r="E356" s="36" t="s">
        <v>33</v>
      </c>
      <c r="F356" s="37">
        <v>22.584527040000001</v>
      </c>
      <c r="G356" s="35">
        <v>1.3792364399999999</v>
      </c>
      <c r="H356" s="37">
        <f t="shared" si="303"/>
        <v>1.3792364399999999</v>
      </c>
      <c r="I356" s="37">
        <v>0</v>
      </c>
      <c r="J356" s="37">
        <v>0</v>
      </c>
      <c r="K356" s="37">
        <v>1.1046999999999999E-3</v>
      </c>
      <c r="L356" s="37">
        <v>1.3781317399999999</v>
      </c>
      <c r="M356" s="37">
        <f t="shared" si="304"/>
        <v>1.3792364399999999</v>
      </c>
      <c r="N356" s="41">
        <v>0</v>
      </c>
      <c r="O356" s="41">
        <v>0</v>
      </c>
      <c r="P356" s="41">
        <v>1.1046999999999585E-3</v>
      </c>
      <c r="Q356" s="41">
        <v>1.3781317399999999</v>
      </c>
      <c r="R356" s="38">
        <f t="shared" si="305"/>
        <v>0</v>
      </c>
      <c r="S356" s="35">
        <f t="shared" si="306"/>
        <v>0</v>
      </c>
      <c r="T356" s="39">
        <f t="shared" si="290"/>
        <v>0</v>
      </c>
      <c r="U356" s="35">
        <f t="shared" si="307"/>
        <v>0</v>
      </c>
      <c r="V356" s="39">
        <v>0</v>
      </c>
      <c r="W356" s="35">
        <f t="shared" si="308"/>
        <v>0</v>
      </c>
      <c r="X356" s="39">
        <v>0</v>
      </c>
      <c r="Y356" s="35">
        <f t="shared" si="309"/>
        <v>-4.1416522988946269E-17</v>
      </c>
      <c r="Z356" s="39">
        <f t="shared" si="291"/>
        <v>-3.7491194884535413E-14</v>
      </c>
      <c r="AA356" s="35">
        <f t="shared" si="310"/>
        <v>0</v>
      </c>
      <c r="AB356" s="39">
        <f t="shared" si="292"/>
        <v>0</v>
      </c>
      <c r="AC356" s="11" t="s">
        <v>221</v>
      </c>
      <c r="AR356" s="95"/>
    </row>
    <row r="357" spans="1:44" ht="31.5" x14ac:dyDescent="0.25">
      <c r="A357" s="23" t="s">
        <v>665</v>
      </c>
      <c r="B357" s="29" t="s">
        <v>176</v>
      </c>
      <c r="C357" s="25" t="s">
        <v>32</v>
      </c>
      <c r="D357" s="102">
        <f>D358</f>
        <v>57.266824620000001</v>
      </c>
      <c r="E357" s="102" t="str">
        <f t="shared" ref="E357:AA357" si="311">E358</f>
        <v>нд</v>
      </c>
      <c r="F357" s="102">
        <f t="shared" si="311"/>
        <v>0</v>
      </c>
      <c r="G357" s="102">
        <f t="shared" si="311"/>
        <v>57.266824620000001</v>
      </c>
      <c r="H357" s="102">
        <f t="shared" si="311"/>
        <v>6</v>
      </c>
      <c r="I357" s="102">
        <f t="shared" si="311"/>
        <v>0</v>
      </c>
      <c r="J357" s="102">
        <f t="shared" si="311"/>
        <v>0</v>
      </c>
      <c r="K357" s="102">
        <f t="shared" si="311"/>
        <v>5</v>
      </c>
      <c r="L357" s="102">
        <f t="shared" si="311"/>
        <v>1</v>
      </c>
      <c r="M357" s="102">
        <f t="shared" si="311"/>
        <v>0</v>
      </c>
      <c r="N357" s="102">
        <f t="shared" si="311"/>
        <v>0</v>
      </c>
      <c r="O357" s="102">
        <f t="shared" si="311"/>
        <v>0</v>
      </c>
      <c r="P357" s="102">
        <f t="shared" si="311"/>
        <v>0</v>
      </c>
      <c r="Q357" s="102">
        <f t="shared" si="311"/>
        <v>0</v>
      </c>
      <c r="R357" s="102">
        <f t="shared" si="311"/>
        <v>57.266824620000001</v>
      </c>
      <c r="S357" s="102">
        <f t="shared" si="311"/>
        <v>-6</v>
      </c>
      <c r="T357" s="27">
        <f>S357/H357</f>
        <v>-1</v>
      </c>
      <c r="U357" s="102">
        <f t="shared" si="311"/>
        <v>0</v>
      </c>
      <c r="V357" s="27">
        <v>0</v>
      </c>
      <c r="W357" s="102">
        <f t="shared" si="311"/>
        <v>0</v>
      </c>
      <c r="X357" s="27">
        <v>0</v>
      </c>
      <c r="Y357" s="102">
        <f t="shared" si="311"/>
        <v>-5</v>
      </c>
      <c r="Z357" s="27">
        <f>Y357/K357</f>
        <v>-1</v>
      </c>
      <c r="AA357" s="102">
        <f t="shared" si="311"/>
        <v>-1</v>
      </c>
      <c r="AB357" s="27">
        <f>AA357/L357</f>
        <v>-1</v>
      </c>
      <c r="AC357" s="28" t="s">
        <v>33</v>
      </c>
      <c r="AR357" s="95"/>
    </row>
    <row r="358" spans="1:44" ht="63" x14ac:dyDescent="0.25">
      <c r="A358" s="32" t="s">
        <v>665</v>
      </c>
      <c r="B358" s="40" t="s">
        <v>666</v>
      </c>
      <c r="C358" s="41" t="s">
        <v>667</v>
      </c>
      <c r="D358" s="35">
        <v>57.266824620000001</v>
      </c>
      <c r="E358" s="36" t="s">
        <v>33</v>
      </c>
      <c r="F358" s="37">
        <v>0</v>
      </c>
      <c r="G358" s="35">
        <v>57.266824620000001</v>
      </c>
      <c r="H358" s="37">
        <f>I358+J358+K358+L358</f>
        <v>6</v>
      </c>
      <c r="I358" s="37">
        <v>0</v>
      </c>
      <c r="J358" s="37">
        <v>0</v>
      </c>
      <c r="K358" s="37">
        <v>5</v>
      </c>
      <c r="L358" s="37">
        <v>1</v>
      </c>
      <c r="M358" s="37">
        <f>N358+O358+P358+Q358</f>
        <v>0</v>
      </c>
      <c r="N358" s="37">
        <v>0</v>
      </c>
      <c r="O358" s="37">
        <v>0</v>
      </c>
      <c r="P358" s="37">
        <v>0</v>
      </c>
      <c r="Q358" s="37">
        <v>0</v>
      </c>
      <c r="R358" s="38">
        <f>G358-M358</f>
        <v>57.266824620000001</v>
      </c>
      <c r="S358" s="35">
        <f>M358-H358</f>
        <v>-6</v>
      </c>
      <c r="T358" s="39">
        <f>S358/H358</f>
        <v>-1</v>
      </c>
      <c r="U358" s="35">
        <f>N358-I358</f>
        <v>0</v>
      </c>
      <c r="V358" s="39">
        <v>0</v>
      </c>
      <c r="W358" s="35">
        <f>O358-J358</f>
        <v>0</v>
      </c>
      <c r="X358" s="39">
        <v>0</v>
      </c>
      <c r="Y358" s="35">
        <f>P358-K358</f>
        <v>-5</v>
      </c>
      <c r="Z358" s="39">
        <f>Y358/K358</f>
        <v>-1</v>
      </c>
      <c r="AA358" s="35">
        <f>Q358-L358</f>
        <v>-1</v>
      </c>
      <c r="AB358" s="39">
        <f>AA358/L358</f>
        <v>-1</v>
      </c>
      <c r="AC358" s="11" t="s">
        <v>1181</v>
      </c>
      <c r="AR358" s="95"/>
    </row>
    <row r="359" spans="1:44" ht="31.5" x14ac:dyDescent="0.25">
      <c r="A359" s="23" t="s">
        <v>668</v>
      </c>
      <c r="B359" s="29" t="s">
        <v>178</v>
      </c>
      <c r="C359" s="25" t="s">
        <v>32</v>
      </c>
      <c r="D359" s="102">
        <f>SUM(D360:D379)</f>
        <v>468.11634033380574</v>
      </c>
      <c r="E359" s="42" t="s">
        <v>33</v>
      </c>
      <c r="F359" s="66">
        <f t="shared" ref="F359:S359" si="312">SUM(F360:F379)</f>
        <v>156.85914268999997</v>
      </c>
      <c r="G359" s="102">
        <f t="shared" si="312"/>
        <v>311.2571976438058</v>
      </c>
      <c r="H359" s="66">
        <f t="shared" si="312"/>
        <v>193.05836455420578</v>
      </c>
      <c r="I359" s="66">
        <f t="shared" si="312"/>
        <v>0</v>
      </c>
      <c r="J359" s="66">
        <f t="shared" si="312"/>
        <v>0</v>
      </c>
      <c r="K359" s="66">
        <f t="shared" si="312"/>
        <v>162.92475032413913</v>
      </c>
      <c r="L359" s="66">
        <f t="shared" si="312"/>
        <v>30.133614230066655</v>
      </c>
      <c r="M359" s="66">
        <f t="shared" si="312"/>
        <v>195.98147532999999</v>
      </c>
      <c r="N359" s="66">
        <f t="shared" si="312"/>
        <v>0</v>
      </c>
      <c r="O359" s="66">
        <f t="shared" si="312"/>
        <v>0</v>
      </c>
      <c r="P359" s="66">
        <f t="shared" si="312"/>
        <v>164.95061714000005</v>
      </c>
      <c r="Q359" s="66">
        <f t="shared" si="312"/>
        <v>31.030858190000007</v>
      </c>
      <c r="R359" s="66">
        <f t="shared" si="312"/>
        <v>115.27572231380576</v>
      </c>
      <c r="S359" s="66">
        <f t="shared" si="312"/>
        <v>2.9231107757942123</v>
      </c>
      <c r="T359" s="27">
        <f t="shared" ref="T359:T379" si="313">S359/H359</f>
        <v>1.5141072921362487E-2</v>
      </c>
      <c r="U359" s="66">
        <f>SUM(U360:U379)</f>
        <v>0</v>
      </c>
      <c r="V359" s="27">
        <v>0</v>
      </c>
      <c r="W359" s="66">
        <f>SUM(W360:W379)</f>
        <v>0</v>
      </c>
      <c r="X359" s="27">
        <v>0</v>
      </c>
      <c r="Y359" s="66">
        <f>SUM(Y360:Y379)</f>
        <v>2.025866815860867</v>
      </c>
      <c r="Z359" s="27">
        <f t="shared" ref="Z359:Z379" si="314">Y359/K359</f>
        <v>1.2434371154968173E-2</v>
      </c>
      <c r="AA359" s="66">
        <f>SUM(AA360:AA379)</f>
        <v>0.89724395993334438</v>
      </c>
      <c r="AB359" s="27">
        <f t="shared" ref="AB359:AB379" si="315">AA359/L359</f>
        <v>2.9775517569282949E-2</v>
      </c>
      <c r="AC359" s="28" t="s">
        <v>33</v>
      </c>
      <c r="AR359" s="95"/>
    </row>
    <row r="360" spans="1:44" ht="47.25" x14ac:dyDescent="0.25">
      <c r="A360" s="32" t="s">
        <v>668</v>
      </c>
      <c r="B360" s="48" t="s">
        <v>669</v>
      </c>
      <c r="C360" s="41" t="s">
        <v>670</v>
      </c>
      <c r="D360" s="35">
        <v>9.7394260499999987</v>
      </c>
      <c r="E360" s="36" t="s">
        <v>33</v>
      </c>
      <c r="F360" s="37">
        <v>9.0453568499999975</v>
      </c>
      <c r="G360" s="35">
        <v>0.69406920000000127</v>
      </c>
      <c r="H360" s="37">
        <f t="shared" ref="H360:H379" si="316">I360+J360+K360+L360</f>
        <v>0.69406920000000005</v>
      </c>
      <c r="I360" s="37">
        <v>0</v>
      </c>
      <c r="J360" s="37">
        <v>0</v>
      </c>
      <c r="K360" s="37">
        <v>0.57839099999999999</v>
      </c>
      <c r="L360" s="37">
        <v>0.11567820000000006</v>
      </c>
      <c r="M360" s="37">
        <f t="shared" ref="M360:M379" si="317">N360+O360+P360+Q360</f>
        <v>0.69406920000000005</v>
      </c>
      <c r="N360" s="37">
        <v>0</v>
      </c>
      <c r="O360" s="37">
        <v>0</v>
      </c>
      <c r="P360" s="37">
        <v>0.57839099999999999</v>
      </c>
      <c r="Q360" s="37">
        <v>0.11567820000000006</v>
      </c>
      <c r="R360" s="38">
        <f t="shared" ref="R360:R379" si="318">G360-M360</f>
        <v>1.2212453270876722E-15</v>
      </c>
      <c r="S360" s="35">
        <f t="shared" ref="S360:S379" si="319">M360-H360</f>
        <v>0</v>
      </c>
      <c r="T360" s="39">
        <f t="shared" si="313"/>
        <v>0</v>
      </c>
      <c r="U360" s="35">
        <f t="shared" ref="U360:U379" si="320">N360-I360</f>
        <v>0</v>
      </c>
      <c r="V360" s="39">
        <v>0</v>
      </c>
      <c r="W360" s="35">
        <f t="shared" ref="W360:W379" si="321">O360-J360</f>
        <v>0</v>
      </c>
      <c r="X360" s="39">
        <v>0</v>
      </c>
      <c r="Y360" s="35">
        <f t="shared" ref="Y360:Y379" si="322">P360-K360</f>
        <v>0</v>
      </c>
      <c r="Z360" s="39">
        <f t="shared" si="314"/>
        <v>0</v>
      </c>
      <c r="AA360" s="35">
        <f t="shared" ref="AA360:AA379" si="323">Q360-L360</f>
        <v>0</v>
      </c>
      <c r="AB360" s="39">
        <f t="shared" si="315"/>
        <v>0</v>
      </c>
      <c r="AC360" s="56" t="s">
        <v>33</v>
      </c>
      <c r="AR360" s="95"/>
    </row>
    <row r="361" spans="1:44" ht="47.25" x14ac:dyDescent="0.25">
      <c r="A361" s="32" t="s">
        <v>668</v>
      </c>
      <c r="B361" s="48" t="s">
        <v>671</v>
      </c>
      <c r="C361" s="41" t="s">
        <v>672</v>
      </c>
      <c r="D361" s="35">
        <v>24.865420491999998</v>
      </c>
      <c r="E361" s="36" t="s">
        <v>33</v>
      </c>
      <c r="F361" s="37">
        <v>11.80936406</v>
      </c>
      <c r="G361" s="35">
        <v>13.056056431999998</v>
      </c>
      <c r="H361" s="37">
        <f t="shared" si="316"/>
        <v>11.46140724</v>
      </c>
      <c r="I361" s="37">
        <v>0</v>
      </c>
      <c r="J361" s="37">
        <v>0</v>
      </c>
      <c r="K361" s="37">
        <v>9.5511727000000004</v>
      </c>
      <c r="L361" s="37">
        <v>1.9102345399999994</v>
      </c>
      <c r="M361" s="37">
        <f t="shared" si="317"/>
        <v>9.0502846199999993</v>
      </c>
      <c r="N361" s="37">
        <v>0</v>
      </c>
      <c r="O361" s="37">
        <v>0</v>
      </c>
      <c r="P361" s="37">
        <v>7.5516513599999993</v>
      </c>
      <c r="Q361" s="37">
        <v>1.4986332600000001</v>
      </c>
      <c r="R361" s="38">
        <f t="shared" si="318"/>
        <v>4.005771811999999</v>
      </c>
      <c r="S361" s="35">
        <f t="shared" si="319"/>
        <v>-2.4111226200000004</v>
      </c>
      <c r="T361" s="39">
        <f t="shared" si="313"/>
        <v>-0.21036881157012274</v>
      </c>
      <c r="U361" s="35">
        <f t="shared" si="320"/>
        <v>0</v>
      </c>
      <c r="V361" s="39">
        <v>0</v>
      </c>
      <c r="W361" s="35">
        <f t="shared" si="321"/>
        <v>0</v>
      </c>
      <c r="X361" s="39">
        <v>0</v>
      </c>
      <c r="Y361" s="35">
        <f t="shared" si="322"/>
        <v>-1.9995213400000011</v>
      </c>
      <c r="Z361" s="39">
        <f t="shared" si="314"/>
        <v>-0.20934825521477599</v>
      </c>
      <c r="AA361" s="35">
        <f t="shared" si="323"/>
        <v>-0.41160127999999929</v>
      </c>
      <c r="AB361" s="39">
        <f t="shared" si="315"/>
        <v>-0.21547159334685648</v>
      </c>
      <c r="AC361" s="56" t="s">
        <v>1183</v>
      </c>
      <c r="AR361" s="95"/>
    </row>
    <row r="362" spans="1:44" ht="47.25" x14ac:dyDescent="0.25">
      <c r="A362" s="32" t="s">
        <v>668</v>
      </c>
      <c r="B362" s="48" t="s">
        <v>673</v>
      </c>
      <c r="C362" s="41" t="s">
        <v>674</v>
      </c>
      <c r="D362" s="35">
        <v>6.6890647199999993</v>
      </c>
      <c r="E362" s="36" t="s">
        <v>33</v>
      </c>
      <c r="F362" s="37">
        <v>6.3450153600000005</v>
      </c>
      <c r="G362" s="35">
        <v>0.34404935999999875</v>
      </c>
      <c r="H362" s="37">
        <f t="shared" si="316"/>
        <v>0.34404935999999997</v>
      </c>
      <c r="I362" s="37">
        <v>0</v>
      </c>
      <c r="J362" s="37">
        <v>0</v>
      </c>
      <c r="K362" s="37">
        <v>0.28670780000000001</v>
      </c>
      <c r="L362" s="37">
        <v>5.7341559999999958E-2</v>
      </c>
      <c r="M362" s="37">
        <f t="shared" si="317"/>
        <v>0.34404936000000003</v>
      </c>
      <c r="N362" s="37">
        <v>0</v>
      </c>
      <c r="O362" s="37">
        <v>0</v>
      </c>
      <c r="P362" s="37">
        <v>0.28670780000000007</v>
      </c>
      <c r="Q362" s="37">
        <v>5.7341559999999958E-2</v>
      </c>
      <c r="R362" s="38">
        <f t="shared" si="318"/>
        <v>-1.27675647831893E-15</v>
      </c>
      <c r="S362" s="35">
        <f t="shared" si="319"/>
        <v>0</v>
      </c>
      <c r="T362" s="39">
        <f t="shared" si="313"/>
        <v>0</v>
      </c>
      <c r="U362" s="35">
        <f t="shared" si="320"/>
        <v>0</v>
      </c>
      <c r="V362" s="39">
        <v>0</v>
      </c>
      <c r="W362" s="35">
        <f t="shared" si="321"/>
        <v>0</v>
      </c>
      <c r="X362" s="39">
        <v>0</v>
      </c>
      <c r="Y362" s="35">
        <f t="shared" si="322"/>
        <v>0</v>
      </c>
      <c r="Z362" s="39">
        <f t="shared" si="314"/>
        <v>0</v>
      </c>
      <c r="AA362" s="35">
        <f t="shared" si="323"/>
        <v>0</v>
      </c>
      <c r="AB362" s="39">
        <f t="shared" si="315"/>
        <v>0</v>
      </c>
      <c r="AC362" s="11" t="s">
        <v>33</v>
      </c>
      <c r="AR362" s="95"/>
    </row>
    <row r="363" spans="1:44" ht="47.25" x14ac:dyDescent="0.25">
      <c r="A363" s="32" t="s">
        <v>668</v>
      </c>
      <c r="B363" s="48" t="s">
        <v>675</v>
      </c>
      <c r="C363" s="41" t="s">
        <v>676</v>
      </c>
      <c r="D363" s="35">
        <v>15.074150310000002</v>
      </c>
      <c r="E363" s="36" t="s">
        <v>33</v>
      </c>
      <c r="F363" s="37">
        <v>14.112549389999998</v>
      </c>
      <c r="G363" s="35">
        <v>0.96160092000000397</v>
      </c>
      <c r="H363" s="37">
        <f t="shared" si="316"/>
        <v>0.96160091999999997</v>
      </c>
      <c r="I363" s="37">
        <v>0</v>
      </c>
      <c r="J363" s="37">
        <v>0</v>
      </c>
      <c r="K363" s="37">
        <v>0.80133410000000005</v>
      </c>
      <c r="L363" s="37">
        <v>0.16026681999999992</v>
      </c>
      <c r="M363" s="37">
        <f t="shared" si="317"/>
        <v>0.96160091999999997</v>
      </c>
      <c r="N363" s="37">
        <v>0</v>
      </c>
      <c r="O363" s="37">
        <v>0</v>
      </c>
      <c r="P363" s="37">
        <v>0.80133410000000005</v>
      </c>
      <c r="Q363" s="37">
        <v>0.16026681999999995</v>
      </c>
      <c r="R363" s="38">
        <f t="shared" si="318"/>
        <v>3.9968028886505635E-15</v>
      </c>
      <c r="S363" s="35">
        <f t="shared" si="319"/>
        <v>0</v>
      </c>
      <c r="T363" s="39">
        <f t="shared" si="313"/>
        <v>0</v>
      </c>
      <c r="U363" s="35">
        <f t="shared" si="320"/>
        <v>0</v>
      </c>
      <c r="V363" s="39">
        <v>0</v>
      </c>
      <c r="W363" s="35">
        <f t="shared" si="321"/>
        <v>0</v>
      </c>
      <c r="X363" s="39">
        <v>0</v>
      </c>
      <c r="Y363" s="35">
        <f t="shared" si="322"/>
        <v>0</v>
      </c>
      <c r="Z363" s="39">
        <f t="shared" si="314"/>
        <v>0</v>
      </c>
      <c r="AA363" s="35">
        <f t="shared" si="323"/>
        <v>0</v>
      </c>
      <c r="AB363" s="39">
        <f t="shared" si="315"/>
        <v>0</v>
      </c>
      <c r="AC363" s="11" t="s">
        <v>33</v>
      </c>
      <c r="AR363" s="95"/>
    </row>
    <row r="364" spans="1:44" ht="31.5" x14ac:dyDescent="0.25">
      <c r="A364" s="32" t="s">
        <v>668</v>
      </c>
      <c r="B364" s="48" t="s">
        <v>677</v>
      </c>
      <c r="C364" s="41" t="s">
        <v>678</v>
      </c>
      <c r="D364" s="35">
        <v>32.02955661</v>
      </c>
      <c r="E364" s="36" t="s">
        <v>33</v>
      </c>
      <c r="F364" s="37">
        <v>29.52870021</v>
      </c>
      <c r="G364" s="35">
        <v>2.5008564</v>
      </c>
      <c r="H364" s="37">
        <f t="shared" si="316"/>
        <v>2.5008564</v>
      </c>
      <c r="I364" s="37">
        <v>0</v>
      </c>
      <c r="J364" s="37">
        <v>0</v>
      </c>
      <c r="K364" s="37">
        <v>2.084047</v>
      </c>
      <c r="L364" s="37">
        <v>0.4168094</v>
      </c>
      <c r="M364" s="37">
        <f t="shared" si="317"/>
        <v>2.5008564</v>
      </c>
      <c r="N364" s="37">
        <v>0</v>
      </c>
      <c r="O364" s="37">
        <v>0</v>
      </c>
      <c r="P364" s="37">
        <v>2.084047</v>
      </c>
      <c r="Q364" s="37">
        <v>0.41680940000000011</v>
      </c>
      <c r="R364" s="38">
        <f t="shared" si="318"/>
        <v>0</v>
      </c>
      <c r="S364" s="35">
        <f t="shared" si="319"/>
        <v>0</v>
      </c>
      <c r="T364" s="39">
        <f t="shared" si="313"/>
        <v>0</v>
      </c>
      <c r="U364" s="35">
        <f t="shared" si="320"/>
        <v>0</v>
      </c>
      <c r="V364" s="39">
        <v>0</v>
      </c>
      <c r="W364" s="35">
        <f t="shared" si="321"/>
        <v>0</v>
      </c>
      <c r="X364" s="39">
        <v>0</v>
      </c>
      <c r="Y364" s="35">
        <f t="shared" si="322"/>
        <v>0</v>
      </c>
      <c r="Z364" s="39">
        <f t="shared" si="314"/>
        <v>0</v>
      </c>
      <c r="AA364" s="35">
        <f t="shared" si="323"/>
        <v>0</v>
      </c>
      <c r="AB364" s="39">
        <f t="shared" si="315"/>
        <v>0</v>
      </c>
      <c r="AC364" s="11" t="s">
        <v>33</v>
      </c>
      <c r="AR364" s="95"/>
    </row>
    <row r="365" spans="1:44" ht="31.5" x14ac:dyDescent="0.25">
      <c r="A365" s="32" t="s">
        <v>668</v>
      </c>
      <c r="B365" s="48" t="s">
        <v>679</v>
      </c>
      <c r="C365" s="41" t="s">
        <v>680</v>
      </c>
      <c r="D365" s="75">
        <v>19.516835010000001</v>
      </c>
      <c r="E365" s="36" t="s">
        <v>33</v>
      </c>
      <c r="F365" s="37">
        <v>18.147407250000001</v>
      </c>
      <c r="G365" s="35">
        <v>1.3694277600000007</v>
      </c>
      <c r="H365" s="37">
        <f t="shared" si="316"/>
        <v>1.36942776</v>
      </c>
      <c r="I365" s="37">
        <v>0</v>
      </c>
      <c r="J365" s="37">
        <v>0</v>
      </c>
      <c r="K365" s="37">
        <v>1.1411898</v>
      </c>
      <c r="L365" s="37">
        <v>0.22823795999999996</v>
      </c>
      <c r="M365" s="37">
        <f t="shared" si="317"/>
        <v>1.36942776</v>
      </c>
      <c r="N365" s="37">
        <v>0</v>
      </c>
      <c r="O365" s="37">
        <v>0</v>
      </c>
      <c r="P365" s="37">
        <v>1.1411898</v>
      </c>
      <c r="Q365" s="37">
        <v>0.22823795999999993</v>
      </c>
      <c r="R365" s="38">
        <f t="shared" si="318"/>
        <v>0</v>
      </c>
      <c r="S365" s="35">
        <f t="shared" si="319"/>
        <v>0</v>
      </c>
      <c r="T365" s="39">
        <f t="shared" si="313"/>
        <v>0</v>
      </c>
      <c r="U365" s="35">
        <f t="shared" si="320"/>
        <v>0</v>
      </c>
      <c r="V365" s="39">
        <v>0</v>
      </c>
      <c r="W365" s="35">
        <f t="shared" si="321"/>
        <v>0</v>
      </c>
      <c r="X365" s="39">
        <v>0</v>
      </c>
      <c r="Y365" s="35">
        <f t="shared" si="322"/>
        <v>0</v>
      </c>
      <c r="Z365" s="39">
        <f t="shared" si="314"/>
        <v>0</v>
      </c>
      <c r="AA365" s="35">
        <f t="shared" si="323"/>
        <v>0</v>
      </c>
      <c r="AB365" s="39">
        <f t="shared" si="315"/>
        <v>0</v>
      </c>
      <c r="AC365" s="11" t="s">
        <v>33</v>
      </c>
      <c r="AR365" s="95"/>
    </row>
    <row r="366" spans="1:44" ht="47.25" x14ac:dyDescent="0.25">
      <c r="A366" s="32" t="s">
        <v>668</v>
      </c>
      <c r="B366" s="48" t="s">
        <v>681</v>
      </c>
      <c r="C366" s="41" t="s">
        <v>682</v>
      </c>
      <c r="D366" s="35">
        <v>10.16386185</v>
      </c>
      <c r="E366" s="36" t="s">
        <v>33</v>
      </c>
      <c r="F366" s="37">
        <v>9.4732238100000004</v>
      </c>
      <c r="G366" s="35">
        <v>0.69063803999999962</v>
      </c>
      <c r="H366" s="37">
        <f t="shared" si="316"/>
        <v>0.69063804000000006</v>
      </c>
      <c r="I366" s="37">
        <v>0</v>
      </c>
      <c r="J366" s="37">
        <v>0</v>
      </c>
      <c r="K366" s="37">
        <v>0.57553170000000009</v>
      </c>
      <c r="L366" s="37">
        <v>0.11510633999999997</v>
      </c>
      <c r="M366" s="37">
        <f t="shared" si="317"/>
        <v>0.69063803999999995</v>
      </c>
      <c r="N366" s="37">
        <v>0</v>
      </c>
      <c r="O366" s="37">
        <v>0</v>
      </c>
      <c r="P366" s="37">
        <v>0.57553169999999987</v>
      </c>
      <c r="Q366" s="37">
        <v>0.11510634000000004</v>
      </c>
      <c r="R366" s="38">
        <f t="shared" si="318"/>
        <v>0</v>
      </c>
      <c r="S366" s="35">
        <f t="shared" si="319"/>
        <v>0</v>
      </c>
      <c r="T366" s="39">
        <f t="shared" si="313"/>
        <v>0</v>
      </c>
      <c r="U366" s="35">
        <f t="shared" si="320"/>
        <v>0</v>
      </c>
      <c r="V366" s="39">
        <v>0</v>
      </c>
      <c r="W366" s="35">
        <f t="shared" si="321"/>
        <v>0</v>
      </c>
      <c r="X366" s="39">
        <v>0</v>
      </c>
      <c r="Y366" s="35">
        <f t="shared" si="322"/>
        <v>0</v>
      </c>
      <c r="Z366" s="39">
        <f t="shared" si="314"/>
        <v>0</v>
      </c>
      <c r="AA366" s="35">
        <f t="shared" si="323"/>
        <v>0</v>
      </c>
      <c r="AB366" s="39">
        <f t="shared" si="315"/>
        <v>0</v>
      </c>
      <c r="AC366" s="11" t="s">
        <v>33</v>
      </c>
      <c r="AR366" s="95"/>
    </row>
    <row r="367" spans="1:44" ht="63" x14ac:dyDescent="0.25">
      <c r="A367" s="32" t="s">
        <v>668</v>
      </c>
      <c r="B367" s="48" t="s">
        <v>683</v>
      </c>
      <c r="C367" s="41" t="s">
        <v>684</v>
      </c>
      <c r="D367" s="35">
        <v>57.983477853805795</v>
      </c>
      <c r="E367" s="36" t="s">
        <v>33</v>
      </c>
      <c r="F367" s="37">
        <v>26.843904690000002</v>
      </c>
      <c r="G367" s="35">
        <v>31.139573163805792</v>
      </c>
      <c r="H367" s="37">
        <f t="shared" si="316"/>
        <v>24.16381967460579</v>
      </c>
      <c r="I367" s="37">
        <v>0</v>
      </c>
      <c r="J367" s="37">
        <v>0</v>
      </c>
      <c r="K367" s="37">
        <v>20.977482157805792</v>
      </c>
      <c r="L367" s="37">
        <v>3.1863375167999983</v>
      </c>
      <c r="M367" s="37">
        <f t="shared" si="317"/>
        <v>29.236717730000002</v>
      </c>
      <c r="N367" s="37">
        <v>0</v>
      </c>
      <c r="O367" s="37">
        <v>0</v>
      </c>
      <c r="P367" s="37">
        <v>24.746664730000003</v>
      </c>
      <c r="Q367" s="37">
        <v>4.4900529999999996</v>
      </c>
      <c r="R367" s="38">
        <f t="shared" si="318"/>
        <v>1.9028554338057901</v>
      </c>
      <c r="S367" s="35">
        <f t="shared" si="319"/>
        <v>5.0728980553942122</v>
      </c>
      <c r="T367" s="39">
        <f t="shared" si="313"/>
        <v>0.2099377550282506</v>
      </c>
      <c r="U367" s="35">
        <f t="shared" si="320"/>
        <v>0</v>
      </c>
      <c r="V367" s="39">
        <v>0</v>
      </c>
      <c r="W367" s="35">
        <f t="shared" si="321"/>
        <v>0</v>
      </c>
      <c r="X367" s="39">
        <v>0</v>
      </c>
      <c r="Y367" s="35">
        <f t="shared" si="322"/>
        <v>3.7691825721942109</v>
      </c>
      <c r="Z367" s="39">
        <f t="shared" si="314"/>
        <v>0.17967754870866071</v>
      </c>
      <c r="AA367" s="35">
        <f t="shared" si="323"/>
        <v>1.3037154832000013</v>
      </c>
      <c r="AB367" s="39">
        <f t="shared" si="315"/>
        <v>0.40915799921576029</v>
      </c>
      <c r="AC367" s="11" t="s">
        <v>591</v>
      </c>
      <c r="AR367" s="95"/>
    </row>
    <row r="368" spans="1:44" ht="47.25" x14ac:dyDescent="0.25">
      <c r="A368" s="32" t="s">
        <v>668</v>
      </c>
      <c r="B368" s="48" t="s">
        <v>685</v>
      </c>
      <c r="C368" s="41" t="s">
        <v>686</v>
      </c>
      <c r="D368" s="35">
        <v>42.447915239999993</v>
      </c>
      <c r="E368" s="36" t="s">
        <v>33</v>
      </c>
      <c r="F368" s="37">
        <v>0</v>
      </c>
      <c r="G368" s="35">
        <v>42.447915239999993</v>
      </c>
      <c r="H368" s="37">
        <f t="shared" si="316"/>
        <v>38.347915243599999</v>
      </c>
      <c r="I368" s="37">
        <v>0</v>
      </c>
      <c r="J368" s="37">
        <v>0</v>
      </c>
      <c r="K368" s="37">
        <v>32.381596036333335</v>
      </c>
      <c r="L368" s="37">
        <v>5.9663192072666646</v>
      </c>
      <c r="M368" s="37">
        <f t="shared" si="317"/>
        <v>36.871210160000004</v>
      </c>
      <c r="N368" s="37">
        <v>0</v>
      </c>
      <c r="O368" s="37">
        <v>0</v>
      </c>
      <c r="P368" s="37">
        <v>31.15120572</v>
      </c>
      <c r="Q368" s="37">
        <v>5.7200044400000039</v>
      </c>
      <c r="R368" s="38">
        <f t="shared" si="318"/>
        <v>5.5767050799999893</v>
      </c>
      <c r="S368" s="35">
        <f t="shared" si="319"/>
        <v>-1.4767050835999953</v>
      </c>
      <c r="T368" s="39">
        <f t="shared" si="313"/>
        <v>-3.8508092922898779E-2</v>
      </c>
      <c r="U368" s="35">
        <f t="shared" si="320"/>
        <v>0</v>
      </c>
      <c r="V368" s="39">
        <v>0</v>
      </c>
      <c r="W368" s="35">
        <f t="shared" si="321"/>
        <v>0</v>
      </c>
      <c r="X368" s="39">
        <v>0</v>
      </c>
      <c r="Y368" s="35">
        <f t="shared" si="322"/>
        <v>-1.2303903163333345</v>
      </c>
      <c r="Z368" s="39">
        <f t="shared" si="314"/>
        <v>-3.799659272361966E-2</v>
      </c>
      <c r="AA368" s="35">
        <f t="shared" si="323"/>
        <v>-0.24631476726666079</v>
      </c>
      <c r="AB368" s="39">
        <f t="shared" si="315"/>
        <v>-4.1284208690453954E-2</v>
      </c>
      <c r="AC368" s="76" t="s">
        <v>33</v>
      </c>
      <c r="AR368" s="95"/>
    </row>
    <row r="369" spans="1:44" ht="47.25" x14ac:dyDescent="0.25">
      <c r="A369" s="32" t="s">
        <v>668</v>
      </c>
      <c r="B369" s="48" t="s">
        <v>687</v>
      </c>
      <c r="C369" s="41" t="s">
        <v>688</v>
      </c>
      <c r="D369" s="35">
        <v>6.4683999999999999</v>
      </c>
      <c r="E369" s="36" t="s">
        <v>33</v>
      </c>
      <c r="F369" s="37">
        <v>0</v>
      </c>
      <c r="G369" s="35">
        <v>6.4683999999999999</v>
      </c>
      <c r="H369" s="37">
        <f t="shared" si="316"/>
        <v>6.4683999999999999</v>
      </c>
      <c r="I369" s="37">
        <v>0</v>
      </c>
      <c r="J369" s="37">
        <v>0</v>
      </c>
      <c r="K369" s="37">
        <v>5.4290000000000012</v>
      </c>
      <c r="L369" s="37">
        <v>1.0393999999999988</v>
      </c>
      <c r="M369" s="37">
        <f t="shared" si="317"/>
        <v>5.7866992800000006</v>
      </c>
      <c r="N369" s="37">
        <v>0</v>
      </c>
      <c r="O369" s="37">
        <v>0</v>
      </c>
      <c r="P369" s="37">
        <v>4.8608454400000003</v>
      </c>
      <c r="Q369" s="37">
        <v>0.92585383999999982</v>
      </c>
      <c r="R369" s="38">
        <f t="shared" si="318"/>
        <v>0.68170071999999937</v>
      </c>
      <c r="S369" s="35">
        <v>-0.68170072000000026</v>
      </c>
      <c r="T369" s="39">
        <f t="shared" si="313"/>
        <v>-0.1053893884113537</v>
      </c>
      <c r="U369" s="35">
        <f t="shared" si="320"/>
        <v>0</v>
      </c>
      <c r="V369" s="39">
        <v>0</v>
      </c>
      <c r="W369" s="35">
        <f t="shared" si="321"/>
        <v>0</v>
      </c>
      <c r="X369" s="39">
        <v>0</v>
      </c>
      <c r="Y369" s="35">
        <f t="shared" si="322"/>
        <v>-0.56815456000000086</v>
      </c>
      <c r="Z369" s="39">
        <f t="shared" si="314"/>
        <v>-0.1046517885430099</v>
      </c>
      <c r="AA369" s="35">
        <f t="shared" si="323"/>
        <v>-0.11354615999999895</v>
      </c>
      <c r="AB369" s="39">
        <f t="shared" si="315"/>
        <v>-0.10924202424475571</v>
      </c>
      <c r="AC369" s="11" t="s">
        <v>591</v>
      </c>
      <c r="AR369" s="95"/>
    </row>
    <row r="370" spans="1:44" ht="47.25" x14ac:dyDescent="0.25">
      <c r="A370" s="32" t="s">
        <v>668</v>
      </c>
      <c r="B370" s="48" t="s">
        <v>689</v>
      </c>
      <c r="C370" s="41" t="s">
        <v>690</v>
      </c>
      <c r="D370" s="35">
        <v>13.7822</v>
      </c>
      <c r="E370" s="36" t="s">
        <v>33</v>
      </c>
      <c r="F370" s="37">
        <v>0</v>
      </c>
      <c r="G370" s="35">
        <v>13.7822</v>
      </c>
      <c r="H370" s="37">
        <f t="shared" si="316"/>
        <v>10.782200000000001</v>
      </c>
      <c r="I370" s="37">
        <v>0</v>
      </c>
      <c r="J370" s="37">
        <v>0</v>
      </c>
      <c r="K370" s="37">
        <v>9.0500000000000025</v>
      </c>
      <c r="L370" s="37">
        <v>1.7321999999999989</v>
      </c>
      <c r="M370" s="37">
        <f t="shared" si="317"/>
        <v>12.902897979999999</v>
      </c>
      <c r="N370" s="37">
        <v>0</v>
      </c>
      <c r="O370" s="37">
        <v>0</v>
      </c>
      <c r="P370" s="37">
        <v>10.817507549999998</v>
      </c>
      <c r="Q370" s="37">
        <v>2.0853904300000012</v>
      </c>
      <c r="R370" s="38">
        <f t="shared" si="318"/>
        <v>0.87930202000000079</v>
      </c>
      <c r="S370" s="35">
        <f t="shared" si="319"/>
        <v>2.1206979799999974</v>
      </c>
      <c r="T370" s="39">
        <f t="shared" si="313"/>
        <v>0.19668509024132341</v>
      </c>
      <c r="U370" s="35">
        <f t="shared" si="320"/>
        <v>0</v>
      </c>
      <c r="V370" s="39">
        <v>0</v>
      </c>
      <c r="W370" s="35">
        <f t="shared" si="321"/>
        <v>0</v>
      </c>
      <c r="X370" s="39">
        <v>0</v>
      </c>
      <c r="Y370" s="35">
        <f t="shared" si="322"/>
        <v>1.7675075499999959</v>
      </c>
      <c r="Z370" s="39">
        <f t="shared" si="314"/>
        <v>0.19530470165745806</v>
      </c>
      <c r="AA370" s="35">
        <f t="shared" si="323"/>
        <v>0.35319043000000239</v>
      </c>
      <c r="AB370" s="39">
        <f t="shared" si="315"/>
        <v>0.20389702690220679</v>
      </c>
      <c r="AC370" s="11" t="s">
        <v>591</v>
      </c>
      <c r="AR370" s="95"/>
    </row>
    <row r="371" spans="1:44" ht="47.25" x14ac:dyDescent="0.25">
      <c r="A371" s="32" t="s">
        <v>668</v>
      </c>
      <c r="B371" s="48" t="s">
        <v>691</v>
      </c>
      <c r="C371" s="41" t="s">
        <v>692</v>
      </c>
      <c r="D371" s="35">
        <v>17.221599999999999</v>
      </c>
      <c r="E371" s="36" t="s">
        <v>33</v>
      </c>
      <c r="F371" s="37">
        <v>0</v>
      </c>
      <c r="G371" s="35">
        <v>17.221599999999999</v>
      </c>
      <c r="H371" s="37">
        <f t="shared" si="316"/>
        <v>15.2216</v>
      </c>
      <c r="I371" s="37">
        <v>0</v>
      </c>
      <c r="J371" s="37">
        <v>0</v>
      </c>
      <c r="K371" s="37">
        <v>12.750333333333334</v>
      </c>
      <c r="L371" s="37">
        <v>2.4712666666666667</v>
      </c>
      <c r="M371" s="37">
        <f t="shared" si="317"/>
        <v>12.893727030000001</v>
      </c>
      <c r="N371" s="41">
        <v>0</v>
      </c>
      <c r="O371" s="41">
        <v>0</v>
      </c>
      <c r="P371" s="37">
        <v>10.810562780000003</v>
      </c>
      <c r="Q371" s="41">
        <v>2.0831642499999981</v>
      </c>
      <c r="R371" s="38">
        <f t="shared" si="318"/>
        <v>4.3278729699999978</v>
      </c>
      <c r="S371" s="35">
        <f t="shared" si="319"/>
        <v>-2.3278729699999996</v>
      </c>
      <c r="T371" s="39">
        <f t="shared" si="313"/>
        <v>-0.15293221277658062</v>
      </c>
      <c r="U371" s="35">
        <f t="shared" si="320"/>
        <v>0</v>
      </c>
      <c r="V371" s="39">
        <v>0</v>
      </c>
      <c r="W371" s="35">
        <f t="shared" si="321"/>
        <v>0</v>
      </c>
      <c r="X371" s="39">
        <v>0</v>
      </c>
      <c r="Y371" s="35">
        <f t="shared" si="322"/>
        <v>-1.9397705533333305</v>
      </c>
      <c r="Z371" s="39">
        <f t="shared" si="314"/>
        <v>-0.15213488954537113</v>
      </c>
      <c r="AA371" s="35">
        <f t="shared" si="323"/>
        <v>-0.38810241666666867</v>
      </c>
      <c r="AB371" s="39">
        <f t="shared" si="315"/>
        <v>-0.15704594809679329</v>
      </c>
      <c r="AC371" s="11" t="s">
        <v>1184</v>
      </c>
      <c r="AR371" s="95"/>
    </row>
    <row r="372" spans="1:44" ht="47.25" x14ac:dyDescent="0.25">
      <c r="A372" s="32" t="s">
        <v>668</v>
      </c>
      <c r="B372" s="48" t="s">
        <v>693</v>
      </c>
      <c r="C372" s="41" t="s">
        <v>694</v>
      </c>
      <c r="D372" s="35">
        <v>19.860599999999998</v>
      </c>
      <c r="E372" s="36" t="s">
        <v>33</v>
      </c>
      <c r="F372" s="37">
        <v>0</v>
      </c>
      <c r="G372" s="35">
        <v>19.860599999999998</v>
      </c>
      <c r="H372" s="37">
        <f t="shared" si="316"/>
        <v>17.860599999999998</v>
      </c>
      <c r="I372" s="37">
        <v>0</v>
      </c>
      <c r="J372" s="37">
        <v>0</v>
      </c>
      <c r="K372" s="37">
        <v>14.963333333333333</v>
      </c>
      <c r="L372" s="37">
        <v>2.8972666666666651</v>
      </c>
      <c r="M372" s="37">
        <f t="shared" si="317"/>
        <v>18.138155510000001</v>
      </c>
      <c r="N372" s="41">
        <v>0</v>
      </c>
      <c r="O372" s="41">
        <v>0</v>
      </c>
      <c r="P372" s="37">
        <v>15.19480489</v>
      </c>
      <c r="Q372" s="41">
        <v>2.9433506199999995</v>
      </c>
      <c r="R372" s="38">
        <f t="shared" si="318"/>
        <v>1.7224444899999973</v>
      </c>
      <c r="S372" s="35">
        <f t="shared" si="319"/>
        <v>0.27755551000000267</v>
      </c>
      <c r="T372" s="39">
        <f t="shared" si="313"/>
        <v>1.5540099996640801E-2</v>
      </c>
      <c r="U372" s="35">
        <f t="shared" si="320"/>
        <v>0</v>
      </c>
      <c r="V372" s="39">
        <v>0</v>
      </c>
      <c r="W372" s="35">
        <f t="shared" si="321"/>
        <v>0</v>
      </c>
      <c r="X372" s="39">
        <v>0</v>
      </c>
      <c r="Y372" s="35">
        <f t="shared" si="322"/>
        <v>0.23147155666666741</v>
      </c>
      <c r="Z372" s="39">
        <f t="shared" si="314"/>
        <v>1.5469250835375412E-2</v>
      </c>
      <c r="AA372" s="35">
        <f t="shared" si="323"/>
        <v>4.6083953333334371E-2</v>
      </c>
      <c r="AB372" s="39">
        <f t="shared" si="315"/>
        <v>1.5906010262546674E-2</v>
      </c>
      <c r="AC372" s="11" t="s">
        <v>33</v>
      </c>
      <c r="AR372" s="95"/>
    </row>
    <row r="373" spans="1:44" ht="47.25" x14ac:dyDescent="0.25">
      <c r="A373" s="32" t="s">
        <v>668</v>
      </c>
      <c r="B373" s="48" t="s">
        <v>695</v>
      </c>
      <c r="C373" s="41" t="s">
        <v>696</v>
      </c>
      <c r="D373" s="35">
        <v>18.807399999999998</v>
      </c>
      <c r="E373" s="36" t="s">
        <v>33</v>
      </c>
      <c r="F373" s="37">
        <v>0</v>
      </c>
      <c r="G373" s="35">
        <v>18.807399999999998</v>
      </c>
      <c r="H373" s="37">
        <f t="shared" si="316"/>
        <v>17.807399999999998</v>
      </c>
      <c r="I373" s="37">
        <v>0</v>
      </c>
      <c r="J373" s="37">
        <v>0</v>
      </c>
      <c r="K373" s="37">
        <v>14.981666666666666</v>
      </c>
      <c r="L373" s="37">
        <v>2.8257333333333321</v>
      </c>
      <c r="M373" s="37">
        <f t="shared" si="317"/>
        <v>15.65198131</v>
      </c>
      <c r="N373" s="41">
        <v>0</v>
      </c>
      <c r="O373" s="41">
        <v>0</v>
      </c>
      <c r="P373" s="37">
        <v>13.185695120000002</v>
      </c>
      <c r="Q373" s="41">
        <v>2.4662861899999973</v>
      </c>
      <c r="R373" s="38">
        <f t="shared" si="318"/>
        <v>3.1554186899999976</v>
      </c>
      <c r="S373" s="35">
        <f t="shared" si="319"/>
        <v>-2.1554186899999976</v>
      </c>
      <c r="T373" s="39">
        <f t="shared" si="313"/>
        <v>-0.12104061738378415</v>
      </c>
      <c r="U373" s="35">
        <f t="shared" si="320"/>
        <v>0</v>
      </c>
      <c r="V373" s="39">
        <v>0</v>
      </c>
      <c r="W373" s="35">
        <f t="shared" si="321"/>
        <v>0</v>
      </c>
      <c r="X373" s="39">
        <v>0</v>
      </c>
      <c r="Y373" s="35">
        <f t="shared" si="322"/>
        <v>-1.7959715466666637</v>
      </c>
      <c r="Z373" s="39">
        <f t="shared" si="314"/>
        <v>-0.11987795394370879</v>
      </c>
      <c r="AA373" s="35">
        <f t="shared" si="323"/>
        <v>-0.35944714333333483</v>
      </c>
      <c r="AB373" s="39">
        <f t="shared" si="315"/>
        <v>-0.12720490610107169</v>
      </c>
      <c r="AC373" s="11" t="s">
        <v>1184</v>
      </c>
      <c r="AR373" s="95"/>
    </row>
    <row r="374" spans="1:44" ht="47.25" x14ac:dyDescent="0.25">
      <c r="A374" s="32" t="s">
        <v>668</v>
      </c>
      <c r="B374" s="48" t="s">
        <v>697</v>
      </c>
      <c r="C374" s="41" t="s">
        <v>698</v>
      </c>
      <c r="D374" s="35">
        <v>8.9782080000000004</v>
      </c>
      <c r="E374" s="36" t="s">
        <v>33</v>
      </c>
      <c r="F374" s="37">
        <v>0</v>
      </c>
      <c r="G374" s="35">
        <v>8.9782080000000004</v>
      </c>
      <c r="H374" s="37">
        <f t="shared" si="316"/>
        <v>5.190593436000003</v>
      </c>
      <c r="I374" s="37">
        <v>0</v>
      </c>
      <c r="J374" s="37">
        <v>0</v>
      </c>
      <c r="K374" s="37">
        <v>4.3254945300000029</v>
      </c>
      <c r="L374" s="37">
        <v>0.86509890600000006</v>
      </c>
      <c r="M374" s="37">
        <f t="shared" si="317"/>
        <v>8.6027090699999977</v>
      </c>
      <c r="N374" s="41">
        <v>0</v>
      </c>
      <c r="O374" s="41">
        <v>0</v>
      </c>
      <c r="P374" s="37">
        <v>7.1889875499999984</v>
      </c>
      <c r="Q374" s="41">
        <v>1.4137215199999991</v>
      </c>
      <c r="R374" s="38">
        <f t="shared" si="318"/>
        <v>0.37549893000000267</v>
      </c>
      <c r="S374" s="35">
        <f t="shared" si="319"/>
        <v>3.4121156339999947</v>
      </c>
      <c r="T374" s="39">
        <f t="shared" si="313"/>
        <v>0.65736522732349723</v>
      </c>
      <c r="U374" s="35">
        <f t="shared" si="320"/>
        <v>0</v>
      </c>
      <c r="V374" s="39">
        <v>0</v>
      </c>
      <c r="W374" s="35">
        <f t="shared" si="321"/>
        <v>0</v>
      </c>
      <c r="X374" s="39">
        <v>0</v>
      </c>
      <c r="Y374" s="35">
        <f t="shared" si="322"/>
        <v>2.8634930199999955</v>
      </c>
      <c r="Z374" s="39">
        <f t="shared" si="314"/>
        <v>0.66200361603508806</v>
      </c>
      <c r="AA374" s="35">
        <f t="shared" si="323"/>
        <v>0.54862261399999901</v>
      </c>
      <c r="AB374" s="39">
        <f t="shared" si="315"/>
        <v>0.63417328376554316</v>
      </c>
      <c r="AC374" s="11" t="s">
        <v>591</v>
      </c>
      <c r="AR374" s="95"/>
    </row>
    <row r="375" spans="1:44" ht="47.25" x14ac:dyDescent="0.25">
      <c r="A375" s="32" t="s">
        <v>668</v>
      </c>
      <c r="B375" s="48" t="s">
        <v>699</v>
      </c>
      <c r="C375" s="41" t="s">
        <v>700</v>
      </c>
      <c r="D375" s="35">
        <v>14.595190510000002</v>
      </c>
      <c r="E375" s="36" t="s">
        <v>33</v>
      </c>
      <c r="F375" s="37">
        <v>13.575261430000001</v>
      </c>
      <c r="G375" s="35">
        <v>1.0199290800000007</v>
      </c>
      <c r="H375" s="37">
        <f t="shared" si="316"/>
        <v>1.0199290799999998</v>
      </c>
      <c r="I375" s="37">
        <v>0</v>
      </c>
      <c r="J375" s="37">
        <v>0</v>
      </c>
      <c r="K375" s="37">
        <v>0.84994089999999989</v>
      </c>
      <c r="L375" s="37">
        <v>0.16998817999999993</v>
      </c>
      <c r="M375" s="37">
        <f t="shared" si="317"/>
        <v>1.01992908</v>
      </c>
      <c r="N375" s="41">
        <v>0</v>
      </c>
      <c r="O375" s="41">
        <v>0</v>
      </c>
      <c r="P375" s="37">
        <v>0.84994090000000011</v>
      </c>
      <c r="Q375" s="41">
        <v>0.16998817999999993</v>
      </c>
      <c r="R375" s="38">
        <f t="shared" si="318"/>
        <v>0</v>
      </c>
      <c r="S375" s="35">
        <f t="shared" si="319"/>
        <v>0</v>
      </c>
      <c r="T375" s="39">
        <f t="shared" si="313"/>
        <v>0</v>
      </c>
      <c r="U375" s="35">
        <f t="shared" si="320"/>
        <v>0</v>
      </c>
      <c r="V375" s="39">
        <v>0</v>
      </c>
      <c r="W375" s="35">
        <f t="shared" si="321"/>
        <v>0</v>
      </c>
      <c r="X375" s="39">
        <v>0</v>
      </c>
      <c r="Y375" s="35">
        <f t="shared" si="322"/>
        <v>0</v>
      </c>
      <c r="Z375" s="39">
        <f t="shared" si="314"/>
        <v>0</v>
      </c>
      <c r="AA375" s="35">
        <f t="shared" si="323"/>
        <v>0</v>
      </c>
      <c r="AB375" s="39">
        <f t="shared" si="315"/>
        <v>0</v>
      </c>
      <c r="AC375" s="11" t="s">
        <v>33</v>
      </c>
      <c r="AR375" s="95"/>
    </row>
    <row r="376" spans="1:44" ht="31.5" x14ac:dyDescent="0.25">
      <c r="A376" s="32" t="s">
        <v>668</v>
      </c>
      <c r="B376" s="48" t="s">
        <v>701</v>
      </c>
      <c r="C376" s="41" t="s">
        <v>702</v>
      </c>
      <c r="D376" s="35">
        <v>10.162332048</v>
      </c>
      <c r="E376" s="36" t="s">
        <v>33</v>
      </c>
      <c r="F376" s="37">
        <v>1.6210546799999996</v>
      </c>
      <c r="G376" s="35">
        <v>8.5412773679999994</v>
      </c>
      <c r="H376" s="37">
        <f t="shared" si="316"/>
        <v>5.7110000000000003</v>
      </c>
      <c r="I376" s="37">
        <v>0</v>
      </c>
      <c r="J376" s="37">
        <v>0</v>
      </c>
      <c r="K376" s="37">
        <v>4.7591666666666672</v>
      </c>
      <c r="L376" s="37">
        <v>0.95183333333333309</v>
      </c>
      <c r="M376" s="37">
        <f t="shared" si="317"/>
        <v>7.46744568</v>
      </c>
      <c r="N376" s="41">
        <v>0</v>
      </c>
      <c r="O376" s="41">
        <v>0</v>
      </c>
      <c r="P376" s="37">
        <v>6.2304777499999995</v>
      </c>
      <c r="Q376" s="41">
        <v>1.2369679300000007</v>
      </c>
      <c r="R376" s="38">
        <f t="shared" si="318"/>
        <v>1.0738316879999994</v>
      </c>
      <c r="S376" s="35">
        <f t="shared" si="319"/>
        <v>1.7564456799999997</v>
      </c>
      <c r="T376" s="39">
        <f t="shared" si="313"/>
        <v>0.30755483803186823</v>
      </c>
      <c r="U376" s="35">
        <f t="shared" si="320"/>
        <v>0</v>
      </c>
      <c r="V376" s="39">
        <v>0</v>
      </c>
      <c r="W376" s="35">
        <f t="shared" si="321"/>
        <v>0</v>
      </c>
      <c r="X376" s="39">
        <v>0</v>
      </c>
      <c r="Y376" s="35">
        <f t="shared" si="322"/>
        <v>1.4713110833333323</v>
      </c>
      <c r="Z376" s="39">
        <f t="shared" si="314"/>
        <v>0.30915309052705281</v>
      </c>
      <c r="AA376" s="35">
        <f t="shared" si="323"/>
        <v>0.28513459666666763</v>
      </c>
      <c r="AB376" s="39">
        <f t="shared" si="315"/>
        <v>0.29956357555594576</v>
      </c>
      <c r="AC376" s="11" t="s">
        <v>591</v>
      </c>
      <c r="AR376" s="95"/>
    </row>
    <row r="377" spans="1:44" ht="31.5" x14ac:dyDescent="0.25">
      <c r="A377" s="32" t="s">
        <v>668</v>
      </c>
      <c r="B377" s="48" t="s">
        <v>703</v>
      </c>
      <c r="C377" s="41" t="s">
        <v>704</v>
      </c>
      <c r="D377" s="35">
        <v>16.017729379999999</v>
      </c>
      <c r="E377" s="36" t="s">
        <v>33</v>
      </c>
      <c r="F377" s="37">
        <v>14.667238220000002</v>
      </c>
      <c r="G377" s="35">
        <v>1.3504911599999971</v>
      </c>
      <c r="H377" s="37">
        <f t="shared" si="316"/>
        <v>1.35049116</v>
      </c>
      <c r="I377" s="37">
        <v>0</v>
      </c>
      <c r="J377" s="37">
        <v>0</v>
      </c>
      <c r="K377" s="37">
        <v>1.1254093000000001</v>
      </c>
      <c r="L377" s="37">
        <v>0.22508185999999997</v>
      </c>
      <c r="M377" s="37">
        <f t="shared" si="317"/>
        <v>1.35049116</v>
      </c>
      <c r="N377" s="37">
        <v>0</v>
      </c>
      <c r="O377" s="37">
        <v>0</v>
      </c>
      <c r="P377" s="37">
        <v>1.1254093000000001</v>
      </c>
      <c r="Q377" s="37">
        <v>0.22508185999999999</v>
      </c>
      <c r="R377" s="38">
        <f t="shared" si="318"/>
        <v>-2.886579864025407E-15</v>
      </c>
      <c r="S377" s="35">
        <f t="shared" si="319"/>
        <v>0</v>
      </c>
      <c r="T377" s="39">
        <f t="shared" si="313"/>
        <v>0</v>
      </c>
      <c r="U377" s="35">
        <f t="shared" si="320"/>
        <v>0</v>
      </c>
      <c r="V377" s="39">
        <v>0</v>
      </c>
      <c r="W377" s="35">
        <f t="shared" si="321"/>
        <v>0</v>
      </c>
      <c r="X377" s="39">
        <v>0</v>
      </c>
      <c r="Y377" s="35">
        <f t="shared" si="322"/>
        <v>0</v>
      </c>
      <c r="Z377" s="39">
        <f t="shared" si="314"/>
        <v>0</v>
      </c>
      <c r="AA377" s="35">
        <f t="shared" si="323"/>
        <v>0</v>
      </c>
      <c r="AB377" s="39">
        <f t="shared" si="315"/>
        <v>0</v>
      </c>
      <c r="AC377" s="11" t="s">
        <v>33</v>
      </c>
      <c r="AR377" s="95"/>
    </row>
    <row r="378" spans="1:44" ht="47.25" x14ac:dyDescent="0.25">
      <c r="A378" s="32" t="s">
        <v>668</v>
      </c>
      <c r="B378" s="48" t="s">
        <v>705</v>
      </c>
      <c r="C378" s="41" t="s">
        <v>706</v>
      </c>
      <c r="D378" s="35">
        <v>8.9717491799999998</v>
      </c>
      <c r="E378" s="36" t="s">
        <v>33</v>
      </c>
      <c r="F378" s="37">
        <v>1.69006674</v>
      </c>
      <c r="G378" s="35">
        <v>7.28168244</v>
      </c>
      <c r="H378" s="37">
        <f t="shared" si="316"/>
        <v>1.8816824400000001</v>
      </c>
      <c r="I378" s="37">
        <v>0</v>
      </c>
      <c r="J378" s="37">
        <v>0</v>
      </c>
      <c r="K378" s="37">
        <v>1.5680687</v>
      </c>
      <c r="L378" s="37">
        <v>0.31361374000000009</v>
      </c>
      <c r="M378" s="37">
        <f t="shared" si="317"/>
        <v>1.79495724</v>
      </c>
      <c r="N378" s="41">
        <v>0</v>
      </c>
      <c r="O378" s="41">
        <v>0</v>
      </c>
      <c r="P378" s="37">
        <v>1.49781049</v>
      </c>
      <c r="Q378" s="41">
        <v>0.29714675000000013</v>
      </c>
      <c r="R378" s="38">
        <f t="shared" si="318"/>
        <v>5.4867252000000004</v>
      </c>
      <c r="S378" s="35">
        <v>-8.6725199999999836E-2</v>
      </c>
      <c r="T378" s="39">
        <f t="shared" si="313"/>
        <v>-4.6089179638621615E-2</v>
      </c>
      <c r="U378" s="35">
        <f t="shared" si="320"/>
        <v>0</v>
      </c>
      <c r="V378" s="39">
        <v>0</v>
      </c>
      <c r="W378" s="35">
        <f t="shared" si="321"/>
        <v>0</v>
      </c>
      <c r="X378" s="39">
        <v>0</v>
      </c>
      <c r="Y378" s="35">
        <f t="shared" si="322"/>
        <v>-7.0258209999999988E-2</v>
      </c>
      <c r="Z378" s="39">
        <f t="shared" si="314"/>
        <v>-4.4805568786622674E-2</v>
      </c>
      <c r="AA378" s="35">
        <f t="shared" si="323"/>
        <v>-1.6466989999999959E-2</v>
      </c>
      <c r="AB378" s="39">
        <f t="shared" si="315"/>
        <v>-5.2507233898616668E-2</v>
      </c>
      <c r="AC378" s="11" t="s">
        <v>33</v>
      </c>
      <c r="AR378" s="95"/>
    </row>
    <row r="379" spans="1:44" ht="63" x14ac:dyDescent="0.25">
      <c r="A379" s="32" t="s">
        <v>668</v>
      </c>
      <c r="B379" s="48" t="s">
        <v>707</v>
      </c>
      <c r="C379" s="41" t="s">
        <v>708</v>
      </c>
      <c r="D379" s="35">
        <v>114.74122307999998</v>
      </c>
      <c r="E379" s="36" t="s">
        <v>33</v>
      </c>
      <c r="F379" s="37">
        <v>0</v>
      </c>
      <c r="G379" s="35">
        <v>114.74122307999998</v>
      </c>
      <c r="H379" s="37">
        <f t="shared" si="316"/>
        <v>29.2306846</v>
      </c>
      <c r="I379" s="37">
        <v>0</v>
      </c>
      <c r="J379" s="37">
        <v>0</v>
      </c>
      <c r="K379" s="37">
        <v>24.744884600000002</v>
      </c>
      <c r="L379" s="37">
        <v>4.4857999999999976</v>
      </c>
      <c r="M379" s="37">
        <f t="shared" si="317"/>
        <v>28.653627799999999</v>
      </c>
      <c r="N379" s="41">
        <v>0</v>
      </c>
      <c r="O379" s="41">
        <v>0</v>
      </c>
      <c r="P379" s="37">
        <v>24.271852159999998</v>
      </c>
      <c r="Q379" s="41">
        <v>4.3817756399999999</v>
      </c>
      <c r="R379" s="38">
        <f t="shared" si="318"/>
        <v>86.087595279999988</v>
      </c>
      <c r="S379" s="35">
        <f t="shared" si="319"/>
        <v>-0.57705680000000115</v>
      </c>
      <c r="T379" s="39">
        <f t="shared" si="313"/>
        <v>-1.9741473998867654E-2</v>
      </c>
      <c r="U379" s="35">
        <f t="shared" si="320"/>
        <v>0</v>
      </c>
      <c r="V379" s="39">
        <v>0</v>
      </c>
      <c r="W379" s="35">
        <f t="shared" si="321"/>
        <v>0</v>
      </c>
      <c r="X379" s="39">
        <v>0</v>
      </c>
      <c r="Y379" s="35">
        <f t="shared" si="322"/>
        <v>-0.47303244000000433</v>
      </c>
      <c r="Z379" s="39">
        <f t="shared" si="314"/>
        <v>-1.9116372844187938E-2</v>
      </c>
      <c r="AA379" s="35">
        <f t="shared" si="323"/>
        <v>-0.10402435999999771</v>
      </c>
      <c r="AB379" s="39">
        <f t="shared" si="315"/>
        <v>-2.3189700833741531E-2</v>
      </c>
      <c r="AC379" s="11" t="s">
        <v>33</v>
      </c>
      <c r="AR379" s="95"/>
    </row>
    <row r="380" spans="1:44" ht="47.25" x14ac:dyDescent="0.25">
      <c r="A380" s="23" t="s">
        <v>709</v>
      </c>
      <c r="B380" s="29" t="s">
        <v>214</v>
      </c>
      <c r="C380" s="25" t="s">
        <v>32</v>
      </c>
      <c r="D380" s="102">
        <f>SUM(D381:D407)</f>
        <v>2358.9143807747369</v>
      </c>
      <c r="E380" s="42" t="s">
        <v>33</v>
      </c>
      <c r="F380" s="66">
        <f>SUM(F381:F407)</f>
        <v>273.95583354999997</v>
      </c>
      <c r="G380" s="102">
        <f>SUM(G381:G407)</f>
        <v>2084.9585472247359</v>
      </c>
      <c r="H380" s="102">
        <f t="shared" ref="H380:Q380" si="324">SUM(H381:H407)</f>
        <v>253.73819207018192</v>
      </c>
      <c r="I380" s="102">
        <f t="shared" si="324"/>
        <v>0</v>
      </c>
      <c r="J380" s="102">
        <f t="shared" si="324"/>
        <v>0</v>
      </c>
      <c r="K380" s="102">
        <f t="shared" si="324"/>
        <v>206.75384808848492</v>
      </c>
      <c r="L380" s="102">
        <f t="shared" si="324"/>
        <v>46.984343981696981</v>
      </c>
      <c r="M380" s="102">
        <f t="shared" si="324"/>
        <v>198.47084287000001</v>
      </c>
      <c r="N380" s="102">
        <f t="shared" si="324"/>
        <v>0</v>
      </c>
      <c r="O380" s="102">
        <f t="shared" si="324"/>
        <v>0</v>
      </c>
      <c r="P380" s="102">
        <f t="shared" si="324"/>
        <v>112.37543861000002</v>
      </c>
      <c r="Q380" s="102">
        <f t="shared" si="324"/>
        <v>86.095404260000024</v>
      </c>
      <c r="R380" s="66">
        <f>SUM(R381:R407)</f>
        <v>1886.4877043547372</v>
      </c>
      <c r="S380" s="66">
        <f>SUM(S381:S407)</f>
        <v>-55.267349200181911</v>
      </c>
      <c r="T380" s="27">
        <f>S380/H380</f>
        <v>-0.21781249700437455</v>
      </c>
      <c r="U380" s="66">
        <f>SUM(U381:U407)</f>
        <v>0</v>
      </c>
      <c r="V380" s="27">
        <v>0</v>
      </c>
      <c r="W380" s="66">
        <f>SUM(W381:W407)</f>
        <v>0</v>
      </c>
      <c r="X380" s="27">
        <v>0</v>
      </c>
      <c r="Y380" s="66">
        <f>SUM(Y381:Y407)</f>
        <v>-94.378409478484926</v>
      </c>
      <c r="Z380" s="27">
        <f>Y380/K380</f>
        <v>-0.45647716040619268</v>
      </c>
      <c r="AA380" s="66">
        <f>SUM(AA381:AA407)</f>
        <v>39.111060278303015</v>
      </c>
      <c r="AB380" s="27">
        <f>AA380/L380</f>
        <v>0.83242750592705839</v>
      </c>
      <c r="AC380" s="28" t="s">
        <v>33</v>
      </c>
      <c r="AR380" s="95"/>
    </row>
    <row r="381" spans="1:44" ht="31.5" x14ac:dyDescent="0.25">
      <c r="A381" s="44" t="s">
        <v>709</v>
      </c>
      <c r="B381" s="51" t="s">
        <v>710</v>
      </c>
      <c r="C381" s="37" t="s">
        <v>711</v>
      </c>
      <c r="D381" s="35">
        <v>1.4073815099999998</v>
      </c>
      <c r="E381" s="36" t="s">
        <v>33</v>
      </c>
      <c r="F381" s="37">
        <v>1.3622995199999999</v>
      </c>
      <c r="G381" s="35">
        <v>4.5081989999999995E-2</v>
      </c>
      <c r="H381" s="37">
        <f t="shared" ref="H381:H407" si="325">I381+J381+K381+L381</f>
        <v>4.5081989999999995E-2</v>
      </c>
      <c r="I381" s="37">
        <v>0</v>
      </c>
      <c r="J381" s="37">
        <v>0</v>
      </c>
      <c r="K381" s="37">
        <v>3.7568320000000002E-2</v>
      </c>
      <c r="L381" s="37">
        <v>7.5136699999999931E-3</v>
      </c>
      <c r="M381" s="37">
        <f t="shared" ref="M381:M407" si="326">N381+O381+P381+Q381</f>
        <v>4.5081990000000002E-2</v>
      </c>
      <c r="N381" s="37">
        <v>0</v>
      </c>
      <c r="O381" s="37">
        <v>0</v>
      </c>
      <c r="P381" s="37">
        <v>3.7568320000000002E-2</v>
      </c>
      <c r="Q381" s="37">
        <v>7.5136699999999975E-3</v>
      </c>
      <c r="R381" s="38">
        <f t="shared" ref="R381:R407" si="327">G381-M381</f>
        <v>0</v>
      </c>
      <c r="S381" s="35">
        <f t="shared" ref="S381:S407" si="328">M381-H381</f>
        <v>0</v>
      </c>
      <c r="T381" s="39">
        <f t="shared" ref="T381:T407" si="329">S381/H381</f>
        <v>0</v>
      </c>
      <c r="U381" s="35">
        <f t="shared" ref="U381:U407" si="330">N381-I381</f>
        <v>0</v>
      </c>
      <c r="V381" s="39">
        <v>0</v>
      </c>
      <c r="W381" s="35">
        <f t="shared" ref="W381:W407" si="331">O381-J381</f>
        <v>0</v>
      </c>
      <c r="X381" s="39">
        <v>0</v>
      </c>
      <c r="Y381" s="35">
        <f t="shared" ref="Y381:Y407" si="332">P381-K381</f>
        <v>0</v>
      </c>
      <c r="Z381" s="39">
        <f t="shared" ref="Z381:Z406" si="333">Y381/K381</f>
        <v>0</v>
      </c>
      <c r="AA381" s="35">
        <f t="shared" ref="AA381:AA407" si="334">Q381-L381</f>
        <v>0</v>
      </c>
      <c r="AB381" s="39">
        <f t="shared" ref="AB381:AB407" si="335">AA381/L381</f>
        <v>0</v>
      </c>
      <c r="AC381" s="36" t="s">
        <v>33</v>
      </c>
      <c r="AR381" s="95"/>
    </row>
    <row r="382" spans="1:44" ht="63" x14ac:dyDescent="0.25">
      <c r="A382" s="44" t="s">
        <v>709</v>
      </c>
      <c r="B382" s="51" t="s">
        <v>712</v>
      </c>
      <c r="C382" s="37" t="s">
        <v>713</v>
      </c>
      <c r="D382" s="35">
        <v>577.14270550399988</v>
      </c>
      <c r="E382" s="36" t="s">
        <v>33</v>
      </c>
      <c r="F382" s="37">
        <v>0</v>
      </c>
      <c r="G382" s="35">
        <v>577.14270550399988</v>
      </c>
      <c r="H382" s="37">
        <f t="shared" si="325"/>
        <v>116.58486958999998</v>
      </c>
      <c r="I382" s="37">
        <v>0</v>
      </c>
      <c r="J382" s="37">
        <v>0</v>
      </c>
      <c r="K382" s="37">
        <v>97.992989589999993</v>
      </c>
      <c r="L382" s="37">
        <v>18.591879999999989</v>
      </c>
      <c r="M382" s="37">
        <f t="shared" si="326"/>
        <v>103.19557902</v>
      </c>
      <c r="N382" s="41">
        <v>0</v>
      </c>
      <c r="O382" s="41">
        <v>0</v>
      </c>
      <c r="P382" s="37">
        <v>39.11681711</v>
      </c>
      <c r="Q382" s="41">
        <v>64.078761909999997</v>
      </c>
      <c r="R382" s="38">
        <f t="shared" si="327"/>
        <v>473.94712648399991</v>
      </c>
      <c r="S382" s="35">
        <f t="shared" si="328"/>
        <v>-13.389290569999986</v>
      </c>
      <c r="T382" s="39">
        <f t="shared" si="329"/>
        <v>-0.11484586822532628</v>
      </c>
      <c r="U382" s="35">
        <f t="shared" si="330"/>
        <v>0</v>
      </c>
      <c r="V382" s="39">
        <v>0</v>
      </c>
      <c r="W382" s="35">
        <f t="shared" si="331"/>
        <v>0</v>
      </c>
      <c r="X382" s="39">
        <v>0</v>
      </c>
      <c r="Y382" s="35">
        <f t="shared" si="332"/>
        <v>-58.876172479999994</v>
      </c>
      <c r="Z382" s="39">
        <f t="shared" si="333"/>
        <v>-0.60082024975803172</v>
      </c>
      <c r="AA382" s="35">
        <f t="shared" si="334"/>
        <v>45.486881910000008</v>
      </c>
      <c r="AB382" s="39">
        <f t="shared" si="335"/>
        <v>2.446599370800588</v>
      </c>
      <c r="AC382" s="11" t="s">
        <v>1185</v>
      </c>
      <c r="AR382" s="95"/>
    </row>
    <row r="383" spans="1:44" ht="47.25" x14ac:dyDescent="0.25">
      <c r="A383" s="32" t="s">
        <v>709</v>
      </c>
      <c r="B383" s="71" t="s">
        <v>714</v>
      </c>
      <c r="C383" s="41" t="s">
        <v>715</v>
      </c>
      <c r="D383" s="35">
        <v>41.493476830181926</v>
      </c>
      <c r="E383" s="36" t="s">
        <v>33</v>
      </c>
      <c r="F383" s="37">
        <v>0</v>
      </c>
      <c r="G383" s="35">
        <v>41.493476830181926</v>
      </c>
      <c r="H383" s="37">
        <f t="shared" si="325"/>
        <v>5.7072768301819314</v>
      </c>
      <c r="I383" s="37">
        <v>0</v>
      </c>
      <c r="J383" s="37">
        <v>0</v>
      </c>
      <c r="K383" s="37">
        <v>4.75606402515161</v>
      </c>
      <c r="L383" s="37">
        <v>0.95121280503032146</v>
      </c>
      <c r="M383" s="37">
        <f t="shared" si="326"/>
        <v>0</v>
      </c>
      <c r="N383" s="41">
        <v>0</v>
      </c>
      <c r="O383" s="41">
        <v>0</v>
      </c>
      <c r="P383" s="37">
        <v>0</v>
      </c>
      <c r="Q383" s="41">
        <v>0</v>
      </c>
      <c r="R383" s="38">
        <f t="shared" si="327"/>
        <v>41.493476830181926</v>
      </c>
      <c r="S383" s="35">
        <f t="shared" si="328"/>
        <v>-5.7072768301819314</v>
      </c>
      <c r="T383" s="39">
        <f t="shared" si="329"/>
        <v>-1</v>
      </c>
      <c r="U383" s="35">
        <f t="shared" si="330"/>
        <v>0</v>
      </c>
      <c r="V383" s="39">
        <v>0</v>
      </c>
      <c r="W383" s="35">
        <f t="shared" si="331"/>
        <v>0</v>
      </c>
      <c r="X383" s="39">
        <v>0</v>
      </c>
      <c r="Y383" s="35">
        <f t="shared" si="332"/>
        <v>-4.75606402515161</v>
      </c>
      <c r="Z383" s="39">
        <f t="shared" si="333"/>
        <v>-1</v>
      </c>
      <c r="AA383" s="35">
        <f t="shared" si="334"/>
        <v>-0.95121280503032146</v>
      </c>
      <c r="AB383" s="39">
        <f t="shared" si="335"/>
        <v>-1</v>
      </c>
      <c r="AC383" s="56" t="s">
        <v>1186</v>
      </c>
      <c r="AR383" s="95"/>
    </row>
    <row r="384" spans="1:44" ht="47.25" x14ac:dyDescent="0.25">
      <c r="A384" s="44" t="s">
        <v>709</v>
      </c>
      <c r="B384" s="45" t="s">
        <v>716</v>
      </c>
      <c r="C384" s="70" t="s">
        <v>717</v>
      </c>
      <c r="D384" s="35">
        <v>237.40437009220278</v>
      </c>
      <c r="E384" s="36" t="s">
        <v>33</v>
      </c>
      <c r="F384" s="37">
        <v>10.609262749999999</v>
      </c>
      <c r="G384" s="35">
        <v>226.79510734220278</v>
      </c>
      <c r="H384" s="37">
        <f t="shared" si="325"/>
        <v>10.113419180000001</v>
      </c>
      <c r="I384" s="37">
        <v>0</v>
      </c>
      <c r="J384" s="37">
        <v>0</v>
      </c>
      <c r="K384" s="37">
        <v>8.4778493166666671</v>
      </c>
      <c r="L384" s="37">
        <v>1.635569863333334</v>
      </c>
      <c r="M384" s="37">
        <f t="shared" si="326"/>
        <v>10.89631679</v>
      </c>
      <c r="N384" s="41">
        <v>0</v>
      </c>
      <c r="O384" s="41">
        <v>0</v>
      </c>
      <c r="P384" s="37">
        <v>9.1176542600000001</v>
      </c>
      <c r="Q384" s="41">
        <v>1.7786625300000001</v>
      </c>
      <c r="R384" s="38">
        <f t="shared" si="327"/>
        <v>215.8987905522028</v>
      </c>
      <c r="S384" s="35">
        <f t="shared" si="328"/>
        <v>0.78289760999999913</v>
      </c>
      <c r="T384" s="39">
        <f t="shared" si="329"/>
        <v>7.7411763130340164E-2</v>
      </c>
      <c r="U384" s="35">
        <f t="shared" si="330"/>
        <v>0</v>
      </c>
      <c r="V384" s="39">
        <v>0</v>
      </c>
      <c r="W384" s="35">
        <f t="shared" si="331"/>
        <v>0</v>
      </c>
      <c r="X384" s="39">
        <v>0</v>
      </c>
      <c r="Y384" s="35">
        <f t="shared" si="332"/>
        <v>0.63980494333333304</v>
      </c>
      <c r="Z384" s="39">
        <f t="shared" si="333"/>
        <v>7.5467836173442687E-2</v>
      </c>
      <c r="AA384" s="35">
        <f t="shared" si="334"/>
        <v>0.14309266666666609</v>
      </c>
      <c r="AB384" s="39">
        <f t="shared" si="335"/>
        <v>8.7487957484762832E-2</v>
      </c>
      <c r="AC384" s="11" t="s">
        <v>33</v>
      </c>
      <c r="AR384" s="95"/>
    </row>
    <row r="385" spans="1:44" ht="47.25" x14ac:dyDescent="0.25">
      <c r="A385" s="32" t="s">
        <v>709</v>
      </c>
      <c r="B385" s="71" t="s">
        <v>718</v>
      </c>
      <c r="C385" s="41" t="s">
        <v>719</v>
      </c>
      <c r="D385" s="35">
        <v>276.1085350866</v>
      </c>
      <c r="E385" s="36" t="s">
        <v>33</v>
      </c>
      <c r="F385" s="37">
        <v>19.55638892</v>
      </c>
      <c r="G385" s="35">
        <v>256.55214616659998</v>
      </c>
      <c r="H385" s="37">
        <f t="shared" si="325"/>
        <v>9.8250036000000005</v>
      </c>
      <c r="I385" s="37">
        <v>0</v>
      </c>
      <c r="J385" s="37">
        <v>0</v>
      </c>
      <c r="K385" s="37">
        <v>8.2375030000000002</v>
      </c>
      <c r="L385" s="37">
        <v>1.5875006000000003</v>
      </c>
      <c r="M385" s="37">
        <f t="shared" si="326"/>
        <v>8.5969900700000004</v>
      </c>
      <c r="N385" s="41">
        <v>0</v>
      </c>
      <c r="O385" s="41">
        <v>0</v>
      </c>
      <c r="P385" s="37">
        <v>7.2142036100000011</v>
      </c>
      <c r="Q385" s="41">
        <v>1.3827864599999993</v>
      </c>
      <c r="R385" s="38">
        <f t="shared" si="327"/>
        <v>247.95515609659998</v>
      </c>
      <c r="S385" s="35">
        <f t="shared" si="328"/>
        <v>-1.2280135300000001</v>
      </c>
      <c r="T385" s="39">
        <f t="shared" si="329"/>
        <v>-0.12498860865557343</v>
      </c>
      <c r="U385" s="35">
        <f t="shared" si="330"/>
        <v>0</v>
      </c>
      <c r="V385" s="39">
        <v>0</v>
      </c>
      <c r="W385" s="35">
        <f t="shared" si="331"/>
        <v>0</v>
      </c>
      <c r="X385" s="39">
        <v>0</v>
      </c>
      <c r="Y385" s="35">
        <f t="shared" si="332"/>
        <v>-1.0232993899999991</v>
      </c>
      <c r="Z385" s="39">
        <f t="shared" si="333"/>
        <v>-0.12422446340838955</v>
      </c>
      <c r="AA385" s="35">
        <f t="shared" si="334"/>
        <v>-0.20471414000000099</v>
      </c>
      <c r="AB385" s="39">
        <f t="shared" si="335"/>
        <v>-0.12895374023795705</v>
      </c>
      <c r="AC385" s="11" t="s">
        <v>1187</v>
      </c>
      <c r="AR385" s="95"/>
    </row>
    <row r="386" spans="1:44" ht="47.25" x14ac:dyDescent="0.25">
      <c r="A386" s="32" t="s">
        <v>709</v>
      </c>
      <c r="B386" s="71" t="s">
        <v>720</v>
      </c>
      <c r="C386" s="41" t="s">
        <v>721</v>
      </c>
      <c r="D386" s="34">
        <v>205.68734713356599</v>
      </c>
      <c r="E386" s="36" t="s">
        <v>33</v>
      </c>
      <c r="F386" s="37">
        <v>21.75802281</v>
      </c>
      <c r="G386" s="35">
        <v>183.92932432356599</v>
      </c>
      <c r="H386" s="37">
        <f t="shared" si="325"/>
        <v>5.3443000000000005</v>
      </c>
      <c r="I386" s="37">
        <v>0</v>
      </c>
      <c r="J386" s="37">
        <v>0</v>
      </c>
      <c r="K386" s="37">
        <v>4.4663000000000004</v>
      </c>
      <c r="L386" s="37">
        <v>0.87800000000000011</v>
      </c>
      <c r="M386" s="37">
        <f t="shared" si="326"/>
        <v>7.65956E-2</v>
      </c>
      <c r="N386" s="41">
        <v>0</v>
      </c>
      <c r="O386" s="41">
        <v>0</v>
      </c>
      <c r="P386" s="37">
        <v>5.478922E-2</v>
      </c>
      <c r="Q386" s="41">
        <v>2.1806379999999997E-2</v>
      </c>
      <c r="R386" s="38">
        <f t="shared" si="327"/>
        <v>183.852728723566</v>
      </c>
      <c r="S386" s="35">
        <f t="shared" si="328"/>
        <v>-5.2677044000000004</v>
      </c>
      <c r="T386" s="39">
        <f t="shared" si="329"/>
        <v>-0.98566779559530715</v>
      </c>
      <c r="U386" s="35">
        <f t="shared" si="330"/>
        <v>0</v>
      </c>
      <c r="V386" s="39">
        <v>0</v>
      </c>
      <c r="W386" s="35">
        <f t="shared" si="331"/>
        <v>0</v>
      </c>
      <c r="X386" s="39">
        <v>0</v>
      </c>
      <c r="Y386" s="35">
        <f t="shared" si="332"/>
        <v>-4.4115107800000004</v>
      </c>
      <c r="Z386" s="39">
        <f t="shared" si="333"/>
        <v>-0.98773274970333391</v>
      </c>
      <c r="AA386" s="35">
        <f t="shared" si="334"/>
        <v>-0.8561936200000001</v>
      </c>
      <c r="AB386" s="39">
        <f t="shared" si="335"/>
        <v>-0.975163576309795</v>
      </c>
      <c r="AC386" s="11" t="s">
        <v>1188</v>
      </c>
      <c r="AR386" s="95"/>
    </row>
    <row r="387" spans="1:44" ht="31.5" x14ac:dyDescent="0.25">
      <c r="A387" s="32" t="s">
        <v>709</v>
      </c>
      <c r="B387" s="71" t="s">
        <v>722</v>
      </c>
      <c r="C387" s="41" t="s">
        <v>723</v>
      </c>
      <c r="D387" s="35">
        <v>0.69599999999999995</v>
      </c>
      <c r="E387" s="36" t="s">
        <v>33</v>
      </c>
      <c r="F387" s="37">
        <v>0</v>
      </c>
      <c r="G387" s="35">
        <v>0.69599999999999995</v>
      </c>
      <c r="H387" s="37">
        <f t="shared" si="325"/>
        <v>0.69599999999999995</v>
      </c>
      <c r="I387" s="37">
        <v>0</v>
      </c>
      <c r="J387" s="37">
        <v>0</v>
      </c>
      <c r="K387" s="37">
        <v>0.57999999999999996</v>
      </c>
      <c r="L387" s="37">
        <v>0.11599999999999999</v>
      </c>
      <c r="M387" s="37">
        <f t="shared" si="326"/>
        <v>0.68839444999999999</v>
      </c>
      <c r="N387" s="37">
        <v>0</v>
      </c>
      <c r="O387" s="37">
        <v>0</v>
      </c>
      <c r="P387" s="37">
        <v>0.57379444999999996</v>
      </c>
      <c r="Q387" s="37">
        <v>0.11460000000000004</v>
      </c>
      <c r="R387" s="38">
        <f t="shared" si="327"/>
        <v>7.605549999999961E-3</v>
      </c>
      <c r="S387" s="35">
        <f t="shared" si="328"/>
        <v>-7.605549999999961E-3</v>
      </c>
      <c r="T387" s="39">
        <f t="shared" si="329"/>
        <v>-1.0927514367816037E-2</v>
      </c>
      <c r="U387" s="35">
        <f t="shared" si="330"/>
        <v>0</v>
      </c>
      <c r="V387" s="39">
        <v>0</v>
      </c>
      <c r="W387" s="35">
        <f t="shared" si="331"/>
        <v>0</v>
      </c>
      <c r="X387" s="39">
        <v>0</v>
      </c>
      <c r="Y387" s="35">
        <f t="shared" si="332"/>
        <v>-6.2055500000000041E-3</v>
      </c>
      <c r="Z387" s="39">
        <f t="shared" si="333"/>
        <v>-1.0699224137931042E-2</v>
      </c>
      <c r="AA387" s="35">
        <f t="shared" si="334"/>
        <v>-1.3999999999999568E-3</v>
      </c>
      <c r="AB387" s="39">
        <f t="shared" si="335"/>
        <v>-1.2068965517241008E-2</v>
      </c>
      <c r="AC387" s="11" t="s">
        <v>33</v>
      </c>
      <c r="AR387" s="95"/>
    </row>
    <row r="388" spans="1:44" ht="63" x14ac:dyDescent="0.25">
      <c r="A388" s="32" t="s">
        <v>709</v>
      </c>
      <c r="B388" s="71" t="s">
        <v>724</v>
      </c>
      <c r="C388" s="41" t="s">
        <v>725</v>
      </c>
      <c r="D388" s="35">
        <v>0.31482791999999998</v>
      </c>
      <c r="E388" s="36" t="s">
        <v>33</v>
      </c>
      <c r="F388" s="37">
        <v>0</v>
      </c>
      <c r="G388" s="35">
        <v>0.31482791999999998</v>
      </c>
      <c r="H388" s="37">
        <f t="shared" si="325"/>
        <v>0.31482791999999998</v>
      </c>
      <c r="I388" s="37">
        <v>0</v>
      </c>
      <c r="J388" s="37">
        <v>0</v>
      </c>
      <c r="K388" s="37">
        <v>0.2623566</v>
      </c>
      <c r="L388" s="37">
        <v>5.2471319999999988E-2</v>
      </c>
      <c r="M388" s="37">
        <f t="shared" si="326"/>
        <v>0.27776579999999995</v>
      </c>
      <c r="N388" s="41">
        <v>0</v>
      </c>
      <c r="O388" s="41">
        <v>0</v>
      </c>
      <c r="P388" s="37">
        <v>0</v>
      </c>
      <c r="Q388" s="41">
        <v>0.27776579999999995</v>
      </c>
      <c r="R388" s="38">
        <f t="shared" si="327"/>
        <v>3.7062120000000032E-2</v>
      </c>
      <c r="S388" s="35">
        <f t="shared" si="328"/>
        <v>-3.7062120000000032E-2</v>
      </c>
      <c r="T388" s="39">
        <f t="shared" si="329"/>
        <v>-0.11772183356546025</v>
      </c>
      <c r="U388" s="35">
        <f t="shared" si="330"/>
        <v>0</v>
      </c>
      <c r="V388" s="39">
        <v>0</v>
      </c>
      <c r="W388" s="35">
        <f t="shared" si="331"/>
        <v>0</v>
      </c>
      <c r="X388" s="39">
        <v>0</v>
      </c>
      <c r="Y388" s="35">
        <f t="shared" si="332"/>
        <v>-0.2623566</v>
      </c>
      <c r="Z388" s="39">
        <f t="shared" si="333"/>
        <v>-1</v>
      </c>
      <c r="AA388" s="35">
        <f t="shared" si="334"/>
        <v>0.22529447999999996</v>
      </c>
      <c r="AB388" s="39">
        <f t="shared" si="335"/>
        <v>4.2936689986072398</v>
      </c>
      <c r="AC388" s="11" t="s">
        <v>633</v>
      </c>
      <c r="AR388" s="95"/>
    </row>
    <row r="389" spans="1:44" ht="47.25" x14ac:dyDescent="0.25">
      <c r="A389" s="32" t="s">
        <v>709</v>
      </c>
      <c r="B389" s="71" t="s">
        <v>726</v>
      </c>
      <c r="C389" s="41" t="s">
        <v>727</v>
      </c>
      <c r="D389" s="35">
        <v>0.12108768</v>
      </c>
      <c r="E389" s="36" t="s">
        <v>33</v>
      </c>
      <c r="F389" s="37">
        <v>0</v>
      </c>
      <c r="G389" s="35">
        <v>0.12108768</v>
      </c>
      <c r="H389" s="37">
        <f t="shared" si="325"/>
        <v>0.12108768</v>
      </c>
      <c r="I389" s="37">
        <v>0</v>
      </c>
      <c r="J389" s="37">
        <v>0</v>
      </c>
      <c r="K389" s="37">
        <v>0.10090640000000001</v>
      </c>
      <c r="L389" s="37">
        <v>2.0181279999999996E-2</v>
      </c>
      <c r="M389" s="37">
        <f t="shared" si="326"/>
        <v>0.14619133000000001</v>
      </c>
      <c r="N389" s="37">
        <v>0</v>
      </c>
      <c r="O389" s="37">
        <v>0</v>
      </c>
      <c r="P389" s="37">
        <v>0</v>
      </c>
      <c r="Q389" s="37">
        <v>0.14619133000000001</v>
      </c>
      <c r="R389" s="38">
        <f t="shared" si="327"/>
        <v>-2.5103650000000005E-2</v>
      </c>
      <c r="S389" s="35">
        <f t="shared" si="328"/>
        <v>2.5103650000000005E-2</v>
      </c>
      <c r="T389" s="39">
        <f t="shared" si="329"/>
        <v>0.20731795340368239</v>
      </c>
      <c r="U389" s="35">
        <f t="shared" si="330"/>
        <v>0</v>
      </c>
      <c r="V389" s="39">
        <v>0</v>
      </c>
      <c r="W389" s="35">
        <f t="shared" si="331"/>
        <v>0</v>
      </c>
      <c r="X389" s="39">
        <v>0</v>
      </c>
      <c r="Y389" s="35">
        <f t="shared" si="332"/>
        <v>-0.10090640000000001</v>
      </c>
      <c r="Z389" s="39">
        <f t="shared" si="333"/>
        <v>-1</v>
      </c>
      <c r="AA389" s="35">
        <f t="shared" si="334"/>
        <v>0.12601005000000001</v>
      </c>
      <c r="AB389" s="39">
        <f t="shared" si="335"/>
        <v>6.2439077204220963</v>
      </c>
      <c r="AC389" s="11" t="s">
        <v>633</v>
      </c>
      <c r="AR389" s="95"/>
    </row>
    <row r="390" spans="1:44" ht="47.25" x14ac:dyDescent="0.25">
      <c r="A390" s="32" t="s">
        <v>709</v>
      </c>
      <c r="B390" s="71" t="s">
        <v>728</v>
      </c>
      <c r="C390" s="41" t="s">
        <v>729</v>
      </c>
      <c r="D390" s="35">
        <v>4.2468000000000004</v>
      </c>
      <c r="E390" s="36" t="s">
        <v>33</v>
      </c>
      <c r="F390" s="37">
        <v>0</v>
      </c>
      <c r="G390" s="35">
        <v>4.2468000000000004</v>
      </c>
      <c r="H390" s="37">
        <f t="shared" si="325"/>
        <v>4.2468000000000004</v>
      </c>
      <c r="I390" s="37">
        <v>0</v>
      </c>
      <c r="J390" s="37">
        <v>0</v>
      </c>
      <c r="K390" s="37">
        <v>3.5390000000000006</v>
      </c>
      <c r="L390" s="37">
        <v>0.70779999999999976</v>
      </c>
      <c r="M390" s="37">
        <f t="shared" si="326"/>
        <v>4.7679979599999998</v>
      </c>
      <c r="N390" s="37">
        <v>0</v>
      </c>
      <c r="O390" s="37">
        <v>0</v>
      </c>
      <c r="P390" s="37">
        <v>3.9758650400000004</v>
      </c>
      <c r="Q390" s="37">
        <v>0.79213291999999935</v>
      </c>
      <c r="R390" s="38">
        <f t="shared" si="327"/>
        <v>-0.52119795999999941</v>
      </c>
      <c r="S390" s="35">
        <f t="shared" si="328"/>
        <v>0.52119795999999941</v>
      </c>
      <c r="T390" s="39">
        <f t="shared" si="329"/>
        <v>0.12272722049543171</v>
      </c>
      <c r="U390" s="35">
        <f t="shared" si="330"/>
        <v>0</v>
      </c>
      <c r="V390" s="39">
        <v>0</v>
      </c>
      <c r="W390" s="35">
        <f t="shared" si="331"/>
        <v>0</v>
      </c>
      <c r="X390" s="39">
        <v>0</v>
      </c>
      <c r="Y390" s="35">
        <f t="shared" si="332"/>
        <v>0.43686503999999982</v>
      </c>
      <c r="Z390" s="39">
        <f t="shared" si="333"/>
        <v>0.12344307431477812</v>
      </c>
      <c r="AA390" s="35">
        <f t="shared" si="334"/>
        <v>8.4332919999999589E-2</v>
      </c>
      <c r="AB390" s="39">
        <f t="shared" si="335"/>
        <v>0.11914795139869966</v>
      </c>
      <c r="AC390" s="11" t="s">
        <v>730</v>
      </c>
      <c r="AR390" s="95"/>
    </row>
    <row r="391" spans="1:44" ht="31.5" x14ac:dyDescent="0.25">
      <c r="A391" s="32" t="s">
        <v>709</v>
      </c>
      <c r="B391" s="71" t="s">
        <v>731</v>
      </c>
      <c r="C391" s="41" t="s">
        <v>732</v>
      </c>
      <c r="D391" s="35">
        <v>1.464</v>
      </c>
      <c r="E391" s="36" t="s">
        <v>33</v>
      </c>
      <c r="F391" s="37">
        <v>0</v>
      </c>
      <c r="G391" s="35">
        <v>1.464</v>
      </c>
      <c r="H391" s="37">
        <f t="shared" si="325"/>
        <v>1.464</v>
      </c>
      <c r="I391" s="37">
        <v>0</v>
      </c>
      <c r="J391" s="37">
        <v>0</v>
      </c>
      <c r="K391" s="37">
        <v>1.22</v>
      </c>
      <c r="L391" s="37">
        <v>0.24399999999999999</v>
      </c>
      <c r="M391" s="37">
        <f t="shared" si="326"/>
        <v>1.43153873</v>
      </c>
      <c r="N391" s="37">
        <v>0</v>
      </c>
      <c r="O391" s="37">
        <v>0</v>
      </c>
      <c r="P391" s="37">
        <v>1.1945149299999998</v>
      </c>
      <c r="Q391" s="37">
        <v>0.23702380000000023</v>
      </c>
      <c r="R391" s="38">
        <f t="shared" si="327"/>
        <v>3.2461269999999987E-2</v>
      </c>
      <c r="S391" s="35">
        <f t="shared" si="328"/>
        <v>-3.2461269999999987E-2</v>
      </c>
      <c r="T391" s="39">
        <f t="shared" si="329"/>
        <v>-2.2172998633879774E-2</v>
      </c>
      <c r="U391" s="35">
        <f t="shared" si="330"/>
        <v>0</v>
      </c>
      <c r="V391" s="39">
        <v>0</v>
      </c>
      <c r="W391" s="35">
        <f t="shared" si="331"/>
        <v>0</v>
      </c>
      <c r="X391" s="39">
        <v>0</v>
      </c>
      <c r="Y391" s="35">
        <f t="shared" si="332"/>
        <v>-2.5485070000000221E-2</v>
      </c>
      <c r="Z391" s="39">
        <f t="shared" si="333"/>
        <v>-2.0889401639344444E-2</v>
      </c>
      <c r="AA391" s="35">
        <f t="shared" si="334"/>
        <v>-6.9761999999997659E-3</v>
      </c>
      <c r="AB391" s="39">
        <f t="shared" si="335"/>
        <v>-2.859098360655642E-2</v>
      </c>
      <c r="AC391" s="11" t="s">
        <v>33</v>
      </c>
      <c r="AR391" s="95"/>
    </row>
    <row r="392" spans="1:44" ht="63" x14ac:dyDescent="0.25">
      <c r="A392" s="32" t="s">
        <v>709</v>
      </c>
      <c r="B392" s="71" t="s">
        <v>733</v>
      </c>
      <c r="C392" s="41" t="s">
        <v>734</v>
      </c>
      <c r="D392" s="35">
        <v>3.7326912800000001</v>
      </c>
      <c r="E392" s="36" t="s">
        <v>33</v>
      </c>
      <c r="F392" s="37">
        <v>0</v>
      </c>
      <c r="G392" s="35">
        <v>3.7326912800000001</v>
      </c>
      <c r="H392" s="37">
        <f t="shared" si="325"/>
        <v>0.96</v>
      </c>
      <c r="I392" s="37">
        <v>0</v>
      </c>
      <c r="J392" s="37">
        <v>0</v>
      </c>
      <c r="K392" s="37">
        <v>0.8</v>
      </c>
      <c r="L392" s="37">
        <v>0.15999999999999992</v>
      </c>
      <c r="M392" s="37">
        <f t="shared" si="326"/>
        <v>0.56647793999999996</v>
      </c>
      <c r="N392" s="37">
        <v>0</v>
      </c>
      <c r="O392" s="37">
        <v>0</v>
      </c>
      <c r="P392" s="37">
        <v>0.47310293999999997</v>
      </c>
      <c r="Q392" s="37">
        <v>9.3374999999999986E-2</v>
      </c>
      <c r="R392" s="38">
        <f t="shared" si="327"/>
        <v>3.1662133400000001</v>
      </c>
      <c r="S392" s="35">
        <f t="shared" si="328"/>
        <v>-0.39352206000000001</v>
      </c>
      <c r="T392" s="39">
        <f t="shared" si="329"/>
        <v>-0.40991881250000001</v>
      </c>
      <c r="U392" s="35">
        <f t="shared" si="330"/>
        <v>0</v>
      </c>
      <c r="V392" s="39">
        <v>0</v>
      </c>
      <c r="W392" s="35">
        <f t="shared" si="331"/>
        <v>0</v>
      </c>
      <c r="X392" s="39">
        <v>0</v>
      </c>
      <c r="Y392" s="35">
        <f t="shared" si="332"/>
        <v>-0.32689706000000007</v>
      </c>
      <c r="Z392" s="39">
        <f t="shared" si="333"/>
        <v>-0.40862132500000009</v>
      </c>
      <c r="AA392" s="35">
        <f t="shared" si="334"/>
        <v>-6.6624999999999934E-2</v>
      </c>
      <c r="AB392" s="39">
        <f t="shared" si="335"/>
        <v>-0.41640624999999981</v>
      </c>
      <c r="AC392" s="11" t="s">
        <v>1189</v>
      </c>
      <c r="AR392" s="95"/>
    </row>
    <row r="393" spans="1:44" ht="94.5" x14ac:dyDescent="0.25">
      <c r="A393" s="32" t="s">
        <v>709</v>
      </c>
      <c r="B393" s="71" t="s">
        <v>735</v>
      </c>
      <c r="C393" s="41" t="s">
        <v>736</v>
      </c>
      <c r="D393" s="35">
        <v>8.2799999999999994</v>
      </c>
      <c r="E393" s="36" t="s">
        <v>33</v>
      </c>
      <c r="F393" s="37">
        <v>0</v>
      </c>
      <c r="G393" s="35">
        <v>8.2799999999999994</v>
      </c>
      <c r="H393" s="37">
        <f t="shared" si="325"/>
        <v>5.18</v>
      </c>
      <c r="I393" s="37">
        <v>0</v>
      </c>
      <c r="J393" s="37">
        <v>0</v>
      </c>
      <c r="K393" s="37">
        <v>4.3166666666666673</v>
      </c>
      <c r="L393" s="37">
        <v>0.8633333333333324</v>
      </c>
      <c r="M393" s="37">
        <f t="shared" si="326"/>
        <v>0</v>
      </c>
      <c r="N393" s="37">
        <v>0</v>
      </c>
      <c r="O393" s="37">
        <v>0</v>
      </c>
      <c r="P393" s="37">
        <v>0</v>
      </c>
      <c r="Q393" s="37">
        <v>0</v>
      </c>
      <c r="R393" s="38">
        <f t="shared" si="327"/>
        <v>8.2799999999999994</v>
      </c>
      <c r="S393" s="35">
        <f t="shared" si="328"/>
        <v>-5.18</v>
      </c>
      <c r="T393" s="39">
        <f t="shared" si="329"/>
        <v>-1</v>
      </c>
      <c r="U393" s="35">
        <f t="shared" si="330"/>
        <v>0</v>
      </c>
      <c r="V393" s="39">
        <v>0</v>
      </c>
      <c r="W393" s="35">
        <f t="shared" si="331"/>
        <v>0</v>
      </c>
      <c r="X393" s="39">
        <v>0</v>
      </c>
      <c r="Y393" s="35">
        <f t="shared" si="332"/>
        <v>-4.3166666666666673</v>
      </c>
      <c r="Z393" s="39">
        <f t="shared" si="333"/>
        <v>-1</v>
      </c>
      <c r="AA393" s="35">
        <f t="shared" si="334"/>
        <v>-0.8633333333333324</v>
      </c>
      <c r="AB393" s="39">
        <f t="shared" si="335"/>
        <v>-1</v>
      </c>
      <c r="AC393" s="11" t="s">
        <v>1190</v>
      </c>
      <c r="AR393" s="95"/>
    </row>
    <row r="394" spans="1:44" ht="94.5" x14ac:dyDescent="0.25">
      <c r="A394" s="32" t="s">
        <v>709</v>
      </c>
      <c r="B394" s="71" t="s">
        <v>737</v>
      </c>
      <c r="C394" s="41" t="s">
        <v>738</v>
      </c>
      <c r="D394" s="35">
        <v>18.053072</v>
      </c>
      <c r="E394" s="36" t="s">
        <v>33</v>
      </c>
      <c r="F394" s="37">
        <v>0</v>
      </c>
      <c r="G394" s="35">
        <v>18.053072</v>
      </c>
      <c r="H394" s="37">
        <f t="shared" si="325"/>
        <v>16.253072</v>
      </c>
      <c r="I394" s="37">
        <v>0</v>
      </c>
      <c r="J394" s="37">
        <v>0</v>
      </c>
      <c r="K394" s="37">
        <v>13.627560000000001</v>
      </c>
      <c r="L394" s="37">
        <v>2.6255119999999987</v>
      </c>
      <c r="M394" s="37">
        <f t="shared" si="326"/>
        <v>0</v>
      </c>
      <c r="N394" s="37">
        <v>0</v>
      </c>
      <c r="O394" s="37">
        <v>0</v>
      </c>
      <c r="P394" s="37">
        <v>0</v>
      </c>
      <c r="Q394" s="37">
        <v>0</v>
      </c>
      <c r="R394" s="38">
        <f t="shared" si="327"/>
        <v>18.053072</v>
      </c>
      <c r="S394" s="35">
        <f t="shared" si="328"/>
        <v>-16.253072</v>
      </c>
      <c r="T394" s="39">
        <f t="shared" si="329"/>
        <v>-1</v>
      </c>
      <c r="U394" s="35">
        <f t="shared" si="330"/>
        <v>0</v>
      </c>
      <c r="V394" s="39">
        <v>0</v>
      </c>
      <c r="W394" s="35">
        <f t="shared" si="331"/>
        <v>0</v>
      </c>
      <c r="X394" s="39">
        <v>0</v>
      </c>
      <c r="Y394" s="35">
        <f t="shared" si="332"/>
        <v>-13.627560000000001</v>
      </c>
      <c r="Z394" s="39">
        <f t="shared" si="333"/>
        <v>-1</v>
      </c>
      <c r="AA394" s="35">
        <f t="shared" si="334"/>
        <v>-2.6255119999999987</v>
      </c>
      <c r="AB394" s="39">
        <f t="shared" si="335"/>
        <v>-1</v>
      </c>
      <c r="AC394" s="11" t="s">
        <v>1190</v>
      </c>
      <c r="AR394" s="95"/>
    </row>
    <row r="395" spans="1:44" ht="31.5" x14ac:dyDescent="0.25">
      <c r="A395" s="32" t="s">
        <v>709</v>
      </c>
      <c r="B395" s="71" t="s">
        <v>739</v>
      </c>
      <c r="C395" s="41" t="s">
        <v>740</v>
      </c>
      <c r="D395" s="35">
        <v>4.32</v>
      </c>
      <c r="E395" s="36" t="s">
        <v>33</v>
      </c>
      <c r="F395" s="37">
        <v>0</v>
      </c>
      <c r="G395" s="35">
        <v>4.32</v>
      </c>
      <c r="H395" s="37">
        <f t="shared" si="325"/>
        <v>4.32</v>
      </c>
      <c r="I395" s="37">
        <v>0</v>
      </c>
      <c r="J395" s="37">
        <v>0</v>
      </c>
      <c r="K395" s="37">
        <v>3.6</v>
      </c>
      <c r="L395" s="37">
        <v>0.7200000000000002</v>
      </c>
      <c r="M395" s="37">
        <f t="shared" si="326"/>
        <v>0.38978588000000003</v>
      </c>
      <c r="N395" s="37">
        <v>0</v>
      </c>
      <c r="O395" s="37">
        <v>0</v>
      </c>
      <c r="P395" s="37">
        <v>0.38978588000000003</v>
      </c>
      <c r="Q395" s="37">
        <v>0</v>
      </c>
      <c r="R395" s="38">
        <f t="shared" si="327"/>
        <v>3.9302141200000005</v>
      </c>
      <c r="S395" s="35">
        <f t="shared" si="328"/>
        <v>-3.9302141200000005</v>
      </c>
      <c r="T395" s="39">
        <f t="shared" si="329"/>
        <v>-0.90977178703703709</v>
      </c>
      <c r="U395" s="35">
        <f t="shared" si="330"/>
        <v>0</v>
      </c>
      <c r="V395" s="39">
        <v>0</v>
      </c>
      <c r="W395" s="35">
        <f t="shared" si="331"/>
        <v>0</v>
      </c>
      <c r="X395" s="39">
        <v>0</v>
      </c>
      <c r="Y395" s="35">
        <f t="shared" si="332"/>
        <v>-3.2102141199999998</v>
      </c>
      <c r="Z395" s="39">
        <f t="shared" si="333"/>
        <v>-0.89172614444444442</v>
      </c>
      <c r="AA395" s="35">
        <f t="shared" si="334"/>
        <v>-0.7200000000000002</v>
      </c>
      <c r="AB395" s="39">
        <f t="shared" si="335"/>
        <v>-1</v>
      </c>
      <c r="AC395" s="11" t="s">
        <v>1191</v>
      </c>
      <c r="AR395" s="95"/>
    </row>
    <row r="396" spans="1:44" ht="47.25" x14ac:dyDescent="0.25">
      <c r="A396" s="32" t="s">
        <v>709</v>
      </c>
      <c r="B396" s="71" t="s">
        <v>741</v>
      </c>
      <c r="C396" s="41" t="s">
        <v>742</v>
      </c>
      <c r="D396" s="35">
        <v>134.64249107118638</v>
      </c>
      <c r="E396" s="36" t="s">
        <v>33</v>
      </c>
      <c r="F396" s="37">
        <v>19.142752680000001</v>
      </c>
      <c r="G396" s="35">
        <v>115.49973839118638</v>
      </c>
      <c r="H396" s="37">
        <f t="shared" si="325"/>
        <v>10.905863099999999</v>
      </c>
      <c r="I396" s="37">
        <v>0</v>
      </c>
      <c r="J396" s="37">
        <v>0</v>
      </c>
      <c r="K396" s="37">
        <v>9.1162192500000003</v>
      </c>
      <c r="L396" s="37">
        <v>1.7896438499999991</v>
      </c>
      <c r="M396" s="37">
        <f t="shared" si="326"/>
        <v>10.12506803</v>
      </c>
      <c r="N396" s="37">
        <v>0</v>
      </c>
      <c r="O396" s="37">
        <v>0</v>
      </c>
      <c r="P396" s="37">
        <v>8.4656252900000002</v>
      </c>
      <c r="Q396" s="37">
        <v>1.6594427399999994</v>
      </c>
      <c r="R396" s="38">
        <f t="shared" si="327"/>
        <v>105.37467036118639</v>
      </c>
      <c r="S396" s="35">
        <f t="shared" si="328"/>
        <v>-0.78079506999999992</v>
      </c>
      <c r="T396" s="39">
        <f t="shared" si="329"/>
        <v>-7.1594064847558925E-2</v>
      </c>
      <c r="U396" s="35">
        <f t="shared" si="330"/>
        <v>0</v>
      </c>
      <c r="V396" s="39">
        <v>0</v>
      </c>
      <c r="W396" s="35">
        <f t="shared" si="331"/>
        <v>0</v>
      </c>
      <c r="X396" s="39">
        <v>0</v>
      </c>
      <c r="Y396" s="35">
        <f t="shared" si="332"/>
        <v>-0.65059396000000014</v>
      </c>
      <c r="Z396" s="39">
        <f t="shared" si="333"/>
        <v>-7.1366642481750328E-2</v>
      </c>
      <c r="AA396" s="35">
        <f t="shared" si="334"/>
        <v>-0.13020110999999979</v>
      </c>
      <c r="AB396" s="39">
        <f t="shared" si="335"/>
        <v>-7.2752525593290443E-2</v>
      </c>
      <c r="AC396" s="11" t="s">
        <v>33</v>
      </c>
      <c r="AR396" s="95"/>
    </row>
    <row r="397" spans="1:44" ht="47.25" x14ac:dyDescent="0.25">
      <c r="A397" s="32" t="s">
        <v>709</v>
      </c>
      <c r="B397" s="71" t="s">
        <v>743</v>
      </c>
      <c r="C397" s="41" t="s">
        <v>744</v>
      </c>
      <c r="D397" s="35">
        <v>81.681968095600013</v>
      </c>
      <c r="E397" s="36" t="s">
        <v>33</v>
      </c>
      <c r="F397" s="37">
        <v>1.1115600000000001</v>
      </c>
      <c r="G397" s="35">
        <v>80.570408095600015</v>
      </c>
      <c r="H397" s="37">
        <f t="shared" si="325"/>
        <v>8.9499999999999993</v>
      </c>
      <c r="I397" s="37">
        <v>0</v>
      </c>
      <c r="J397" s="37">
        <v>0</v>
      </c>
      <c r="K397" s="37">
        <v>7.5</v>
      </c>
      <c r="L397" s="37">
        <v>1.4499999999999993</v>
      </c>
      <c r="M397" s="37">
        <f t="shared" si="326"/>
        <v>7.5893872</v>
      </c>
      <c r="N397" s="37">
        <v>0</v>
      </c>
      <c r="O397" s="37">
        <v>0</v>
      </c>
      <c r="P397" s="37">
        <v>6.3662610599999994</v>
      </c>
      <c r="Q397" s="37">
        <v>1.2231261400000006</v>
      </c>
      <c r="R397" s="38">
        <f t="shared" si="327"/>
        <v>72.981020895600011</v>
      </c>
      <c r="S397" s="35">
        <f t="shared" si="328"/>
        <v>-1.3606127999999993</v>
      </c>
      <c r="T397" s="39">
        <f t="shared" si="329"/>
        <v>-0.15202377653631277</v>
      </c>
      <c r="U397" s="35">
        <f t="shared" si="330"/>
        <v>0</v>
      </c>
      <c r="V397" s="39">
        <v>0</v>
      </c>
      <c r="W397" s="35">
        <f t="shared" si="331"/>
        <v>0</v>
      </c>
      <c r="X397" s="39">
        <v>0</v>
      </c>
      <c r="Y397" s="35">
        <f t="shared" si="332"/>
        <v>-1.1337389400000006</v>
      </c>
      <c r="Z397" s="39">
        <f t="shared" si="333"/>
        <v>-0.15116519200000009</v>
      </c>
      <c r="AA397" s="35">
        <f t="shared" si="334"/>
        <v>-0.22687385999999865</v>
      </c>
      <c r="AB397" s="39">
        <f t="shared" si="335"/>
        <v>-0.15646473103448191</v>
      </c>
      <c r="AC397" s="11" t="s">
        <v>1184</v>
      </c>
      <c r="AR397" s="95"/>
    </row>
    <row r="398" spans="1:44" ht="47.25" x14ac:dyDescent="0.25">
      <c r="A398" s="32" t="s">
        <v>709</v>
      </c>
      <c r="B398" s="71" t="s">
        <v>745</v>
      </c>
      <c r="C398" s="41" t="s">
        <v>746</v>
      </c>
      <c r="D398" s="35">
        <v>20.147618135999998</v>
      </c>
      <c r="E398" s="36" t="s">
        <v>33</v>
      </c>
      <c r="F398" s="37">
        <v>0</v>
      </c>
      <c r="G398" s="35">
        <v>20.147618135999998</v>
      </c>
      <c r="H398" s="37">
        <f t="shared" si="325"/>
        <v>19.562618130000001</v>
      </c>
      <c r="I398" s="37">
        <v>0</v>
      </c>
      <c r="J398" s="37">
        <v>0</v>
      </c>
      <c r="K398" s="37">
        <v>16.512499995000002</v>
      </c>
      <c r="L398" s="37">
        <v>3.0501181349999982</v>
      </c>
      <c r="M398" s="37">
        <f t="shared" si="326"/>
        <v>9.9126082100000019</v>
      </c>
      <c r="N398" s="37">
        <v>0</v>
      </c>
      <c r="O398" s="37">
        <v>0</v>
      </c>
      <c r="P398" s="37">
        <v>8.2605068400000032</v>
      </c>
      <c r="Q398" s="37">
        <v>1.6521013699999987</v>
      </c>
      <c r="R398" s="38">
        <f t="shared" si="327"/>
        <v>10.235009925999996</v>
      </c>
      <c r="S398" s="35">
        <f t="shared" si="328"/>
        <v>-9.6500099199999987</v>
      </c>
      <c r="T398" s="39">
        <f t="shared" si="329"/>
        <v>-0.49328826314926377</v>
      </c>
      <c r="U398" s="35">
        <f t="shared" si="330"/>
        <v>0</v>
      </c>
      <c r="V398" s="39">
        <v>0</v>
      </c>
      <c r="W398" s="35">
        <f t="shared" si="331"/>
        <v>0</v>
      </c>
      <c r="X398" s="39">
        <v>0</v>
      </c>
      <c r="Y398" s="35">
        <f t="shared" si="332"/>
        <v>-8.2519931549999992</v>
      </c>
      <c r="Z398" s="39">
        <f t="shared" si="333"/>
        <v>-0.49974220484473636</v>
      </c>
      <c r="AA398" s="35">
        <f t="shared" si="334"/>
        <v>-1.3980167649999995</v>
      </c>
      <c r="AB398" s="39">
        <f t="shared" si="335"/>
        <v>-0.45834839934814536</v>
      </c>
      <c r="AC398" s="11" t="s">
        <v>1192</v>
      </c>
      <c r="AR398" s="95"/>
    </row>
    <row r="399" spans="1:44" ht="31.5" x14ac:dyDescent="0.25">
      <c r="A399" s="32" t="s">
        <v>709</v>
      </c>
      <c r="B399" s="71" t="s">
        <v>747</v>
      </c>
      <c r="C399" s="41" t="s">
        <v>748</v>
      </c>
      <c r="D399" s="35">
        <v>13.19</v>
      </c>
      <c r="E399" s="36" t="s">
        <v>33</v>
      </c>
      <c r="F399" s="37">
        <v>0</v>
      </c>
      <c r="G399" s="35">
        <v>13.19</v>
      </c>
      <c r="H399" s="37">
        <f t="shared" si="325"/>
        <v>1.44</v>
      </c>
      <c r="I399" s="37">
        <v>0</v>
      </c>
      <c r="J399" s="37">
        <v>0</v>
      </c>
      <c r="K399" s="37">
        <v>1.2</v>
      </c>
      <c r="L399" s="37">
        <v>0.24</v>
      </c>
      <c r="M399" s="37">
        <f t="shared" si="326"/>
        <v>0.45</v>
      </c>
      <c r="N399" s="37">
        <v>0</v>
      </c>
      <c r="O399" s="37">
        <v>0</v>
      </c>
      <c r="P399" s="37">
        <v>0.375</v>
      </c>
      <c r="Q399" s="37">
        <v>7.5000000000000011E-2</v>
      </c>
      <c r="R399" s="38">
        <f t="shared" si="327"/>
        <v>12.74</v>
      </c>
      <c r="S399" s="35">
        <f t="shared" si="328"/>
        <v>-0.99</v>
      </c>
      <c r="T399" s="39">
        <f t="shared" si="329"/>
        <v>-0.6875</v>
      </c>
      <c r="U399" s="35">
        <f t="shared" si="330"/>
        <v>0</v>
      </c>
      <c r="V399" s="39">
        <v>0</v>
      </c>
      <c r="W399" s="35">
        <f t="shared" si="331"/>
        <v>0</v>
      </c>
      <c r="X399" s="39">
        <v>0</v>
      </c>
      <c r="Y399" s="35">
        <f t="shared" si="332"/>
        <v>-0.82499999999999996</v>
      </c>
      <c r="Z399" s="39">
        <f t="shared" si="333"/>
        <v>-0.6875</v>
      </c>
      <c r="AA399" s="35">
        <f t="shared" si="334"/>
        <v>-0.16499999999999998</v>
      </c>
      <c r="AB399" s="39">
        <f t="shared" si="335"/>
        <v>-0.68749999999999989</v>
      </c>
      <c r="AC399" s="11" t="s">
        <v>1191</v>
      </c>
      <c r="AR399" s="95"/>
    </row>
    <row r="400" spans="1:44" ht="31.5" x14ac:dyDescent="0.25">
      <c r="A400" s="32" t="s">
        <v>709</v>
      </c>
      <c r="B400" s="71" t="s">
        <v>749</v>
      </c>
      <c r="C400" s="41" t="s">
        <v>750</v>
      </c>
      <c r="D400" s="35">
        <v>63.858999999999995</v>
      </c>
      <c r="E400" s="36" t="s">
        <v>33</v>
      </c>
      <c r="F400" s="37">
        <v>0</v>
      </c>
      <c r="G400" s="35">
        <v>63.858999999999995</v>
      </c>
      <c r="H400" s="37">
        <f t="shared" si="325"/>
        <v>17.059360000000002</v>
      </c>
      <c r="I400" s="37">
        <v>0</v>
      </c>
      <c r="J400" s="37">
        <v>0</v>
      </c>
      <c r="K400" s="37">
        <v>14.292633333333335</v>
      </c>
      <c r="L400" s="37">
        <v>2.766726666666667</v>
      </c>
      <c r="M400" s="37">
        <f t="shared" si="326"/>
        <v>24.670451820000004</v>
      </c>
      <c r="N400" s="41">
        <v>0</v>
      </c>
      <c r="O400" s="41">
        <v>0</v>
      </c>
      <c r="P400" s="41">
        <v>20.624603620000002</v>
      </c>
      <c r="Q400" s="41">
        <v>4.0458482000000018</v>
      </c>
      <c r="R400" s="38">
        <f t="shared" si="327"/>
        <v>39.188548179999991</v>
      </c>
      <c r="S400" s="35">
        <f t="shared" si="328"/>
        <v>7.6110918200000022</v>
      </c>
      <c r="T400" s="39">
        <f t="shared" si="329"/>
        <v>0.44615342076138853</v>
      </c>
      <c r="U400" s="35">
        <f t="shared" si="330"/>
        <v>0</v>
      </c>
      <c r="V400" s="39">
        <v>0</v>
      </c>
      <c r="W400" s="35">
        <f t="shared" si="331"/>
        <v>0</v>
      </c>
      <c r="X400" s="39">
        <v>0</v>
      </c>
      <c r="Y400" s="35">
        <f t="shared" si="332"/>
        <v>6.3319702866666674</v>
      </c>
      <c r="Z400" s="39">
        <f t="shared" si="333"/>
        <v>0.44302334909125679</v>
      </c>
      <c r="AA400" s="35">
        <f t="shared" si="334"/>
        <v>1.2791215333333348</v>
      </c>
      <c r="AB400" s="39">
        <f t="shared" si="335"/>
        <v>0.46232305805416313</v>
      </c>
      <c r="AC400" s="11" t="s">
        <v>751</v>
      </c>
      <c r="AR400" s="95"/>
    </row>
    <row r="401" spans="1:44" ht="63" x14ac:dyDescent="0.25">
      <c r="A401" s="32" t="s">
        <v>709</v>
      </c>
      <c r="B401" s="71" t="s">
        <v>752</v>
      </c>
      <c r="C401" s="41" t="s">
        <v>753</v>
      </c>
      <c r="D401" s="35">
        <v>458.95989887539997</v>
      </c>
      <c r="E401" s="36" t="s">
        <v>33</v>
      </c>
      <c r="F401" s="37">
        <v>8.993362659999999</v>
      </c>
      <c r="G401" s="35">
        <v>449.96653621539997</v>
      </c>
      <c r="H401" s="37">
        <f t="shared" si="325"/>
        <v>0.10568670000000001</v>
      </c>
      <c r="I401" s="37">
        <v>0</v>
      </c>
      <c r="J401" s="37">
        <v>0</v>
      </c>
      <c r="K401" s="37">
        <v>8.8072250000000005E-2</v>
      </c>
      <c r="L401" s="37">
        <v>1.7614450000000004E-2</v>
      </c>
      <c r="M401" s="37">
        <f t="shared" si="326"/>
        <v>0.10568669999999999</v>
      </c>
      <c r="N401" s="41">
        <v>0</v>
      </c>
      <c r="O401" s="41">
        <v>0</v>
      </c>
      <c r="P401" s="41">
        <v>0.10568669999999999</v>
      </c>
      <c r="Q401" s="41">
        <v>0</v>
      </c>
      <c r="R401" s="38">
        <f t="shared" si="327"/>
        <v>449.86084951539999</v>
      </c>
      <c r="S401" s="35">
        <f t="shared" si="328"/>
        <v>0</v>
      </c>
      <c r="T401" s="39">
        <f t="shared" si="329"/>
        <v>0</v>
      </c>
      <c r="U401" s="35">
        <f t="shared" si="330"/>
        <v>0</v>
      </c>
      <c r="V401" s="39">
        <v>0</v>
      </c>
      <c r="W401" s="35">
        <f t="shared" si="331"/>
        <v>0</v>
      </c>
      <c r="X401" s="39">
        <v>0</v>
      </c>
      <c r="Y401" s="35">
        <f t="shared" si="332"/>
        <v>1.761444999999999E-2</v>
      </c>
      <c r="Z401" s="39">
        <f t="shared" si="333"/>
        <v>0.19999999999999987</v>
      </c>
      <c r="AA401" s="35">
        <f t="shared" si="334"/>
        <v>-1.7614450000000004E-2</v>
      </c>
      <c r="AB401" s="39">
        <f t="shared" si="335"/>
        <v>-1</v>
      </c>
      <c r="AC401" s="11" t="s">
        <v>33</v>
      </c>
      <c r="AR401" s="95"/>
    </row>
    <row r="402" spans="1:44" ht="31.5" x14ac:dyDescent="0.25">
      <c r="A402" s="44" t="s">
        <v>709</v>
      </c>
      <c r="B402" s="51" t="s">
        <v>754</v>
      </c>
      <c r="C402" s="37" t="s">
        <v>755</v>
      </c>
      <c r="D402" s="35">
        <v>16.525352099999999</v>
      </c>
      <c r="E402" s="36" t="s">
        <v>33</v>
      </c>
      <c r="F402" s="37">
        <v>16.34133491</v>
      </c>
      <c r="G402" s="37">
        <v>0.18401718999999872</v>
      </c>
      <c r="H402" s="37">
        <f t="shared" si="325"/>
        <v>0.18401719</v>
      </c>
      <c r="I402" s="37">
        <v>0</v>
      </c>
      <c r="J402" s="37">
        <v>0</v>
      </c>
      <c r="K402" s="37">
        <v>0</v>
      </c>
      <c r="L402" s="37">
        <v>0.18401719</v>
      </c>
      <c r="M402" s="37">
        <f t="shared" si="326"/>
        <v>0.18401719</v>
      </c>
      <c r="N402" s="41">
        <v>0</v>
      </c>
      <c r="O402" s="41">
        <v>0</v>
      </c>
      <c r="P402" s="37">
        <v>0</v>
      </c>
      <c r="Q402" s="41">
        <v>0.18401719</v>
      </c>
      <c r="R402" s="38">
        <f t="shared" si="327"/>
        <v>-1.27675647831893E-15</v>
      </c>
      <c r="S402" s="35">
        <f t="shared" si="328"/>
        <v>0</v>
      </c>
      <c r="T402" s="39">
        <f t="shared" si="329"/>
        <v>0</v>
      </c>
      <c r="U402" s="35">
        <f t="shared" si="330"/>
        <v>0</v>
      </c>
      <c r="V402" s="39">
        <v>0</v>
      </c>
      <c r="W402" s="35">
        <f t="shared" si="331"/>
        <v>0</v>
      </c>
      <c r="X402" s="39">
        <v>0</v>
      </c>
      <c r="Y402" s="35">
        <f t="shared" si="332"/>
        <v>0</v>
      </c>
      <c r="Z402" s="39">
        <v>0</v>
      </c>
      <c r="AA402" s="35">
        <f t="shared" si="334"/>
        <v>0</v>
      </c>
      <c r="AB402" s="39">
        <f t="shared" si="335"/>
        <v>0</v>
      </c>
      <c r="AC402" s="11" t="s">
        <v>221</v>
      </c>
      <c r="AR402" s="95"/>
    </row>
    <row r="403" spans="1:44" ht="47.25" x14ac:dyDescent="0.25">
      <c r="A403" s="32" t="s">
        <v>709</v>
      </c>
      <c r="B403" s="71" t="s">
        <v>756</v>
      </c>
      <c r="C403" s="41" t="s">
        <v>757</v>
      </c>
      <c r="D403" s="35">
        <v>33.1586</v>
      </c>
      <c r="E403" s="36" t="s">
        <v>33</v>
      </c>
      <c r="F403" s="37">
        <v>31.61927953</v>
      </c>
      <c r="G403" s="35">
        <v>1.5393204699999998</v>
      </c>
      <c r="H403" s="37">
        <f t="shared" si="325"/>
        <v>1.5393204699999998</v>
      </c>
      <c r="I403" s="37">
        <v>0</v>
      </c>
      <c r="J403" s="37">
        <v>0</v>
      </c>
      <c r="K403" s="37">
        <v>0.15992505833333301</v>
      </c>
      <c r="L403" s="37">
        <v>1.3793954116666669</v>
      </c>
      <c r="M403" s="37">
        <f t="shared" si="326"/>
        <v>1.5393204700000001</v>
      </c>
      <c r="N403" s="41">
        <v>0</v>
      </c>
      <c r="O403" s="41">
        <v>0</v>
      </c>
      <c r="P403" s="41">
        <v>0.15992506000000001</v>
      </c>
      <c r="Q403" s="41">
        <v>1.3793954100000001</v>
      </c>
      <c r="R403" s="38">
        <f t="shared" si="327"/>
        <v>0</v>
      </c>
      <c r="S403" s="35">
        <f t="shared" si="328"/>
        <v>0</v>
      </c>
      <c r="T403" s="39">
        <f t="shared" si="329"/>
        <v>0</v>
      </c>
      <c r="U403" s="35">
        <f t="shared" si="330"/>
        <v>0</v>
      </c>
      <c r="V403" s="39">
        <v>0</v>
      </c>
      <c r="W403" s="35">
        <f t="shared" si="331"/>
        <v>0</v>
      </c>
      <c r="X403" s="39">
        <v>0</v>
      </c>
      <c r="Y403" s="35">
        <f t="shared" si="332"/>
        <v>1.6666669988563143E-9</v>
      </c>
      <c r="Z403" s="39">
        <f t="shared" si="333"/>
        <v>1.0421550044912083E-8</v>
      </c>
      <c r="AA403" s="35">
        <f t="shared" si="334"/>
        <v>-1.666666804567285E-9</v>
      </c>
      <c r="AB403" s="39">
        <f t="shared" si="335"/>
        <v>-1.2082589158053817E-9</v>
      </c>
      <c r="AC403" s="11" t="s">
        <v>221</v>
      </c>
      <c r="AR403" s="95"/>
    </row>
    <row r="404" spans="1:44" ht="47.25" x14ac:dyDescent="0.25">
      <c r="A404" s="44" t="s">
        <v>709</v>
      </c>
      <c r="B404" s="77" t="s">
        <v>758</v>
      </c>
      <c r="C404" s="37" t="s">
        <v>759</v>
      </c>
      <c r="D404" s="35">
        <v>125.90404488</v>
      </c>
      <c r="E404" s="36" t="s">
        <v>33</v>
      </c>
      <c r="F404" s="37">
        <v>124.33365552000001</v>
      </c>
      <c r="G404" s="35">
        <v>1.5703893599999998</v>
      </c>
      <c r="H404" s="37">
        <f t="shared" si="325"/>
        <v>1.5703893600000001</v>
      </c>
      <c r="I404" s="37">
        <v>0</v>
      </c>
      <c r="J404" s="37">
        <v>0</v>
      </c>
      <c r="K404" s="37">
        <v>5.4749394833333298</v>
      </c>
      <c r="L404" s="37">
        <v>-3.9045501233333297</v>
      </c>
      <c r="M404" s="37">
        <f t="shared" si="326"/>
        <v>1.5703893599999996</v>
      </c>
      <c r="N404" s="37">
        <v>0</v>
      </c>
      <c r="O404" s="37">
        <v>0</v>
      </c>
      <c r="P404" s="37">
        <v>5.4749394799999997</v>
      </c>
      <c r="Q404" s="37">
        <v>-3.9045501200000001</v>
      </c>
      <c r="R404" s="38">
        <f t="shared" si="327"/>
        <v>0</v>
      </c>
      <c r="S404" s="35">
        <f t="shared" si="328"/>
        <v>0</v>
      </c>
      <c r="T404" s="39">
        <f t="shared" si="329"/>
        <v>0</v>
      </c>
      <c r="U404" s="35">
        <f t="shared" si="330"/>
        <v>0</v>
      </c>
      <c r="V404" s="39">
        <v>0</v>
      </c>
      <c r="W404" s="35">
        <f t="shared" si="331"/>
        <v>0</v>
      </c>
      <c r="X404" s="39">
        <v>0</v>
      </c>
      <c r="Y404" s="35">
        <f t="shared" si="332"/>
        <v>-3.3333300564208912E-9</v>
      </c>
      <c r="Z404" s="39">
        <f t="shared" si="333"/>
        <v>-6.0883413717505536E-10</v>
      </c>
      <c r="AA404" s="35">
        <f t="shared" si="334"/>
        <v>3.3333296123316813E-9</v>
      </c>
      <c r="AB404" s="39">
        <f t="shared" si="335"/>
        <v>-8.5370388573370517E-10</v>
      </c>
      <c r="AC404" s="11" t="s">
        <v>33</v>
      </c>
      <c r="AR404" s="95"/>
    </row>
    <row r="405" spans="1:44" ht="31.5" x14ac:dyDescent="0.25">
      <c r="A405" s="44" t="s">
        <v>709</v>
      </c>
      <c r="B405" s="51" t="s">
        <v>760</v>
      </c>
      <c r="C405" s="37" t="s">
        <v>761</v>
      </c>
      <c r="D405" s="35">
        <v>15.53986548</v>
      </c>
      <c r="E405" s="36" t="s">
        <v>33</v>
      </c>
      <c r="F405" s="37">
        <v>6.6572242699999995</v>
      </c>
      <c r="G405" s="35">
        <v>8.8826412099999992</v>
      </c>
      <c r="H405" s="37">
        <f t="shared" si="325"/>
        <v>8.8826412099999992</v>
      </c>
      <c r="I405" s="37">
        <v>0</v>
      </c>
      <c r="J405" s="37">
        <v>0</v>
      </c>
      <c r="K405" s="37">
        <v>0</v>
      </c>
      <c r="L405" s="37">
        <v>8.8826412099999992</v>
      </c>
      <c r="M405" s="37">
        <f t="shared" si="326"/>
        <v>8.8826412099999992</v>
      </c>
      <c r="N405" s="37">
        <v>0</v>
      </c>
      <c r="O405" s="37">
        <v>0</v>
      </c>
      <c r="P405" s="37">
        <v>0</v>
      </c>
      <c r="Q405" s="37">
        <v>8.8826412099999992</v>
      </c>
      <c r="R405" s="38">
        <f t="shared" si="327"/>
        <v>0</v>
      </c>
      <c r="S405" s="35">
        <f t="shared" si="328"/>
        <v>0</v>
      </c>
      <c r="T405" s="39">
        <f t="shared" si="329"/>
        <v>0</v>
      </c>
      <c r="U405" s="35">
        <f t="shared" si="330"/>
        <v>0</v>
      </c>
      <c r="V405" s="39">
        <v>0</v>
      </c>
      <c r="W405" s="35">
        <f t="shared" si="331"/>
        <v>0</v>
      </c>
      <c r="X405" s="39">
        <v>0</v>
      </c>
      <c r="Y405" s="35">
        <f t="shared" si="332"/>
        <v>0</v>
      </c>
      <c r="Z405" s="39">
        <v>0</v>
      </c>
      <c r="AA405" s="35">
        <f t="shared" si="334"/>
        <v>0</v>
      </c>
      <c r="AB405" s="39">
        <f t="shared" si="335"/>
        <v>0</v>
      </c>
      <c r="AC405" s="11" t="s">
        <v>221</v>
      </c>
      <c r="AR405" s="95"/>
    </row>
    <row r="406" spans="1:44" ht="31.5" x14ac:dyDescent="0.25">
      <c r="A406" s="32" t="s">
        <v>709</v>
      </c>
      <c r="B406" s="71" t="s">
        <v>763</v>
      </c>
      <c r="C406" s="41" t="s">
        <v>764</v>
      </c>
      <c r="D406" s="35">
        <v>13.846847100000002</v>
      </c>
      <c r="E406" s="36" t="s">
        <v>33</v>
      </c>
      <c r="F406" s="37">
        <v>12.470689980000001</v>
      </c>
      <c r="G406" s="35">
        <v>1.37615712</v>
      </c>
      <c r="H406" s="37">
        <f t="shared" si="325"/>
        <v>1.37615712</v>
      </c>
      <c r="I406" s="37">
        <v>0</v>
      </c>
      <c r="J406" s="37">
        <v>0</v>
      </c>
      <c r="K406" s="37">
        <v>0.3947948</v>
      </c>
      <c r="L406" s="37">
        <v>0.98136232000000001</v>
      </c>
      <c r="M406" s="37">
        <f t="shared" si="326"/>
        <v>1.37615712</v>
      </c>
      <c r="N406" s="37">
        <v>0</v>
      </c>
      <c r="O406" s="37">
        <v>0</v>
      </c>
      <c r="P406" s="37">
        <v>0.3947948</v>
      </c>
      <c r="Q406" s="37">
        <v>0.98136232000000001</v>
      </c>
      <c r="R406" s="38">
        <f t="shared" si="327"/>
        <v>0</v>
      </c>
      <c r="S406" s="35">
        <f t="shared" si="328"/>
        <v>0</v>
      </c>
      <c r="T406" s="39">
        <f t="shared" si="329"/>
        <v>0</v>
      </c>
      <c r="U406" s="35">
        <f t="shared" si="330"/>
        <v>0</v>
      </c>
      <c r="V406" s="39">
        <v>0</v>
      </c>
      <c r="W406" s="35">
        <f t="shared" si="331"/>
        <v>0</v>
      </c>
      <c r="X406" s="39">
        <v>0</v>
      </c>
      <c r="Y406" s="35">
        <f t="shared" si="332"/>
        <v>0</v>
      </c>
      <c r="Z406" s="39">
        <f t="shared" si="333"/>
        <v>0</v>
      </c>
      <c r="AA406" s="35">
        <f t="shared" si="334"/>
        <v>0</v>
      </c>
      <c r="AB406" s="39">
        <f t="shared" si="335"/>
        <v>0</v>
      </c>
      <c r="AC406" s="11" t="s">
        <v>221</v>
      </c>
      <c r="AR406" s="95"/>
    </row>
    <row r="407" spans="1:44" ht="31.5" x14ac:dyDescent="0.25">
      <c r="A407" s="32" t="s">
        <v>709</v>
      </c>
      <c r="B407" s="71" t="s">
        <v>765</v>
      </c>
      <c r="C407" s="41" t="s">
        <v>766</v>
      </c>
      <c r="D407" s="35">
        <v>0.98639999999999994</v>
      </c>
      <c r="E407" s="36" t="s">
        <v>33</v>
      </c>
      <c r="F407" s="37">
        <v>0</v>
      </c>
      <c r="G407" s="35">
        <v>0.98639999999999994</v>
      </c>
      <c r="H407" s="37">
        <f t="shared" si="325"/>
        <v>0.98639999999999994</v>
      </c>
      <c r="I407" s="37">
        <v>0</v>
      </c>
      <c r="J407" s="37">
        <v>0</v>
      </c>
      <c r="K407" s="37">
        <v>0</v>
      </c>
      <c r="L407" s="37">
        <v>0.98639999999999994</v>
      </c>
      <c r="M407" s="37">
        <f t="shared" si="326"/>
        <v>0.98640000000000005</v>
      </c>
      <c r="N407" s="37">
        <v>0</v>
      </c>
      <c r="O407" s="37">
        <v>0</v>
      </c>
      <c r="P407" s="37">
        <v>0</v>
      </c>
      <c r="Q407" s="37">
        <v>0.98640000000000005</v>
      </c>
      <c r="R407" s="38">
        <f t="shared" si="327"/>
        <v>0</v>
      </c>
      <c r="S407" s="35">
        <f t="shared" si="328"/>
        <v>0</v>
      </c>
      <c r="T407" s="39">
        <f t="shared" si="329"/>
        <v>0</v>
      </c>
      <c r="U407" s="35">
        <f t="shared" si="330"/>
        <v>0</v>
      </c>
      <c r="V407" s="39">
        <v>0</v>
      </c>
      <c r="W407" s="35">
        <f t="shared" si="331"/>
        <v>0</v>
      </c>
      <c r="X407" s="39">
        <v>0</v>
      </c>
      <c r="Y407" s="35">
        <f t="shared" si="332"/>
        <v>0</v>
      </c>
      <c r="Z407" s="39">
        <v>0</v>
      </c>
      <c r="AA407" s="35">
        <f t="shared" si="334"/>
        <v>0</v>
      </c>
      <c r="AB407" s="39">
        <f t="shared" si="335"/>
        <v>0</v>
      </c>
      <c r="AC407" s="36" t="s">
        <v>762</v>
      </c>
      <c r="AR407" s="95"/>
    </row>
    <row r="408" spans="1:44" ht="47.25" x14ac:dyDescent="0.25">
      <c r="A408" s="23" t="s">
        <v>767</v>
      </c>
      <c r="B408" s="29" t="s">
        <v>271</v>
      </c>
      <c r="C408" s="25" t="s">
        <v>32</v>
      </c>
      <c r="D408" s="105">
        <f>D409</f>
        <v>0</v>
      </c>
      <c r="E408" s="42" t="s">
        <v>33</v>
      </c>
      <c r="F408" s="66">
        <f t="shared" ref="F408" si="336">F409</f>
        <v>0</v>
      </c>
      <c r="G408" s="102">
        <f>G409</f>
        <v>0</v>
      </c>
      <c r="H408" s="66">
        <f t="shared" ref="H408:AA408" si="337">H409</f>
        <v>0</v>
      </c>
      <c r="I408" s="66">
        <f t="shared" si="337"/>
        <v>0</v>
      </c>
      <c r="J408" s="66">
        <f t="shared" si="337"/>
        <v>0</v>
      </c>
      <c r="K408" s="66">
        <f t="shared" si="337"/>
        <v>0</v>
      </c>
      <c r="L408" s="66">
        <f t="shared" si="337"/>
        <v>0</v>
      </c>
      <c r="M408" s="66">
        <f t="shared" si="337"/>
        <v>0</v>
      </c>
      <c r="N408" s="66">
        <f t="shared" si="337"/>
        <v>0</v>
      </c>
      <c r="O408" s="66">
        <f t="shared" si="337"/>
        <v>0</v>
      </c>
      <c r="P408" s="66">
        <f t="shared" si="337"/>
        <v>0</v>
      </c>
      <c r="Q408" s="66">
        <f t="shared" si="337"/>
        <v>0</v>
      </c>
      <c r="R408" s="66">
        <f t="shared" si="337"/>
        <v>0</v>
      </c>
      <c r="S408" s="66">
        <f t="shared" si="337"/>
        <v>0</v>
      </c>
      <c r="T408" s="27">
        <v>0</v>
      </c>
      <c r="U408" s="66">
        <f t="shared" si="337"/>
        <v>0</v>
      </c>
      <c r="V408" s="27">
        <v>0</v>
      </c>
      <c r="W408" s="66">
        <f t="shared" si="337"/>
        <v>0</v>
      </c>
      <c r="X408" s="27">
        <v>0</v>
      </c>
      <c r="Y408" s="66">
        <f t="shared" si="337"/>
        <v>0</v>
      </c>
      <c r="Z408" s="27">
        <v>0</v>
      </c>
      <c r="AA408" s="66">
        <f t="shared" si="337"/>
        <v>0</v>
      </c>
      <c r="AB408" s="27">
        <v>0</v>
      </c>
      <c r="AC408" s="28" t="s">
        <v>33</v>
      </c>
      <c r="AR408" s="95"/>
    </row>
    <row r="409" spans="1:44" x14ac:dyDescent="0.25">
      <c r="A409" s="23" t="s">
        <v>768</v>
      </c>
      <c r="B409" s="29" t="s">
        <v>769</v>
      </c>
      <c r="C409" s="25" t="s">
        <v>32</v>
      </c>
      <c r="D409" s="102">
        <f>SUM(D410:D411)</f>
        <v>0</v>
      </c>
      <c r="E409" s="42" t="s">
        <v>33</v>
      </c>
      <c r="F409" s="66">
        <f t="shared" ref="F409" si="338">SUM(F410:F411)</f>
        <v>0</v>
      </c>
      <c r="G409" s="102">
        <f>SUM(G410:G411)</f>
        <v>0</v>
      </c>
      <c r="H409" s="66">
        <f t="shared" ref="H409:AA409" si="339">SUM(H410:H411)</f>
        <v>0</v>
      </c>
      <c r="I409" s="66">
        <f t="shared" si="339"/>
        <v>0</v>
      </c>
      <c r="J409" s="66">
        <f t="shared" si="339"/>
        <v>0</v>
      </c>
      <c r="K409" s="66">
        <f t="shared" si="339"/>
        <v>0</v>
      </c>
      <c r="L409" s="66">
        <f t="shared" si="339"/>
        <v>0</v>
      </c>
      <c r="M409" s="66">
        <f t="shared" si="339"/>
        <v>0</v>
      </c>
      <c r="N409" s="66">
        <f t="shared" si="339"/>
        <v>0</v>
      </c>
      <c r="O409" s="66">
        <f t="shared" si="339"/>
        <v>0</v>
      </c>
      <c r="P409" s="66">
        <f t="shared" si="339"/>
        <v>0</v>
      </c>
      <c r="Q409" s="66">
        <f t="shared" si="339"/>
        <v>0</v>
      </c>
      <c r="R409" s="66">
        <f t="shared" si="339"/>
        <v>0</v>
      </c>
      <c r="S409" s="66">
        <f t="shared" si="339"/>
        <v>0</v>
      </c>
      <c r="T409" s="27">
        <v>0</v>
      </c>
      <c r="U409" s="66">
        <f t="shared" si="339"/>
        <v>0</v>
      </c>
      <c r="V409" s="27">
        <v>0</v>
      </c>
      <c r="W409" s="66">
        <f t="shared" si="339"/>
        <v>0</v>
      </c>
      <c r="X409" s="27">
        <v>0</v>
      </c>
      <c r="Y409" s="66">
        <f t="shared" si="339"/>
        <v>0</v>
      </c>
      <c r="Z409" s="27">
        <v>0</v>
      </c>
      <c r="AA409" s="66">
        <f t="shared" si="339"/>
        <v>0</v>
      </c>
      <c r="AB409" s="27">
        <v>0</v>
      </c>
      <c r="AC409" s="28" t="s">
        <v>33</v>
      </c>
      <c r="AR409" s="95"/>
    </row>
    <row r="410" spans="1:44" ht="47.25" x14ac:dyDescent="0.25">
      <c r="A410" s="23" t="s">
        <v>770</v>
      </c>
      <c r="B410" s="29" t="s">
        <v>275</v>
      </c>
      <c r="C410" s="25" t="s">
        <v>32</v>
      </c>
      <c r="D410" s="102">
        <v>0</v>
      </c>
      <c r="E410" s="42" t="s">
        <v>33</v>
      </c>
      <c r="F410" s="66">
        <v>0</v>
      </c>
      <c r="G410" s="102">
        <v>0</v>
      </c>
      <c r="H410" s="66">
        <v>0</v>
      </c>
      <c r="I410" s="66">
        <v>0</v>
      </c>
      <c r="J410" s="66">
        <v>0</v>
      </c>
      <c r="K410" s="66">
        <v>0</v>
      </c>
      <c r="L410" s="66">
        <v>0</v>
      </c>
      <c r="M410" s="66">
        <v>0</v>
      </c>
      <c r="N410" s="66">
        <v>0</v>
      </c>
      <c r="O410" s="66">
        <v>0</v>
      </c>
      <c r="P410" s="66">
        <v>0</v>
      </c>
      <c r="Q410" s="66">
        <v>0</v>
      </c>
      <c r="R410" s="66">
        <v>0</v>
      </c>
      <c r="S410" s="66">
        <v>0</v>
      </c>
      <c r="T410" s="27">
        <v>0</v>
      </c>
      <c r="U410" s="66">
        <v>0</v>
      </c>
      <c r="V410" s="27">
        <v>0</v>
      </c>
      <c r="W410" s="66">
        <v>0</v>
      </c>
      <c r="X410" s="27">
        <v>0</v>
      </c>
      <c r="Y410" s="66">
        <v>0</v>
      </c>
      <c r="Z410" s="27">
        <v>0</v>
      </c>
      <c r="AA410" s="66">
        <v>0</v>
      </c>
      <c r="AB410" s="27">
        <v>0</v>
      </c>
      <c r="AC410" s="28" t="s">
        <v>33</v>
      </c>
      <c r="AR410" s="95"/>
    </row>
    <row r="411" spans="1:44" ht="47.25" x14ac:dyDescent="0.25">
      <c r="A411" s="23" t="s">
        <v>771</v>
      </c>
      <c r="B411" s="29" t="s">
        <v>277</v>
      </c>
      <c r="C411" s="25" t="s">
        <v>32</v>
      </c>
      <c r="D411" s="102">
        <f>SUM(D412:D412)</f>
        <v>0</v>
      </c>
      <c r="E411" s="42" t="s">
        <v>33</v>
      </c>
      <c r="F411" s="66">
        <f t="shared" ref="F411" si="340">SUM(F412:F412)</f>
        <v>0</v>
      </c>
      <c r="G411" s="102">
        <f>SUM(G412:G412)</f>
        <v>0</v>
      </c>
      <c r="H411" s="66">
        <v>0</v>
      </c>
      <c r="I411" s="66">
        <v>0</v>
      </c>
      <c r="J411" s="66">
        <v>0</v>
      </c>
      <c r="K411" s="66">
        <v>0</v>
      </c>
      <c r="L411" s="66">
        <v>0</v>
      </c>
      <c r="M411" s="66">
        <v>0</v>
      </c>
      <c r="N411" s="66">
        <v>0</v>
      </c>
      <c r="O411" s="66">
        <v>0</v>
      </c>
      <c r="P411" s="66">
        <v>0</v>
      </c>
      <c r="Q411" s="66">
        <v>0</v>
      </c>
      <c r="R411" s="66">
        <v>0</v>
      </c>
      <c r="S411" s="66">
        <v>0</v>
      </c>
      <c r="T411" s="27">
        <v>0</v>
      </c>
      <c r="U411" s="66">
        <v>0</v>
      </c>
      <c r="V411" s="27">
        <v>0</v>
      </c>
      <c r="W411" s="66">
        <v>0</v>
      </c>
      <c r="X411" s="27">
        <v>0</v>
      </c>
      <c r="Y411" s="66">
        <v>0</v>
      </c>
      <c r="Z411" s="27">
        <v>0</v>
      </c>
      <c r="AA411" s="66">
        <v>0</v>
      </c>
      <c r="AB411" s="27">
        <v>0</v>
      </c>
      <c r="AC411" s="28" t="s">
        <v>33</v>
      </c>
      <c r="AR411" s="95"/>
    </row>
    <row r="412" spans="1:44" x14ac:dyDescent="0.25">
      <c r="A412" s="23" t="s">
        <v>772</v>
      </c>
      <c r="B412" s="29" t="s">
        <v>281</v>
      </c>
      <c r="C412" s="25" t="s">
        <v>32</v>
      </c>
      <c r="D412" s="102">
        <v>0</v>
      </c>
      <c r="E412" s="42" t="s">
        <v>33</v>
      </c>
      <c r="F412" s="66">
        <v>0</v>
      </c>
      <c r="G412" s="102">
        <v>0</v>
      </c>
      <c r="H412" s="66">
        <v>0</v>
      </c>
      <c r="I412" s="66">
        <v>0</v>
      </c>
      <c r="J412" s="66">
        <v>0</v>
      </c>
      <c r="K412" s="66">
        <v>0</v>
      </c>
      <c r="L412" s="66">
        <v>0</v>
      </c>
      <c r="M412" s="66">
        <v>0</v>
      </c>
      <c r="N412" s="66">
        <v>0</v>
      </c>
      <c r="O412" s="66">
        <v>0</v>
      </c>
      <c r="P412" s="66">
        <v>0</v>
      </c>
      <c r="Q412" s="66">
        <v>0</v>
      </c>
      <c r="R412" s="66">
        <v>0</v>
      </c>
      <c r="S412" s="66">
        <v>0</v>
      </c>
      <c r="T412" s="27">
        <v>0</v>
      </c>
      <c r="U412" s="66">
        <v>0</v>
      </c>
      <c r="V412" s="27">
        <v>0</v>
      </c>
      <c r="W412" s="66">
        <v>0</v>
      </c>
      <c r="X412" s="27">
        <v>0</v>
      </c>
      <c r="Y412" s="66">
        <v>0</v>
      </c>
      <c r="Z412" s="27">
        <v>0</v>
      </c>
      <c r="AA412" s="66">
        <v>0</v>
      </c>
      <c r="AB412" s="27">
        <v>0</v>
      </c>
      <c r="AC412" s="28" t="s">
        <v>33</v>
      </c>
      <c r="AR412" s="95"/>
    </row>
    <row r="413" spans="1:44" ht="47.25" x14ac:dyDescent="0.25">
      <c r="A413" s="23" t="s">
        <v>773</v>
      </c>
      <c r="B413" s="29" t="s">
        <v>275</v>
      </c>
      <c r="C413" s="25" t="s">
        <v>32</v>
      </c>
      <c r="D413" s="102">
        <v>0</v>
      </c>
      <c r="E413" s="42" t="s">
        <v>33</v>
      </c>
      <c r="F413" s="66">
        <v>0</v>
      </c>
      <c r="G413" s="102">
        <v>0</v>
      </c>
      <c r="H413" s="66">
        <v>0</v>
      </c>
      <c r="I413" s="66">
        <v>0</v>
      </c>
      <c r="J413" s="66">
        <v>0</v>
      </c>
      <c r="K413" s="66">
        <v>0</v>
      </c>
      <c r="L413" s="66">
        <v>0</v>
      </c>
      <c r="M413" s="66">
        <v>0</v>
      </c>
      <c r="N413" s="66">
        <v>0</v>
      </c>
      <c r="O413" s="66">
        <v>0</v>
      </c>
      <c r="P413" s="66">
        <v>0</v>
      </c>
      <c r="Q413" s="66">
        <v>0</v>
      </c>
      <c r="R413" s="66">
        <v>0</v>
      </c>
      <c r="S413" s="66">
        <v>0</v>
      </c>
      <c r="T413" s="27">
        <v>0</v>
      </c>
      <c r="U413" s="66">
        <v>0</v>
      </c>
      <c r="V413" s="27">
        <v>0</v>
      </c>
      <c r="W413" s="66">
        <v>0</v>
      </c>
      <c r="X413" s="27">
        <v>0</v>
      </c>
      <c r="Y413" s="66">
        <v>0</v>
      </c>
      <c r="Z413" s="27">
        <v>0</v>
      </c>
      <c r="AA413" s="66">
        <v>0</v>
      </c>
      <c r="AB413" s="27">
        <v>0</v>
      </c>
      <c r="AC413" s="28" t="s">
        <v>33</v>
      </c>
      <c r="AR413" s="95"/>
    </row>
    <row r="414" spans="1:44" ht="47.25" x14ac:dyDescent="0.25">
      <c r="A414" s="23" t="s">
        <v>774</v>
      </c>
      <c r="B414" s="29" t="s">
        <v>277</v>
      </c>
      <c r="C414" s="25" t="s">
        <v>32</v>
      </c>
      <c r="D414" s="102">
        <v>0</v>
      </c>
      <c r="E414" s="42" t="s">
        <v>33</v>
      </c>
      <c r="F414" s="66">
        <v>0</v>
      </c>
      <c r="G414" s="102">
        <v>0</v>
      </c>
      <c r="H414" s="66">
        <v>0</v>
      </c>
      <c r="I414" s="66">
        <v>0</v>
      </c>
      <c r="J414" s="66">
        <v>0</v>
      </c>
      <c r="K414" s="66">
        <v>0</v>
      </c>
      <c r="L414" s="66">
        <v>0</v>
      </c>
      <c r="M414" s="66">
        <v>0</v>
      </c>
      <c r="N414" s="66">
        <v>0</v>
      </c>
      <c r="O414" s="66">
        <v>0</v>
      </c>
      <c r="P414" s="66">
        <v>0</v>
      </c>
      <c r="Q414" s="66">
        <v>0</v>
      </c>
      <c r="R414" s="66">
        <v>0</v>
      </c>
      <c r="S414" s="66">
        <v>0</v>
      </c>
      <c r="T414" s="27">
        <v>0</v>
      </c>
      <c r="U414" s="66">
        <v>0</v>
      </c>
      <c r="V414" s="27">
        <v>0</v>
      </c>
      <c r="W414" s="66">
        <v>0</v>
      </c>
      <c r="X414" s="27">
        <v>0</v>
      </c>
      <c r="Y414" s="66">
        <v>0</v>
      </c>
      <c r="Z414" s="27">
        <v>0</v>
      </c>
      <c r="AA414" s="66">
        <v>0</v>
      </c>
      <c r="AB414" s="27">
        <v>0</v>
      </c>
      <c r="AC414" s="28" t="s">
        <v>33</v>
      </c>
      <c r="AR414" s="95"/>
    </row>
    <row r="415" spans="1:44" x14ac:dyDescent="0.25">
      <c r="A415" s="23" t="s">
        <v>775</v>
      </c>
      <c r="B415" s="24" t="s">
        <v>285</v>
      </c>
      <c r="C415" s="25" t="s">
        <v>32</v>
      </c>
      <c r="D415" s="102">
        <f>SUM(D417:D419,D416)</f>
        <v>2233.6059908429997</v>
      </c>
      <c r="E415" s="42" t="s">
        <v>33</v>
      </c>
      <c r="F415" s="66">
        <f t="shared" ref="F415" si="341">SUM(F417:F419,F416)</f>
        <v>1762.8330807100001</v>
      </c>
      <c r="G415" s="102">
        <f>SUM(G417:G419,G416)</f>
        <v>470.77291013299975</v>
      </c>
      <c r="H415" s="66">
        <f t="shared" ref="H415:AA415" si="342">H416+H417+H418+H419</f>
        <v>49.641424620000002</v>
      </c>
      <c r="I415" s="66">
        <f t="shared" si="342"/>
        <v>0</v>
      </c>
      <c r="J415" s="66">
        <f t="shared" si="342"/>
        <v>0</v>
      </c>
      <c r="K415" s="66">
        <f t="shared" si="342"/>
        <v>42.562229256666697</v>
      </c>
      <c r="L415" s="66">
        <f t="shared" si="342"/>
        <v>7.0791953633332998</v>
      </c>
      <c r="M415" s="66">
        <f t="shared" si="342"/>
        <v>40.981698599999994</v>
      </c>
      <c r="N415" s="66">
        <f t="shared" si="342"/>
        <v>0</v>
      </c>
      <c r="O415" s="66">
        <f t="shared" si="342"/>
        <v>0</v>
      </c>
      <c r="P415" s="66">
        <f t="shared" si="342"/>
        <v>35.116146859999994</v>
      </c>
      <c r="Q415" s="66">
        <f t="shared" si="342"/>
        <v>5.8655517399999981</v>
      </c>
      <c r="R415" s="66">
        <f t="shared" si="342"/>
        <v>429.79121153299974</v>
      </c>
      <c r="S415" s="66">
        <f t="shared" si="342"/>
        <v>-8.6597260200000079</v>
      </c>
      <c r="T415" s="27">
        <f t="shared" ref="T415:T421" si="343">S415/H415</f>
        <v>-0.17444555804530831</v>
      </c>
      <c r="U415" s="66">
        <f t="shared" si="342"/>
        <v>0</v>
      </c>
      <c r="V415" s="27">
        <v>0</v>
      </c>
      <c r="W415" s="66">
        <f t="shared" si="342"/>
        <v>0</v>
      </c>
      <c r="X415" s="27">
        <v>0</v>
      </c>
      <c r="Y415" s="66">
        <f t="shared" si="342"/>
        <v>-7.4460823966667062</v>
      </c>
      <c r="Z415" s="27">
        <f t="shared" ref="Z415:Z421" si="344">Y415/K415</f>
        <v>-0.17494578001927369</v>
      </c>
      <c r="AA415" s="66">
        <f t="shared" si="342"/>
        <v>-1.2136436233333017</v>
      </c>
      <c r="AB415" s="27">
        <f t="shared" ref="AB415:AB421" si="345">AA415/L415</f>
        <v>-0.17143807467432953</v>
      </c>
      <c r="AC415" s="28" t="s">
        <v>33</v>
      </c>
      <c r="AR415" s="95"/>
    </row>
    <row r="416" spans="1:44" ht="31.5" x14ac:dyDescent="0.25">
      <c r="A416" s="23" t="s">
        <v>776</v>
      </c>
      <c r="B416" s="24" t="s">
        <v>287</v>
      </c>
      <c r="C416" s="25" t="s">
        <v>32</v>
      </c>
      <c r="D416" s="102">
        <v>0</v>
      </c>
      <c r="E416" s="42" t="s">
        <v>33</v>
      </c>
      <c r="F416" s="66">
        <v>0</v>
      </c>
      <c r="G416" s="102">
        <v>0</v>
      </c>
      <c r="H416" s="66">
        <v>0</v>
      </c>
      <c r="I416" s="66">
        <v>0</v>
      </c>
      <c r="J416" s="66">
        <v>0</v>
      </c>
      <c r="K416" s="66">
        <v>0</v>
      </c>
      <c r="L416" s="66">
        <v>0</v>
      </c>
      <c r="M416" s="66">
        <v>0</v>
      </c>
      <c r="N416" s="66">
        <v>0</v>
      </c>
      <c r="O416" s="66">
        <v>0</v>
      </c>
      <c r="P416" s="66">
        <v>0</v>
      </c>
      <c r="Q416" s="66">
        <v>0</v>
      </c>
      <c r="R416" s="66">
        <v>0</v>
      </c>
      <c r="S416" s="66">
        <v>0</v>
      </c>
      <c r="T416" s="27">
        <v>0</v>
      </c>
      <c r="U416" s="66">
        <v>0</v>
      </c>
      <c r="V416" s="27">
        <v>0</v>
      </c>
      <c r="W416" s="66">
        <v>0</v>
      </c>
      <c r="X416" s="27">
        <v>0</v>
      </c>
      <c r="Y416" s="66">
        <v>0</v>
      </c>
      <c r="Z416" s="27">
        <v>0</v>
      </c>
      <c r="AA416" s="66">
        <v>0</v>
      </c>
      <c r="AB416" s="27">
        <v>0</v>
      </c>
      <c r="AC416" s="28" t="s">
        <v>33</v>
      </c>
      <c r="AR416" s="95"/>
    </row>
    <row r="417" spans="1:44" ht="31.5" x14ac:dyDescent="0.25">
      <c r="A417" s="23" t="s">
        <v>777</v>
      </c>
      <c r="B417" s="24" t="s">
        <v>289</v>
      </c>
      <c r="C417" s="25" t="s">
        <v>32</v>
      </c>
      <c r="D417" s="102">
        <v>0</v>
      </c>
      <c r="E417" s="42" t="s">
        <v>33</v>
      </c>
      <c r="F417" s="66">
        <v>0</v>
      </c>
      <c r="G417" s="102">
        <v>0</v>
      </c>
      <c r="H417" s="66">
        <v>0</v>
      </c>
      <c r="I417" s="66">
        <v>0</v>
      </c>
      <c r="J417" s="66">
        <v>0</v>
      </c>
      <c r="K417" s="66">
        <v>0</v>
      </c>
      <c r="L417" s="66">
        <v>0</v>
      </c>
      <c r="M417" s="66">
        <v>0</v>
      </c>
      <c r="N417" s="66">
        <v>0</v>
      </c>
      <c r="O417" s="66">
        <v>0</v>
      </c>
      <c r="P417" s="66">
        <v>0</v>
      </c>
      <c r="Q417" s="66">
        <v>0</v>
      </c>
      <c r="R417" s="66">
        <v>0</v>
      </c>
      <c r="S417" s="66">
        <v>0</v>
      </c>
      <c r="T417" s="27">
        <v>0</v>
      </c>
      <c r="U417" s="66">
        <v>0</v>
      </c>
      <c r="V417" s="27">
        <v>0</v>
      </c>
      <c r="W417" s="66">
        <v>0</v>
      </c>
      <c r="X417" s="27">
        <v>0</v>
      </c>
      <c r="Y417" s="66">
        <v>0</v>
      </c>
      <c r="Z417" s="27">
        <v>0</v>
      </c>
      <c r="AA417" s="66">
        <v>0</v>
      </c>
      <c r="AB417" s="27">
        <v>0</v>
      </c>
      <c r="AC417" s="28" t="s">
        <v>33</v>
      </c>
      <c r="AR417" s="95"/>
    </row>
    <row r="418" spans="1:44" ht="31.5" x14ac:dyDescent="0.25">
      <c r="A418" s="23" t="s">
        <v>778</v>
      </c>
      <c r="B418" s="24" t="s">
        <v>293</v>
      </c>
      <c r="C418" s="25" t="s">
        <v>32</v>
      </c>
      <c r="D418" s="102">
        <v>0</v>
      </c>
      <c r="E418" s="42" t="s">
        <v>33</v>
      </c>
      <c r="F418" s="66">
        <v>0</v>
      </c>
      <c r="G418" s="102">
        <v>0</v>
      </c>
      <c r="H418" s="66">
        <v>0</v>
      </c>
      <c r="I418" s="66">
        <v>0</v>
      </c>
      <c r="J418" s="66">
        <v>0</v>
      </c>
      <c r="K418" s="66">
        <v>0</v>
      </c>
      <c r="L418" s="66">
        <v>0</v>
      </c>
      <c r="M418" s="66">
        <v>0</v>
      </c>
      <c r="N418" s="66">
        <v>0</v>
      </c>
      <c r="O418" s="66">
        <v>0</v>
      </c>
      <c r="P418" s="66">
        <v>0</v>
      </c>
      <c r="Q418" s="66">
        <v>0</v>
      </c>
      <c r="R418" s="66">
        <v>0</v>
      </c>
      <c r="S418" s="66">
        <v>0</v>
      </c>
      <c r="T418" s="27">
        <v>0</v>
      </c>
      <c r="U418" s="66">
        <v>0</v>
      </c>
      <c r="V418" s="27">
        <v>0</v>
      </c>
      <c r="W418" s="66">
        <v>0</v>
      </c>
      <c r="X418" s="27">
        <v>0</v>
      </c>
      <c r="Y418" s="66">
        <v>0</v>
      </c>
      <c r="Z418" s="27">
        <v>0</v>
      </c>
      <c r="AA418" s="66">
        <v>0</v>
      </c>
      <c r="AB418" s="27">
        <v>0</v>
      </c>
      <c r="AC418" s="28" t="s">
        <v>33</v>
      </c>
      <c r="AR418" s="95"/>
    </row>
    <row r="419" spans="1:44" x14ac:dyDescent="0.25">
      <c r="A419" s="23" t="s">
        <v>779</v>
      </c>
      <c r="B419" s="24" t="s">
        <v>300</v>
      </c>
      <c r="C419" s="25" t="s">
        <v>32</v>
      </c>
      <c r="D419" s="102">
        <f>SUM(D420:D421)</f>
        <v>2233.6059908429997</v>
      </c>
      <c r="E419" s="42" t="s">
        <v>33</v>
      </c>
      <c r="F419" s="66">
        <f t="shared" ref="F419" si="346">SUM(F420:F421)</f>
        <v>1762.8330807100001</v>
      </c>
      <c r="G419" s="102">
        <f>SUM(G420:G421)</f>
        <v>470.77291013299975</v>
      </c>
      <c r="H419" s="66">
        <f t="shared" ref="H419:AA419" si="347">SUM(H420:H421)</f>
        <v>49.641424620000002</v>
      </c>
      <c r="I419" s="66">
        <f t="shared" si="347"/>
        <v>0</v>
      </c>
      <c r="J419" s="66">
        <f t="shared" si="347"/>
        <v>0</v>
      </c>
      <c r="K419" s="66">
        <f t="shared" si="347"/>
        <v>42.562229256666697</v>
      </c>
      <c r="L419" s="66">
        <f t="shared" si="347"/>
        <v>7.0791953633332998</v>
      </c>
      <c r="M419" s="66">
        <f>SUM(M420:M421)</f>
        <v>40.981698599999994</v>
      </c>
      <c r="N419" s="66">
        <f t="shared" si="347"/>
        <v>0</v>
      </c>
      <c r="O419" s="66">
        <f t="shared" si="347"/>
        <v>0</v>
      </c>
      <c r="P419" s="66">
        <f t="shared" si="347"/>
        <v>35.116146859999994</v>
      </c>
      <c r="Q419" s="66">
        <f t="shared" si="347"/>
        <v>5.8655517399999981</v>
      </c>
      <c r="R419" s="66">
        <f t="shared" si="347"/>
        <v>429.79121153299974</v>
      </c>
      <c r="S419" s="66">
        <f t="shared" si="347"/>
        <v>-8.6597260200000079</v>
      </c>
      <c r="T419" s="27">
        <f t="shared" si="343"/>
        <v>-0.17444555804530831</v>
      </c>
      <c r="U419" s="66">
        <f t="shared" si="347"/>
        <v>0</v>
      </c>
      <c r="V419" s="27">
        <v>0</v>
      </c>
      <c r="W419" s="66">
        <f t="shared" si="347"/>
        <v>0</v>
      </c>
      <c r="X419" s="27">
        <v>0</v>
      </c>
      <c r="Y419" s="66">
        <f t="shared" si="347"/>
        <v>-7.4460823966667062</v>
      </c>
      <c r="Z419" s="27">
        <f t="shared" si="344"/>
        <v>-0.17494578001927369</v>
      </c>
      <c r="AA419" s="66">
        <f t="shared" si="347"/>
        <v>-1.2136436233333017</v>
      </c>
      <c r="AB419" s="27">
        <f t="shared" si="345"/>
        <v>-0.17143807467432953</v>
      </c>
      <c r="AC419" s="28" t="s">
        <v>33</v>
      </c>
      <c r="AR419" s="95"/>
    </row>
    <row r="420" spans="1:44" ht="94.5" x14ac:dyDescent="0.25">
      <c r="A420" s="32" t="s">
        <v>779</v>
      </c>
      <c r="B420" s="48" t="s">
        <v>780</v>
      </c>
      <c r="C420" s="37" t="s">
        <v>781</v>
      </c>
      <c r="D420" s="35">
        <v>1901.1876326429999</v>
      </c>
      <c r="E420" s="36" t="s">
        <v>33</v>
      </c>
      <c r="F420" s="37">
        <v>1430.4213357800002</v>
      </c>
      <c r="G420" s="35">
        <v>470.76629686299975</v>
      </c>
      <c r="H420" s="37">
        <f t="shared" ref="H420:H421" si="348">I420+J420+K420+L420</f>
        <v>49.63481135</v>
      </c>
      <c r="I420" s="37">
        <v>0</v>
      </c>
      <c r="J420" s="37">
        <v>0</v>
      </c>
      <c r="K420" s="37">
        <v>42.5601029966667</v>
      </c>
      <c r="L420" s="37">
        <v>7.0747083533332997</v>
      </c>
      <c r="M420" s="37">
        <f t="shared" ref="M420:M421" si="349">N420+O420+P420+Q420</f>
        <v>40.978786849999992</v>
      </c>
      <c r="N420" s="41">
        <v>0</v>
      </c>
      <c r="O420" s="41">
        <v>0</v>
      </c>
      <c r="P420" s="37">
        <v>35.116146859999994</v>
      </c>
      <c r="Q420" s="41">
        <v>5.8626399899999981</v>
      </c>
      <c r="R420" s="38">
        <f t="shared" ref="R420:R421" si="350">G420-M420</f>
        <v>429.78751001299975</v>
      </c>
      <c r="S420" s="35">
        <f t="shared" ref="S420:S421" si="351">M420-H420</f>
        <v>-8.656024500000008</v>
      </c>
      <c r="T420" s="39">
        <f t="shared" si="343"/>
        <v>-0.17439422583803188</v>
      </c>
      <c r="U420" s="35">
        <f t="shared" ref="U420:U421" si="352">N420-I420</f>
        <v>0</v>
      </c>
      <c r="V420" s="39">
        <v>0</v>
      </c>
      <c r="W420" s="35">
        <f t="shared" ref="W420:W421" si="353">O420-J420</f>
        <v>0</v>
      </c>
      <c r="X420" s="39">
        <v>0</v>
      </c>
      <c r="Y420" s="35">
        <f t="shared" ref="Y420:Y421" si="354">P420-K420</f>
        <v>-7.4439561366667064</v>
      </c>
      <c r="Z420" s="39">
        <f t="shared" si="344"/>
        <v>-0.17490456113909583</v>
      </c>
      <c r="AA420" s="35">
        <f t="shared" ref="AA420:AA421" si="355">Q420-L420</f>
        <v>-1.2120683633333016</v>
      </c>
      <c r="AB420" s="39">
        <f t="shared" si="345"/>
        <v>-0.17132414550519626</v>
      </c>
      <c r="AC420" s="11" t="s">
        <v>1193</v>
      </c>
      <c r="AR420" s="95"/>
    </row>
    <row r="421" spans="1:44" ht="63" x14ac:dyDescent="0.25">
      <c r="A421" s="32" t="s">
        <v>779</v>
      </c>
      <c r="B421" s="48" t="s">
        <v>782</v>
      </c>
      <c r="C421" s="37" t="s">
        <v>783</v>
      </c>
      <c r="D421" s="35">
        <v>332.4183582</v>
      </c>
      <c r="E421" s="36" t="s">
        <v>33</v>
      </c>
      <c r="F421" s="37">
        <v>332.41174493</v>
      </c>
      <c r="G421" s="35">
        <v>6.6132700000025579E-3</v>
      </c>
      <c r="H421" s="37">
        <f t="shared" si="348"/>
        <v>6.6132699999999992E-3</v>
      </c>
      <c r="I421" s="37">
        <v>0</v>
      </c>
      <c r="J421" s="37">
        <v>0</v>
      </c>
      <c r="K421" s="37">
        <v>2.12626E-3</v>
      </c>
      <c r="L421" s="37">
        <v>4.4870099999999996E-3</v>
      </c>
      <c r="M421" s="37">
        <f t="shared" si="349"/>
        <v>2.9117499999999998E-3</v>
      </c>
      <c r="N421" s="41">
        <v>0</v>
      </c>
      <c r="O421" s="41">
        <v>0</v>
      </c>
      <c r="P421" s="41">
        <v>0</v>
      </c>
      <c r="Q421" s="41">
        <v>2.9117499999999998E-3</v>
      </c>
      <c r="R421" s="38">
        <f t="shared" si="350"/>
        <v>3.7015200000025581E-3</v>
      </c>
      <c r="S421" s="35">
        <f t="shared" si="351"/>
        <v>-3.7015199999999994E-3</v>
      </c>
      <c r="T421" s="39">
        <f t="shared" si="343"/>
        <v>-0.55971100529692575</v>
      </c>
      <c r="U421" s="35">
        <f t="shared" si="352"/>
        <v>0</v>
      </c>
      <c r="V421" s="39">
        <v>0</v>
      </c>
      <c r="W421" s="35">
        <f t="shared" si="353"/>
        <v>0</v>
      </c>
      <c r="X421" s="39">
        <v>0</v>
      </c>
      <c r="Y421" s="35">
        <f t="shared" si="354"/>
        <v>-2.12626E-3</v>
      </c>
      <c r="Z421" s="39">
        <f t="shared" si="344"/>
        <v>-1</v>
      </c>
      <c r="AA421" s="35">
        <f t="shared" si="355"/>
        <v>-1.5752599999999998E-3</v>
      </c>
      <c r="AB421" s="39">
        <f t="shared" si="345"/>
        <v>-0.35107120331802244</v>
      </c>
      <c r="AC421" s="11" t="s">
        <v>1194</v>
      </c>
      <c r="AR421" s="95"/>
    </row>
    <row r="422" spans="1:44" ht="47.25" x14ac:dyDescent="0.25">
      <c r="A422" s="25" t="s">
        <v>784</v>
      </c>
      <c r="B422" s="29" t="s">
        <v>314</v>
      </c>
      <c r="C422" s="25" t="s">
        <v>32</v>
      </c>
      <c r="D422" s="102">
        <v>0</v>
      </c>
      <c r="E422" s="42" t="s">
        <v>33</v>
      </c>
      <c r="F422" s="66">
        <v>0</v>
      </c>
      <c r="G422" s="102">
        <v>0</v>
      </c>
      <c r="H422" s="66">
        <v>0</v>
      </c>
      <c r="I422" s="66">
        <v>0</v>
      </c>
      <c r="J422" s="66">
        <v>0</v>
      </c>
      <c r="K422" s="66">
        <v>0</v>
      </c>
      <c r="L422" s="66">
        <v>0</v>
      </c>
      <c r="M422" s="66">
        <v>0</v>
      </c>
      <c r="N422" s="66">
        <v>0</v>
      </c>
      <c r="O422" s="66">
        <v>0</v>
      </c>
      <c r="P422" s="66">
        <v>0</v>
      </c>
      <c r="Q422" s="66">
        <v>0</v>
      </c>
      <c r="R422" s="66">
        <v>0</v>
      </c>
      <c r="S422" s="66">
        <v>0</v>
      </c>
      <c r="T422" s="27">
        <v>0</v>
      </c>
      <c r="U422" s="66">
        <f t="shared" ref="H422:AA423" si="356">SUM(U423:U492)</f>
        <v>0</v>
      </c>
      <c r="V422" s="27">
        <v>0</v>
      </c>
      <c r="W422" s="66">
        <v>0</v>
      </c>
      <c r="X422" s="27">
        <v>0</v>
      </c>
      <c r="Y422" s="66">
        <v>0</v>
      </c>
      <c r="Z422" s="27">
        <v>0</v>
      </c>
      <c r="AA422" s="66">
        <v>0</v>
      </c>
      <c r="AB422" s="27">
        <v>0</v>
      </c>
      <c r="AC422" s="28" t="s">
        <v>33</v>
      </c>
      <c r="AR422" s="95"/>
    </row>
    <row r="423" spans="1:44" ht="31.5" x14ac:dyDescent="0.25">
      <c r="A423" s="23" t="s">
        <v>785</v>
      </c>
      <c r="B423" s="29" t="s">
        <v>316</v>
      </c>
      <c r="C423" s="25" t="s">
        <v>32</v>
      </c>
      <c r="D423" s="102">
        <f>SUM(D424:D493)</f>
        <v>977.71801268698232</v>
      </c>
      <c r="E423" s="42" t="s">
        <v>33</v>
      </c>
      <c r="F423" s="66">
        <f>SUM(F424:F493)</f>
        <v>228.44597032999999</v>
      </c>
      <c r="G423" s="102">
        <f>SUM(G424:G493)</f>
        <v>749.2720423569823</v>
      </c>
      <c r="H423" s="102">
        <f t="shared" si="356"/>
        <v>560.50199737498247</v>
      </c>
      <c r="I423" s="102">
        <f t="shared" si="356"/>
        <v>0</v>
      </c>
      <c r="J423" s="102">
        <f t="shared" si="356"/>
        <v>0</v>
      </c>
      <c r="K423" s="102">
        <f t="shared" si="356"/>
        <v>174.91663729581865</v>
      </c>
      <c r="L423" s="102">
        <f t="shared" si="356"/>
        <v>385.58536007916354</v>
      </c>
      <c r="M423" s="102">
        <f t="shared" si="356"/>
        <v>269.99891936000012</v>
      </c>
      <c r="N423" s="102">
        <f t="shared" si="356"/>
        <v>0</v>
      </c>
      <c r="O423" s="102">
        <f t="shared" si="356"/>
        <v>0</v>
      </c>
      <c r="P423" s="102">
        <f t="shared" si="356"/>
        <v>103.21356150999999</v>
      </c>
      <c r="Q423" s="102">
        <f t="shared" si="356"/>
        <v>166.78535785000008</v>
      </c>
      <c r="R423" s="66">
        <f t="shared" si="356"/>
        <v>479.35892299698241</v>
      </c>
      <c r="S423" s="66">
        <f t="shared" si="356"/>
        <v>-290.5888780149823</v>
      </c>
      <c r="T423" s="27">
        <f t="shared" ref="T423:T486" si="357">S423/H423</f>
        <v>-0.5184439651881827</v>
      </c>
      <c r="U423" s="66">
        <f t="shared" si="356"/>
        <v>0</v>
      </c>
      <c r="V423" s="27">
        <v>0</v>
      </c>
      <c r="W423" s="66">
        <f t="shared" si="356"/>
        <v>0</v>
      </c>
      <c r="X423" s="27">
        <v>0</v>
      </c>
      <c r="Y423" s="66">
        <f t="shared" si="356"/>
        <v>-71.774575785818655</v>
      </c>
      <c r="Z423" s="27">
        <f t="shared" ref="Z423:Z486" si="358">Y423/K423</f>
        <v>-0.41033589997750552</v>
      </c>
      <c r="AA423" s="66">
        <f t="shared" si="356"/>
        <v>-218.81430222916379</v>
      </c>
      <c r="AB423" s="27">
        <f t="shared" ref="AB423:AB486" si="359">AA423/L423</f>
        <v>-0.56748602225001377</v>
      </c>
      <c r="AC423" s="28" t="s">
        <v>33</v>
      </c>
      <c r="AR423" s="95"/>
    </row>
    <row r="424" spans="1:44" ht="63" x14ac:dyDescent="0.25">
      <c r="A424" s="32" t="s">
        <v>785</v>
      </c>
      <c r="B424" s="48" t="s">
        <v>786</v>
      </c>
      <c r="C424" s="41" t="s">
        <v>787</v>
      </c>
      <c r="D424" s="35">
        <v>235.375386644</v>
      </c>
      <c r="E424" s="36" t="s">
        <v>33</v>
      </c>
      <c r="F424" s="37">
        <v>58.21680825</v>
      </c>
      <c r="G424" s="35">
        <v>177.15857839400002</v>
      </c>
      <c r="H424" s="37">
        <f t="shared" ref="H424:H487" si="360">I424+J424+K424+L424</f>
        <v>135.08733340999999</v>
      </c>
      <c r="I424" s="37">
        <v>0</v>
      </c>
      <c r="J424" s="37">
        <v>0</v>
      </c>
      <c r="K424" s="37">
        <v>0</v>
      </c>
      <c r="L424" s="37">
        <v>135.08733340999999</v>
      </c>
      <c r="M424" s="37">
        <f t="shared" ref="M424:M487" si="361">N424+O424+P424+Q424</f>
        <v>36.668552069999997</v>
      </c>
      <c r="N424" s="41">
        <v>0</v>
      </c>
      <c r="O424" s="41">
        <v>0</v>
      </c>
      <c r="P424" s="37">
        <v>0</v>
      </c>
      <c r="Q424" s="41">
        <v>36.668552069999997</v>
      </c>
      <c r="R424" s="38">
        <f t="shared" ref="R424:R487" si="362">G424-M424</f>
        <v>140.49002632400001</v>
      </c>
      <c r="S424" s="35">
        <f t="shared" ref="S424:S487" si="363">M424-H424</f>
        <v>-98.418781339999981</v>
      </c>
      <c r="T424" s="39">
        <f t="shared" si="357"/>
        <v>-0.72855669629136688</v>
      </c>
      <c r="U424" s="35">
        <f t="shared" ref="U424:U487" si="364">N424-I424</f>
        <v>0</v>
      </c>
      <c r="V424" s="39">
        <v>0</v>
      </c>
      <c r="W424" s="35">
        <f t="shared" ref="W424:W487" si="365">O424-J424</f>
        <v>0</v>
      </c>
      <c r="X424" s="39">
        <v>0</v>
      </c>
      <c r="Y424" s="35">
        <f t="shared" ref="Y424:Y487" si="366">P424-K424</f>
        <v>0</v>
      </c>
      <c r="Z424" s="39">
        <v>0</v>
      </c>
      <c r="AA424" s="35">
        <f t="shared" ref="AA424:AA487" si="367">Q424-L424</f>
        <v>-98.418781339999981</v>
      </c>
      <c r="AB424" s="39">
        <f t="shared" si="359"/>
        <v>-0.72855669629136688</v>
      </c>
      <c r="AC424" s="11" t="s">
        <v>1195</v>
      </c>
      <c r="AR424" s="95"/>
    </row>
    <row r="425" spans="1:44" ht="110.25" x14ac:dyDescent="0.25">
      <c r="A425" s="32" t="s">
        <v>785</v>
      </c>
      <c r="B425" s="48" t="s">
        <v>788</v>
      </c>
      <c r="C425" s="78" t="s">
        <v>789</v>
      </c>
      <c r="D425" s="35">
        <v>337.998861288</v>
      </c>
      <c r="E425" s="36" t="s">
        <v>33</v>
      </c>
      <c r="F425" s="37">
        <v>122.48416207999999</v>
      </c>
      <c r="G425" s="35">
        <v>215.51469920800002</v>
      </c>
      <c r="H425" s="37">
        <f t="shared" si="360"/>
        <v>215.51469921</v>
      </c>
      <c r="I425" s="37">
        <v>0</v>
      </c>
      <c r="J425" s="37">
        <v>0</v>
      </c>
      <c r="K425" s="37">
        <v>0</v>
      </c>
      <c r="L425" s="37">
        <v>215.51469921</v>
      </c>
      <c r="M425" s="37">
        <f t="shared" si="361"/>
        <v>30.32349348</v>
      </c>
      <c r="N425" s="41">
        <v>0</v>
      </c>
      <c r="O425" s="41">
        <v>0</v>
      </c>
      <c r="P425" s="37">
        <v>0</v>
      </c>
      <c r="Q425" s="41">
        <v>30.32349348</v>
      </c>
      <c r="R425" s="38">
        <f t="shared" si="362"/>
        <v>185.19120572800003</v>
      </c>
      <c r="S425" s="35">
        <f t="shared" si="363"/>
        <v>-185.19120573000001</v>
      </c>
      <c r="T425" s="39">
        <f t="shared" si="357"/>
        <v>-0.85929733057116242</v>
      </c>
      <c r="U425" s="35">
        <f t="shared" si="364"/>
        <v>0</v>
      </c>
      <c r="V425" s="39">
        <v>0</v>
      </c>
      <c r="W425" s="35">
        <f t="shared" si="365"/>
        <v>0</v>
      </c>
      <c r="X425" s="39">
        <v>0</v>
      </c>
      <c r="Y425" s="35">
        <f t="shared" si="366"/>
        <v>0</v>
      </c>
      <c r="Z425" s="39">
        <v>0</v>
      </c>
      <c r="AA425" s="35">
        <f t="shared" si="367"/>
        <v>-185.19120573000001</v>
      </c>
      <c r="AB425" s="39">
        <f t="shared" si="359"/>
        <v>-0.85929733057116242</v>
      </c>
      <c r="AC425" s="11" t="s">
        <v>1196</v>
      </c>
      <c r="AR425" s="95"/>
    </row>
    <row r="426" spans="1:44" ht="47.25" x14ac:dyDescent="0.25">
      <c r="A426" s="32" t="s">
        <v>785</v>
      </c>
      <c r="B426" s="48" t="s">
        <v>790</v>
      </c>
      <c r="C426" s="37" t="s">
        <v>791</v>
      </c>
      <c r="D426" s="35">
        <v>8.4</v>
      </c>
      <c r="E426" s="36" t="s">
        <v>33</v>
      </c>
      <c r="F426" s="37">
        <v>0</v>
      </c>
      <c r="G426" s="35">
        <v>8.4</v>
      </c>
      <c r="H426" s="37">
        <f t="shared" si="360"/>
        <v>8.4</v>
      </c>
      <c r="I426" s="37">
        <v>0</v>
      </c>
      <c r="J426" s="37">
        <v>0</v>
      </c>
      <c r="K426" s="37">
        <v>7</v>
      </c>
      <c r="L426" s="37">
        <v>1.4000000000000004</v>
      </c>
      <c r="M426" s="37">
        <f t="shared" si="361"/>
        <v>8.4</v>
      </c>
      <c r="N426" s="41">
        <v>0</v>
      </c>
      <c r="O426" s="41">
        <v>0</v>
      </c>
      <c r="P426" s="37">
        <v>7</v>
      </c>
      <c r="Q426" s="41">
        <v>1.4</v>
      </c>
      <c r="R426" s="38">
        <f t="shared" si="362"/>
        <v>0</v>
      </c>
      <c r="S426" s="35">
        <f t="shared" si="363"/>
        <v>0</v>
      </c>
      <c r="T426" s="39">
        <f t="shared" si="357"/>
        <v>0</v>
      </c>
      <c r="U426" s="35">
        <f t="shared" si="364"/>
        <v>0</v>
      </c>
      <c r="V426" s="39">
        <v>0</v>
      </c>
      <c r="W426" s="35">
        <f t="shared" si="365"/>
        <v>0</v>
      </c>
      <c r="X426" s="39">
        <v>0</v>
      </c>
      <c r="Y426" s="35">
        <f t="shared" si="366"/>
        <v>0</v>
      </c>
      <c r="Z426" s="39">
        <f t="shared" si="358"/>
        <v>0</v>
      </c>
      <c r="AA426" s="35">
        <f t="shared" si="367"/>
        <v>0</v>
      </c>
      <c r="AB426" s="39">
        <f t="shared" si="359"/>
        <v>0</v>
      </c>
      <c r="AC426" s="11" t="s">
        <v>33</v>
      </c>
      <c r="AR426" s="95"/>
    </row>
    <row r="427" spans="1:44" ht="31.5" x14ac:dyDescent="0.25">
      <c r="A427" s="32" t="s">
        <v>785</v>
      </c>
      <c r="B427" s="48" t="s">
        <v>792</v>
      </c>
      <c r="C427" s="37" t="s">
        <v>793</v>
      </c>
      <c r="D427" s="35">
        <v>162.64620000000002</v>
      </c>
      <c r="E427" s="36" t="s">
        <v>33</v>
      </c>
      <c r="F427" s="37">
        <v>47.744999999999997</v>
      </c>
      <c r="G427" s="35">
        <v>114.90120000000002</v>
      </c>
      <c r="H427" s="37">
        <f t="shared" si="360"/>
        <v>55.2</v>
      </c>
      <c r="I427" s="37">
        <v>0</v>
      </c>
      <c r="J427" s="37">
        <v>0</v>
      </c>
      <c r="K427" s="37">
        <v>46</v>
      </c>
      <c r="L427" s="37">
        <v>9.2000000000000028</v>
      </c>
      <c r="M427" s="37">
        <f t="shared" si="361"/>
        <v>55.05</v>
      </c>
      <c r="N427" s="41">
        <v>0</v>
      </c>
      <c r="O427" s="41">
        <v>0</v>
      </c>
      <c r="P427" s="37">
        <v>45.875</v>
      </c>
      <c r="Q427" s="41">
        <v>9.1749999999999972</v>
      </c>
      <c r="R427" s="38">
        <f t="shared" si="362"/>
        <v>59.85120000000002</v>
      </c>
      <c r="S427" s="35">
        <f t="shared" si="363"/>
        <v>-0.15000000000000568</v>
      </c>
      <c r="T427" s="39">
        <f t="shared" si="357"/>
        <v>-2.7173913043479288E-3</v>
      </c>
      <c r="U427" s="35">
        <f t="shared" si="364"/>
        <v>0</v>
      </c>
      <c r="V427" s="39">
        <v>0</v>
      </c>
      <c r="W427" s="35">
        <f t="shared" si="365"/>
        <v>0</v>
      </c>
      <c r="X427" s="39">
        <v>0</v>
      </c>
      <c r="Y427" s="35">
        <f t="shared" si="366"/>
        <v>-0.125</v>
      </c>
      <c r="Z427" s="39">
        <f t="shared" si="358"/>
        <v>-2.717391304347826E-3</v>
      </c>
      <c r="AA427" s="35">
        <f t="shared" si="367"/>
        <v>-2.5000000000005684E-2</v>
      </c>
      <c r="AB427" s="39">
        <f t="shared" si="359"/>
        <v>-2.7173913043484431E-3</v>
      </c>
      <c r="AC427" s="11" t="s">
        <v>33</v>
      </c>
      <c r="AR427" s="95"/>
    </row>
    <row r="428" spans="1:44" ht="31.5" x14ac:dyDescent="0.25">
      <c r="A428" s="32" t="s">
        <v>785</v>
      </c>
      <c r="B428" s="48" t="s">
        <v>794</v>
      </c>
      <c r="C428" s="37" t="s">
        <v>795</v>
      </c>
      <c r="D428" s="35">
        <v>0.93725099999999995</v>
      </c>
      <c r="E428" s="36" t="s">
        <v>33</v>
      </c>
      <c r="F428" s="37">
        <v>0</v>
      </c>
      <c r="G428" s="35">
        <v>0.93725099999999995</v>
      </c>
      <c r="H428" s="37">
        <f t="shared" si="360"/>
        <v>0.93725099999999995</v>
      </c>
      <c r="I428" s="37">
        <v>0</v>
      </c>
      <c r="J428" s="37">
        <v>0</v>
      </c>
      <c r="K428" s="37">
        <v>0.78104249999999997</v>
      </c>
      <c r="L428" s="37">
        <v>0.15620849999999997</v>
      </c>
      <c r="M428" s="37">
        <f t="shared" si="361"/>
        <v>0.93600000000000005</v>
      </c>
      <c r="N428" s="37">
        <v>0</v>
      </c>
      <c r="O428" s="37">
        <v>0</v>
      </c>
      <c r="P428" s="37">
        <v>0.78</v>
      </c>
      <c r="Q428" s="37">
        <v>0.15600000000000003</v>
      </c>
      <c r="R428" s="38">
        <f t="shared" si="362"/>
        <v>1.2509999999998911E-3</v>
      </c>
      <c r="S428" s="35">
        <f t="shared" si="363"/>
        <v>-1.2509999999998911E-3</v>
      </c>
      <c r="T428" s="39">
        <f t="shared" si="357"/>
        <v>-1.3347545107979517E-3</v>
      </c>
      <c r="U428" s="35">
        <f t="shared" si="364"/>
        <v>0</v>
      </c>
      <c r="V428" s="39">
        <v>0</v>
      </c>
      <c r="W428" s="35">
        <f t="shared" si="365"/>
        <v>0</v>
      </c>
      <c r="X428" s="39">
        <v>0</v>
      </c>
      <c r="Y428" s="35">
        <f t="shared" si="366"/>
        <v>-1.0424999999999462E-3</v>
      </c>
      <c r="Z428" s="39">
        <f t="shared" si="358"/>
        <v>-1.3347545107979992E-3</v>
      </c>
      <c r="AA428" s="35">
        <f t="shared" si="367"/>
        <v>-2.0849999999994484E-4</v>
      </c>
      <c r="AB428" s="39">
        <f t="shared" si="359"/>
        <v>-1.3347545107977152E-3</v>
      </c>
      <c r="AC428" s="11" t="s">
        <v>33</v>
      </c>
      <c r="AR428" s="95"/>
    </row>
    <row r="429" spans="1:44" ht="31.5" x14ac:dyDescent="0.25">
      <c r="A429" s="32" t="s">
        <v>785</v>
      </c>
      <c r="B429" s="48" t="s">
        <v>796</v>
      </c>
      <c r="C429" s="37" t="s">
        <v>797</v>
      </c>
      <c r="D429" s="35">
        <v>0.67087439999999998</v>
      </c>
      <c r="E429" s="36" t="s">
        <v>33</v>
      </c>
      <c r="F429" s="37">
        <v>0</v>
      </c>
      <c r="G429" s="35">
        <v>0.67087439999999998</v>
      </c>
      <c r="H429" s="37">
        <f t="shared" si="360"/>
        <v>0.67087439999999998</v>
      </c>
      <c r="I429" s="37">
        <v>0</v>
      </c>
      <c r="J429" s="37">
        <v>0</v>
      </c>
      <c r="K429" s="37">
        <v>0.55906200000000006</v>
      </c>
      <c r="L429" s="37">
        <v>0.11181239999999992</v>
      </c>
      <c r="M429" s="37">
        <f t="shared" si="361"/>
        <v>0.52800000000000002</v>
      </c>
      <c r="N429" s="37">
        <v>0</v>
      </c>
      <c r="O429" s="37">
        <v>0</v>
      </c>
      <c r="P429" s="37">
        <v>0.44000000000000006</v>
      </c>
      <c r="Q429" s="37">
        <v>8.7999999999999967E-2</v>
      </c>
      <c r="R429" s="38">
        <f t="shared" si="362"/>
        <v>0.14287439999999996</v>
      </c>
      <c r="S429" s="35">
        <f t="shared" si="363"/>
        <v>-0.14287439999999996</v>
      </c>
      <c r="T429" s="39">
        <f t="shared" si="357"/>
        <v>-0.2129674347389019</v>
      </c>
      <c r="U429" s="35">
        <f t="shared" si="364"/>
        <v>0</v>
      </c>
      <c r="V429" s="39">
        <v>0</v>
      </c>
      <c r="W429" s="35">
        <f t="shared" si="365"/>
        <v>0</v>
      </c>
      <c r="X429" s="39">
        <v>0</v>
      </c>
      <c r="Y429" s="35">
        <f t="shared" si="366"/>
        <v>-0.119062</v>
      </c>
      <c r="Z429" s="39">
        <f t="shared" si="358"/>
        <v>-0.21296743473890192</v>
      </c>
      <c r="AA429" s="35">
        <f t="shared" si="367"/>
        <v>-2.3812399999999956E-2</v>
      </c>
      <c r="AB429" s="39">
        <f t="shared" si="359"/>
        <v>-0.2129674347389017</v>
      </c>
      <c r="AC429" s="36" t="s">
        <v>1187</v>
      </c>
      <c r="AR429" s="95"/>
    </row>
    <row r="430" spans="1:44" ht="31.5" x14ac:dyDescent="0.25">
      <c r="A430" s="32" t="s">
        <v>785</v>
      </c>
      <c r="B430" s="48" t="s">
        <v>798</v>
      </c>
      <c r="C430" s="37" t="s">
        <v>799</v>
      </c>
      <c r="D430" s="35">
        <v>0.24</v>
      </c>
      <c r="E430" s="36" t="s">
        <v>33</v>
      </c>
      <c r="F430" s="37">
        <v>0</v>
      </c>
      <c r="G430" s="35">
        <v>0.24</v>
      </c>
      <c r="H430" s="37">
        <f t="shared" si="360"/>
        <v>0.24</v>
      </c>
      <c r="I430" s="37">
        <v>0</v>
      </c>
      <c r="J430" s="37">
        <v>0</v>
      </c>
      <c r="K430" s="37">
        <v>0.2</v>
      </c>
      <c r="L430" s="37">
        <v>3.999999999999998E-2</v>
      </c>
      <c r="M430" s="37">
        <f t="shared" si="361"/>
        <v>0</v>
      </c>
      <c r="N430" s="37">
        <v>0</v>
      </c>
      <c r="O430" s="37">
        <v>0</v>
      </c>
      <c r="P430" s="37">
        <v>0</v>
      </c>
      <c r="Q430" s="37">
        <v>0</v>
      </c>
      <c r="R430" s="38">
        <f t="shared" si="362"/>
        <v>0.24</v>
      </c>
      <c r="S430" s="35">
        <f t="shared" si="363"/>
        <v>-0.24</v>
      </c>
      <c r="T430" s="39">
        <f t="shared" si="357"/>
        <v>-1</v>
      </c>
      <c r="U430" s="35">
        <f t="shared" si="364"/>
        <v>0</v>
      </c>
      <c r="V430" s="39">
        <v>0</v>
      </c>
      <c r="W430" s="35">
        <f t="shared" si="365"/>
        <v>0</v>
      </c>
      <c r="X430" s="39">
        <v>0</v>
      </c>
      <c r="Y430" s="35">
        <f t="shared" si="366"/>
        <v>-0.2</v>
      </c>
      <c r="Z430" s="39">
        <f t="shared" si="358"/>
        <v>-1</v>
      </c>
      <c r="AA430" s="35">
        <f t="shared" si="367"/>
        <v>-3.999999999999998E-2</v>
      </c>
      <c r="AB430" s="39">
        <f t="shared" si="359"/>
        <v>-1</v>
      </c>
      <c r="AC430" s="36" t="s">
        <v>1197</v>
      </c>
      <c r="AR430" s="95"/>
    </row>
    <row r="431" spans="1:44" ht="31.5" x14ac:dyDescent="0.25">
      <c r="A431" s="44" t="s">
        <v>785</v>
      </c>
      <c r="B431" s="51" t="s">
        <v>800</v>
      </c>
      <c r="C431" s="79" t="s">
        <v>801</v>
      </c>
      <c r="D431" s="35">
        <v>0.216</v>
      </c>
      <c r="E431" s="36" t="s">
        <v>33</v>
      </c>
      <c r="F431" s="37">
        <v>0</v>
      </c>
      <c r="G431" s="37">
        <v>0.216</v>
      </c>
      <c r="H431" s="37">
        <f t="shared" si="360"/>
        <v>0.216</v>
      </c>
      <c r="I431" s="37">
        <v>0</v>
      </c>
      <c r="J431" s="37">
        <v>0</v>
      </c>
      <c r="K431" s="37">
        <v>0.18</v>
      </c>
      <c r="L431" s="37">
        <v>3.6000000000000004E-2</v>
      </c>
      <c r="M431" s="37">
        <f t="shared" si="361"/>
        <v>0.216</v>
      </c>
      <c r="N431" s="37">
        <v>0</v>
      </c>
      <c r="O431" s="37">
        <v>0</v>
      </c>
      <c r="P431" s="37">
        <v>0.18</v>
      </c>
      <c r="Q431" s="37">
        <v>3.5999999999999997E-2</v>
      </c>
      <c r="R431" s="38">
        <f t="shared" si="362"/>
        <v>0</v>
      </c>
      <c r="S431" s="35">
        <f t="shared" si="363"/>
        <v>0</v>
      </c>
      <c r="T431" s="39">
        <f t="shared" si="357"/>
        <v>0</v>
      </c>
      <c r="U431" s="35">
        <f t="shared" si="364"/>
        <v>0</v>
      </c>
      <c r="V431" s="39">
        <v>0</v>
      </c>
      <c r="W431" s="35">
        <f t="shared" si="365"/>
        <v>0</v>
      </c>
      <c r="X431" s="39">
        <v>0</v>
      </c>
      <c r="Y431" s="35">
        <f t="shared" si="366"/>
        <v>0</v>
      </c>
      <c r="Z431" s="39">
        <f t="shared" si="358"/>
        <v>0</v>
      </c>
      <c r="AA431" s="35">
        <f t="shared" si="367"/>
        <v>0</v>
      </c>
      <c r="AB431" s="39">
        <f t="shared" si="359"/>
        <v>0</v>
      </c>
      <c r="AC431" s="36" t="s">
        <v>33</v>
      </c>
      <c r="AR431" s="95"/>
    </row>
    <row r="432" spans="1:44" ht="47.25" x14ac:dyDescent="0.25">
      <c r="A432" s="32" t="s">
        <v>785</v>
      </c>
      <c r="B432" s="48" t="s">
        <v>802</v>
      </c>
      <c r="C432" s="37" t="s">
        <v>803</v>
      </c>
      <c r="D432" s="35">
        <v>9.6000000000000002E-2</v>
      </c>
      <c r="E432" s="36" t="s">
        <v>33</v>
      </c>
      <c r="F432" s="37">
        <v>0</v>
      </c>
      <c r="G432" s="35">
        <v>9.6000000000000002E-2</v>
      </c>
      <c r="H432" s="37">
        <f t="shared" si="360"/>
        <v>9.6000000000000002E-2</v>
      </c>
      <c r="I432" s="37">
        <v>0</v>
      </c>
      <c r="J432" s="37">
        <v>0</v>
      </c>
      <c r="K432" s="37">
        <v>0.08</v>
      </c>
      <c r="L432" s="37">
        <v>1.6E-2</v>
      </c>
      <c r="M432" s="37">
        <f t="shared" si="361"/>
        <v>9.6977999999999995E-2</v>
      </c>
      <c r="N432" s="37">
        <v>0</v>
      </c>
      <c r="O432" s="37">
        <v>0</v>
      </c>
      <c r="P432" s="37">
        <v>8.0814999999999998E-2</v>
      </c>
      <c r="Q432" s="37">
        <v>1.6162999999999997E-2</v>
      </c>
      <c r="R432" s="38">
        <f t="shared" si="362"/>
        <v>-9.7799999999999276E-4</v>
      </c>
      <c r="S432" s="35">
        <f t="shared" si="363"/>
        <v>9.7799999999999276E-4</v>
      </c>
      <c r="T432" s="39">
        <f t="shared" si="357"/>
        <v>1.0187499999999924E-2</v>
      </c>
      <c r="U432" s="35">
        <f t="shared" si="364"/>
        <v>0</v>
      </c>
      <c r="V432" s="39">
        <v>0</v>
      </c>
      <c r="W432" s="35">
        <f t="shared" si="365"/>
        <v>0</v>
      </c>
      <c r="X432" s="39">
        <v>0</v>
      </c>
      <c r="Y432" s="35">
        <f t="shared" si="366"/>
        <v>8.1499999999999628E-4</v>
      </c>
      <c r="Z432" s="39">
        <f t="shared" si="358"/>
        <v>1.0187499999999954E-2</v>
      </c>
      <c r="AA432" s="35">
        <f t="shared" si="367"/>
        <v>1.6299999999999648E-4</v>
      </c>
      <c r="AB432" s="39">
        <f t="shared" si="359"/>
        <v>1.018749999999978E-2</v>
      </c>
      <c r="AC432" s="11" t="s">
        <v>144</v>
      </c>
      <c r="AR432" s="95"/>
    </row>
    <row r="433" spans="1:44" ht="31.5" x14ac:dyDescent="0.25">
      <c r="A433" s="32" t="s">
        <v>785</v>
      </c>
      <c r="B433" s="48" t="s">
        <v>804</v>
      </c>
      <c r="C433" s="37" t="s">
        <v>805</v>
      </c>
      <c r="D433" s="35">
        <v>0.24</v>
      </c>
      <c r="E433" s="36" t="s">
        <v>33</v>
      </c>
      <c r="F433" s="37">
        <v>0</v>
      </c>
      <c r="G433" s="35">
        <v>0.24</v>
      </c>
      <c r="H433" s="37">
        <f t="shared" si="360"/>
        <v>0.24</v>
      </c>
      <c r="I433" s="37">
        <v>0</v>
      </c>
      <c r="J433" s="37">
        <v>0</v>
      </c>
      <c r="K433" s="37">
        <v>0.2</v>
      </c>
      <c r="L433" s="37">
        <v>3.999999999999998E-2</v>
      </c>
      <c r="M433" s="37">
        <f t="shared" si="361"/>
        <v>0.24</v>
      </c>
      <c r="N433" s="37">
        <v>0</v>
      </c>
      <c r="O433" s="37">
        <v>0</v>
      </c>
      <c r="P433" s="37">
        <v>0.2</v>
      </c>
      <c r="Q433" s="37">
        <v>3.999999999999998E-2</v>
      </c>
      <c r="R433" s="38">
        <f t="shared" si="362"/>
        <v>0</v>
      </c>
      <c r="S433" s="35">
        <f t="shared" si="363"/>
        <v>0</v>
      </c>
      <c r="T433" s="39">
        <f t="shared" si="357"/>
        <v>0</v>
      </c>
      <c r="U433" s="35">
        <f t="shared" si="364"/>
        <v>0</v>
      </c>
      <c r="V433" s="39">
        <v>0</v>
      </c>
      <c r="W433" s="35">
        <f t="shared" si="365"/>
        <v>0</v>
      </c>
      <c r="X433" s="39">
        <v>0</v>
      </c>
      <c r="Y433" s="35">
        <f t="shared" si="366"/>
        <v>0</v>
      </c>
      <c r="Z433" s="39">
        <f t="shared" si="358"/>
        <v>0</v>
      </c>
      <c r="AA433" s="35">
        <f t="shared" si="367"/>
        <v>0</v>
      </c>
      <c r="AB433" s="39">
        <f t="shared" si="359"/>
        <v>0</v>
      </c>
      <c r="AC433" s="11" t="s">
        <v>33</v>
      </c>
      <c r="AR433" s="95"/>
    </row>
    <row r="434" spans="1:44" ht="47.25" x14ac:dyDescent="0.25">
      <c r="A434" s="32" t="s">
        <v>785</v>
      </c>
      <c r="B434" s="48" t="s">
        <v>806</v>
      </c>
      <c r="C434" s="37" t="s">
        <v>807</v>
      </c>
      <c r="D434" s="35">
        <v>1.44</v>
      </c>
      <c r="E434" s="36" t="s">
        <v>33</v>
      </c>
      <c r="F434" s="37">
        <v>0</v>
      </c>
      <c r="G434" s="35">
        <v>1.44</v>
      </c>
      <c r="H434" s="37">
        <f t="shared" si="360"/>
        <v>1.44</v>
      </c>
      <c r="I434" s="37">
        <v>0</v>
      </c>
      <c r="J434" s="37">
        <v>0</v>
      </c>
      <c r="K434" s="37">
        <v>1.2</v>
      </c>
      <c r="L434" s="37">
        <v>0.24</v>
      </c>
      <c r="M434" s="37">
        <f t="shared" si="361"/>
        <v>0.72</v>
      </c>
      <c r="N434" s="37">
        <v>0</v>
      </c>
      <c r="O434" s="37">
        <v>0</v>
      </c>
      <c r="P434" s="37">
        <v>0.6</v>
      </c>
      <c r="Q434" s="37">
        <v>0.12</v>
      </c>
      <c r="R434" s="38">
        <f t="shared" si="362"/>
        <v>0.72</v>
      </c>
      <c r="S434" s="35">
        <f t="shared" si="363"/>
        <v>-0.72</v>
      </c>
      <c r="T434" s="39">
        <f t="shared" si="357"/>
        <v>-0.5</v>
      </c>
      <c r="U434" s="35">
        <f t="shared" si="364"/>
        <v>0</v>
      </c>
      <c r="V434" s="39">
        <v>0</v>
      </c>
      <c r="W434" s="35">
        <f t="shared" si="365"/>
        <v>0</v>
      </c>
      <c r="X434" s="39">
        <v>0</v>
      </c>
      <c r="Y434" s="35">
        <f t="shared" si="366"/>
        <v>-0.6</v>
      </c>
      <c r="Z434" s="39">
        <f t="shared" si="358"/>
        <v>-0.5</v>
      </c>
      <c r="AA434" s="35">
        <f t="shared" si="367"/>
        <v>-0.12</v>
      </c>
      <c r="AB434" s="39">
        <f t="shared" si="359"/>
        <v>-0.5</v>
      </c>
      <c r="AC434" s="11" t="s">
        <v>1187</v>
      </c>
      <c r="AR434" s="95"/>
    </row>
    <row r="435" spans="1:44" ht="78.75" x14ac:dyDescent="0.25">
      <c r="A435" s="32" t="s">
        <v>785</v>
      </c>
      <c r="B435" s="48" t="s">
        <v>808</v>
      </c>
      <c r="C435" s="37" t="s">
        <v>809</v>
      </c>
      <c r="D435" s="34">
        <v>0.32400000000000001</v>
      </c>
      <c r="E435" s="36" t="s">
        <v>33</v>
      </c>
      <c r="F435" s="37">
        <v>0</v>
      </c>
      <c r="G435" s="35">
        <v>0.32400000000000001</v>
      </c>
      <c r="H435" s="37">
        <f t="shared" si="360"/>
        <v>0.32400000000000001</v>
      </c>
      <c r="I435" s="37">
        <v>0</v>
      </c>
      <c r="J435" s="37">
        <v>0</v>
      </c>
      <c r="K435" s="37">
        <v>0.27</v>
      </c>
      <c r="L435" s="37">
        <v>5.3999999999999992E-2</v>
      </c>
      <c r="M435" s="37">
        <f t="shared" si="361"/>
        <v>0.38663999999999998</v>
      </c>
      <c r="N435" s="41">
        <v>0</v>
      </c>
      <c r="O435" s="41">
        <v>0</v>
      </c>
      <c r="P435" s="37">
        <v>0.32219999999999999</v>
      </c>
      <c r="Q435" s="41">
        <v>6.4439999999999997E-2</v>
      </c>
      <c r="R435" s="38">
        <f t="shared" si="362"/>
        <v>-6.2639999999999973E-2</v>
      </c>
      <c r="S435" s="35">
        <f t="shared" si="363"/>
        <v>6.2639999999999973E-2</v>
      </c>
      <c r="T435" s="39">
        <f t="shared" si="357"/>
        <v>0.19333333333333325</v>
      </c>
      <c r="U435" s="35">
        <f t="shared" si="364"/>
        <v>0</v>
      </c>
      <c r="V435" s="39">
        <v>0</v>
      </c>
      <c r="W435" s="35">
        <f t="shared" si="365"/>
        <v>0</v>
      </c>
      <c r="X435" s="39">
        <v>0</v>
      </c>
      <c r="Y435" s="35">
        <f t="shared" si="366"/>
        <v>5.2199999999999969E-2</v>
      </c>
      <c r="Z435" s="39">
        <f t="shared" si="358"/>
        <v>0.19333333333333322</v>
      </c>
      <c r="AA435" s="35">
        <f t="shared" si="367"/>
        <v>1.0440000000000005E-2</v>
      </c>
      <c r="AB435" s="39">
        <f t="shared" si="359"/>
        <v>0.19333333333333344</v>
      </c>
      <c r="AC435" s="11" t="s">
        <v>870</v>
      </c>
      <c r="AR435" s="95"/>
    </row>
    <row r="436" spans="1:44" ht="47.25" x14ac:dyDescent="0.25">
      <c r="A436" s="32" t="s">
        <v>785</v>
      </c>
      <c r="B436" s="48" t="s">
        <v>811</v>
      </c>
      <c r="C436" s="37" t="s">
        <v>812</v>
      </c>
      <c r="D436" s="35">
        <v>0.28799999999999998</v>
      </c>
      <c r="E436" s="36" t="s">
        <v>33</v>
      </c>
      <c r="F436" s="37">
        <v>0</v>
      </c>
      <c r="G436" s="35">
        <v>0.28799999999999998</v>
      </c>
      <c r="H436" s="37">
        <f t="shared" si="360"/>
        <v>0.28799999999999998</v>
      </c>
      <c r="I436" s="37">
        <v>0</v>
      </c>
      <c r="J436" s="37">
        <v>0</v>
      </c>
      <c r="K436" s="37">
        <v>0.24</v>
      </c>
      <c r="L436" s="37">
        <v>4.7999999999999987E-2</v>
      </c>
      <c r="M436" s="37">
        <f t="shared" si="361"/>
        <v>0.29963519999999999</v>
      </c>
      <c r="N436" s="37">
        <v>0</v>
      </c>
      <c r="O436" s="37">
        <v>0</v>
      </c>
      <c r="P436" s="37">
        <v>0.24969599999999997</v>
      </c>
      <c r="Q436" s="37">
        <v>4.9939200000000003E-2</v>
      </c>
      <c r="R436" s="38">
        <f t="shared" si="362"/>
        <v>-1.1635200000000012E-2</v>
      </c>
      <c r="S436" s="35">
        <f t="shared" si="363"/>
        <v>1.1635200000000012E-2</v>
      </c>
      <c r="T436" s="39">
        <f t="shared" si="357"/>
        <v>4.0400000000000047E-2</v>
      </c>
      <c r="U436" s="35">
        <f t="shared" si="364"/>
        <v>0</v>
      </c>
      <c r="V436" s="39">
        <v>0</v>
      </c>
      <c r="W436" s="35">
        <f t="shared" si="365"/>
        <v>0</v>
      </c>
      <c r="X436" s="39">
        <v>0</v>
      </c>
      <c r="Y436" s="35">
        <f t="shared" si="366"/>
        <v>9.6959999999999824E-3</v>
      </c>
      <c r="Z436" s="39">
        <f t="shared" si="358"/>
        <v>4.0399999999999929E-2</v>
      </c>
      <c r="AA436" s="35">
        <f t="shared" si="367"/>
        <v>1.9392000000000159E-3</v>
      </c>
      <c r="AB436" s="39">
        <f t="shared" si="359"/>
        <v>4.0400000000000345E-2</v>
      </c>
      <c r="AC436" s="11" t="s">
        <v>144</v>
      </c>
      <c r="AR436" s="95"/>
    </row>
    <row r="437" spans="1:44" ht="31.5" x14ac:dyDescent="0.25">
      <c r="A437" s="32" t="s">
        <v>785</v>
      </c>
      <c r="B437" s="48" t="s">
        <v>813</v>
      </c>
      <c r="C437" s="37" t="s">
        <v>814</v>
      </c>
      <c r="D437" s="35">
        <v>1.044</v>
      </c>
      <c r="E437" s="36" t="s">
        <v>33</v>
      </c>
      <c r="F437" s="37">
        <v>0</v>
      </c>
      <c r="G437" s="35">
        <v>1.044</v>
      </c>
      <c r="H437" s="37">
        <f t="shared" si="360"/>
        <v>1.044</v>
      </c>
      <c r="I437" s="37">
        <v>0</v>
      </c>
      <c r="J437" s="37">
        <v>0</v>
      </c>
      <c r="K437" s="37">
        <v>0.87</v>
      </c>
      <c r="L437" s="37">
        <v>0.17400000000000004</v>
      </c>
      <c r="M437" s="37">
        <f t="shared" si="361"/>
        <v>1.044</v>
      </c>
      <c r="N437" s="37">
        <v>0</v>
      </c>
      <c r="O437" s="37">
        <v>0</v>
      </c>
      <c r="P437" s="37">
        <v>0.87000000000000011</v>
      </c>
      <c r="Q437" s="37">
        <v>0.17399999999999999</v>
      </c>
      <c r="R437" s="38">
        <f t="shared" si="362"/>
        <v>0</v>
      </c>
      <c r="S437" s="35">
        <f t="shared" si="363"/>
        <v>0</v>
      </c>
      <c r="T437" s="39">
        <f t="shared" si="357"/>
        <v>0</v>
      </c>
      <c r="U437" s="35">
        <f t="shared" si="364"/>
        <v>0</v>
      </c>
      <c r="V437" s="39">
        <v>0</v>
      </c>
      <c r="W437" s="35">
        <f t="shared" si="365"/>
        <v>0</v>
      </c>
      <c r="X437" s="39">
        <v>0</v>
      </c>
      <c r="Y437" s="35">
        <f t="shared" si="366"/>
        <v>0</v>
      </c>
      <c r="Z437" s="39">
        <f t="shared" si="358"/>
        <v>0</v>
      </c>
      <c r="AA437" s="35">
        <f t="shared" si="367"/>
        <v>0</v>
      </c>
      <c r="AB437" s="39">
        <f t="shared" si="359"/>
        <v>0</v>
      </c>
      <c r="AC437" s="11" t="s">
        <v>33</v>
      </c>
      <c r="AR437" s="95"/>
    </row>
    <row r="438" spans="1:44" ht="31.5" x14ac:dyDescent="0.25">
      <c r="A438" s="32" t="s">
        <v>785</v>
      </c>
      <c r="B438" s="48" t="s">
        <v>815</v>
      </c>
      <c r="C438" s="37" t="s">
        <v>816</v>
      </c>
      <c r="D438" s="35">
        <v>1.044</v>
      </c>
      <c r="E438" s="36" t="s">
        <v>33</v>
      </c>
      <c r="F438" s="37">
        <v>0</v>
      </c>
      <c r="G438" s="35">
        <v>1.044</v>
      </c>
      <c r="H438" s="37">
        <f t="shared" si="360"/>
        <v>1.044</v>
      </c>
      <c r="I438" s="37">
        <v>0</v>
      </c>
      <c r="J438" s="37">
        <v>0</v>
      </c>
      <c r="K438" s="37">
        <v>0.87</v>
      </c>
      <c r="L438" s="37">
        <v>0.17400000000000004</v>
      </c>
      <c r="M438" s="37">
        <f t="shared" si="361"/>
        <v>1.044</v>
      </c>
      <c r="N438" s="37">
        <v>0</v>
      </c>
      <c r="O438" s="37">
        <v>0</v>
      </c>
      <c r="P438" s="37">
        <v>0.87000000000000011</v>
      </c>
      <c r="Q438" s="37">
        <v>0.17399999999999999</v>
      </c>
      <c r="R438" s="38">
        <f t="shared" si="362"/>
        <v>0</v>
      </c>
      <c r="S438" s="35">
        <f t="shared" si="363"/>
        <v>0</v>
      </c>
      <c r="T438" s="39">
        <f t="shared" si="357"/>
        <v>0</v>
      </c>
      <c r="U438" s="35">
        <f t="shared" si="364"/>
        <v>0</v>
      </c>
      <c r="V438" s="39">
        <v>0</v>
      </c>
      <c r="W438" s="35">
        <f t="shared" si="365"/>
        <v>0</v>
      </c>
      <c r="X438" s="39">
        <v>0</v>
      </c>
      <c r="Y438" s="35">
        <f t="shared" si="366"/>
        <v>0</v>
      </c>
      <c r="Z438" s="39">
        <f t="shared" si="358"/>
        <v>0</v>
      </c>
      <c r="AA438" s="35">
        <f t="shared" si="367"/>
        <v>0</v>
      </c>
      <c r="AB438" s="39">
        <f t="shared" si="359"/>
        <v>0</v>
      </c>
      <c r="AC438" s="11" t="s">
        <v>33</v>
      </c>
      <c r="AR438" s="95"/>
    </row>
    <row r="439" spans="1:44" ht="78.75" x14ac:dyDescent="0.25">
      <c r="A439" s="32" t="s">
        <v>785</v>
      </c>
      <c r="B439" s="48" t="s">
        <v>817</v>
      </c>
      <c r="C439" s="37" t="s">
        <v>818</v>
      </c>
      <c r="D439" s="35">
        <v>0.52617600000000009</v>
      </c>
      <c r="E439" s="36" t="s">
        <v>33</v>
      </c>
      <c r="F439" s="37">
        <v>0</v>
      </c>
      <c r="G439" s="35">
        <v>0.52617600000000009</v>
      </c>
      <c r="H439" s="37">
        <f t="shared" si="360"/>
        <v>0.52617600000000009</v>
      </c>
      <c r="I439" s="37">
        <v>0</v>
      </c>
      <c r="J439" s="37">
        <v>0</v>
      </c>
      <c r="K439" s="37">
        <v>0.43847999999999998</v>
      </c>
      <c r="L439" s="37">
        <v>8.7696000000000107E-2</v>
      </c>
      <c r="M439" s="37">
        <f t="shared" si="361"/>
        <v>0.60200155</v>
      </c>
      <c r="N439" s="37">
        <v>0</v>
      </c>
      <c r="O439" s="37">
        <v>0</v>
      </c>
      <c r="P439" s="37">
        <v>0.50166796000000002</v>
      </c>
      <c r="Q439" s="37">
        <v>0.10033358999999996</v>
      </c>
      <c r="R439" s="38">
        <f t="shared" si="362"/>
        <v>-7.5825549999999908E-2</v>
      </c>
      <c r="S439" s="35">
        <f t="shared" si="363"/>
        <v>7.5825549999999908E-2</v>
      </c>
      <c r="T439" s="39">
        <f t="shared" si="357"/>
        <v>0.14410681977133108</v>
      </c>
      <c r="U439" s="35">
        <f t="shared" si="364"/>
        <v>0</v>
      </c>
      <c r="V439" s="39">
        <v>0</v>
      </c>
      <c r="W439" s="35">
        <f t="shared" si="365"/>
        <v>0</v>
      </c>
      <c r="X439" s="39">
        <v>0</v>
      </c>
      <c r="Y439" s="35">
        <f t="shared" si="366"/>
        <v>6.3187960000000043E-2</v>
      </c>
      <c r="Z439" s="39">
        <f t="shared" si="358"/>
        <v>0.14410682357234092</v>
      </c>
      <c r="AA439" s="35">
        <f t="shared" si="367"/>
        <v>1.2637589999999851E-2</v>
      </c>
      <c r="AB439" s="39">
        <f t="shared" si="359"/>
        <v>0.14410680076628166</v>
      </c>
      <c r="AC439" s="11" t="s">
        <v>810</v>
      </c>
      <c r="AR439" s="95"/>
    </row>
    <row r="440" spans="1:44" ht="47.25" x14ac:dyDescent="0.25">
      <c r="A440" s="32" t="s">
        <v>785</v>
      </c>
      <c r="B440" s="48" t="s">
        <v>819</v>
      </c>
      <c r="C440" s="37" t="s">
        <v>820</v>
      </c>
      <c r="D440" s="35">
        <v>0.19731599999999999</v>
      </c>
      <c r="E440" s="36" t="s">
        <v>33</v>
      </c>
      <c r="F440" s="37">
        <v>0</v>
      </c>
      <c r="G440" s="35">
        <v>0.19731599999999999</v>
      </c>
      <c r="H440" s="37">
        <f t="shared" si="360"/>
        <v>0.19731599999999999</v>
      </c>
      <c r="I440" s="37">
        <v>0</v>
      </c>
      <c r="J440" s="37">
        <v>0</v>
      </c>
      <c r="K440" s="37">
        <v>0.16443000000000002</v>
      </c>
      <c r="L440" s="37">
        <v>3.2885999999999971E-2</v>
      </c>
      <c r="M440" s="37">
        <f t="shared" si="361"/>
        <v>0.19731599999999999</v>
      </c>
      <c r="N440" s="37">
        <v>0</v>
      </c>
      <c r="O440" s="37">
        <v>0</v>
      </c>
      <c r="P440" s="37">
        <v>0.16442999999999999</v>
      </c>
      <c r="Q440" s="37">
        <v>3.2885999999999999E-2</v>
      </c>
      <c r="R440" s="38">
        <f t="shared" si="362"/>
        <v>0</v>
      </c>
      <c r="S440" s="35">
        <f t="shared" si="363"/>
        <v>0</v>
      </c>
      <c r="T440" s="39">
        <f t="shared" si="357"/>
        <v>0</v>
      </c>
      <c r="U440" s="35">
        <f t="shared" si="364"/>
        <v>0</v>
      </c>
      <c r="V440" s="39">
        <v>0</v>
      </c>
      <c r="W440" s="35">
        <f t="shared" si="365"/>
        <v>0</v>
      </c>
      <c r="X440" s="39">
        <v>0</v>
      </c>
      <c r="Y440" s="35">
        <f t="shared" si="366"/>
        <v>0</v>
      </c>
      <c r="Z440" s="39">
        <f t="shared" si="358"/>
        <v>0</v>
      </c>
      <c r="AA440" s="35">
        <f t="shared" si="367"/>
        <v>0</v>
      </c>
      <c r="AB440" s="39">
        <f t="shared" si="359"/>
        <v>0</v>
      </c>
      <c r="AC440" s="56" t="s">
        <v>33</v>
      </c>
      <c r="AR440" s="95"/>
    </row>
    <row r="441" spans="1:44" ht="31.5" x14ac:dyDescent="0.25">
      <c r="A441" s="32" t="s">
        <v>785</v>
      </c>
      <c r="B441" s="48" t="s">
        <v>821</v>
      </c>
      <c r="C441" s="37" t="s">
        <v>822</v>
      </c>
      <c r="D441" s="35">
        <v>1.8654837500000001</v>
      </c>
      <c r="E441" s="36" t="s">
        <v>33</v>
      </c>
      <c r="F441" s="37">
        <v>0</v>
      </c>
      <c r="G441" s="35">
        <v>1.8654837500000001</v>
      </c>
      <c r="H441" s="37">
        <f t="shared" si="360"/>
        <v>1.8654837500000001</v>
      </c>
      <c r="I441" s="37">
        <v>0</v>
      </c>
      <c r="J441" s="37">
        <v>0</v>
      </c>
      <c r="K441" s="37">
        <v>1.5545697916666668</v>
      </c>
      <c r="L441" s="37">
        <v>0.31091395833333335</v>
      </c>
      <c r="M441" s="37">
        <f t="shared" si="361"/>
        <v>1.8654837500000001</v>
      </c>
      <c r="N441" s="37">
        <v>0</v>
      </c>
      <c r="O441" s="37">
        <v>0</v>
      </c>
      <c r="P441" s="37">
        <v>1.55456979</v>
      </c>
      <c r="Q441" s="37">
        <v>0.3109139600000001</v>
      </c>
      <c r="R441" s="38">
        <f t="shared" si="362"/>
        <v>0</v>
      </c>
      <c r="S441" s="35">
        <f t="shared" si="363"/>
        <v>0</v>
      </c>
      <c r="T441" s="39">
        <f t="shared" si="357"/>
        <v>0</v>
      </c>
      <c r="U441" s="35">
        <f t="shared" si="364"/>
        <v>0</v>
      </c>
      <c r="V441" s="39">
        <v>0</v>
      </c>
      <c r="W441" s="35">
        <f t="shared" si="365"/>
        <v>0</v>
      </c>
      <c r="X441" s="39">
        <v>0</v>
      </c>
      <c r="Y441" s="35">
        <f t="shared" si="366"/>
        <v>-1.666666804567285E-9</v>
      </c>
      <c r="Z441" s="39">
        <f t="shared" si="358"/>
        <v>-1.0721080607004708E-9</v>
      </c>
      <c r="AA441" s="35">
        <f t="shared" si="367"/>
        <v>1.6666667490561338E-9</v>
      </c>
      <c r="AB441" s="39">
        <f t="shared" si="359"/>
        <v>5.3605401249605106E-9</v>
      </c>
      <c r="AC441" s="11" t="s">
        <v>33</v>
      </c>
      <c r="AR441" s="95"/>
    </row>
    <row r="442" spans="1:44" ht="31.5" x14ac:dyDescent="0.25">
      <c r="A442" s="32" t="s">
        <v>785</v>
      </c>
      <c r="B442" s="48" t="s">
        <v>823</v>
      </c>
      <c r="C442" s="37" t="s">
        <v>824</v>
      </c>
      <c r="D442" s="80">
        <v>0.48</v>
      </c>
      <c r="E442" s="36" t="s">
        <v>33</v>
      </c>
      <c r="F442" s="37">
        <v>0</v>
      </c>
      <c r="G442" s="35">
        <v>0.48</v>
      </c>
      <c r="H442" s="37">
        <f t="shared" si="360"/>
        <v>0.48</v>
      </c>
      <c r="I442" s="37">
        <v>0</v>
      </c>
      <c r="J442" s="37">
        <v>0</v>
      </c>
      <c r="K442" s="37">
        <v>0.4</v>
      </c>
      <c r="L442" s="37">
        <v>7.999999999999996E-2</v>
      </c>
      <c r="M442" s="37">
        <f t="shared" si="361"/>
        <v>0.41990640000000001</v>
      </c>
      <c r="N442" s="37">
        <v>0</v>
      </c>
      <c r="O442" s="37">
        <v>0</v>
      </c>
      <c r="P442" s="37">
        <v>0.34992200000000001</v>
      </c>
      <c r="Q442" s="37">
        <v>6.9984400000000002E-2</v>
      </c>
      <c r="R442" s="38">
        <f t="shared" si="362"/>
        <v>6.0093599999999969E-2</v>
      </c>
      <c r="S442" s="35">
        <f t="shared" si="363"/>
        <v>-6.0093599999999969E-2</v>
      </c>
      <c r="T442" s="39">
        <f t="shared" si="357"/>
        <v>-0.12519499999999995</v>
      </c>
      <c r="U442" s="35">
        <f t="shared" si="364"/>
        <v>0</v>
      </c>
      <c r="V442" s="39">
        <v>0</v>
      </c>
      <c r="W442" s="35">
        <f t="shared" si="365"/>
        <v>0</v>
      </c>
      <c r="X442" s="39">
        <v>0</v>
      </c>
      <c r="Y442" s="35">
        <f t="shared" si="366"/>
        <v>-5.0078000000000011E-2</v>
      </c>
      <c r="Z442" s="39">
        <f t="shared" si="358"/>
        <v>-0.12519500000000003</v>
      </c>
      <c r="AA442" s="35">
        <f t="shared" si="367"/>
        <v>-1.0015599999999958E-2</v>
      </c>
      <c r="AB442" s="39">
        <f t="shared" si="359"/>
        <v>-0.12519499999999953</v>
      </c>
      <c r="AC442" s="11" t="s">
        <v>1187</v>
      </c>
      <c r="AR442" s="95"/>
    </row>
    <row r="443" spans="1:44" ht="47.25" x14ac:dyDescent="0.25">
      <c r="A443" s="32" t="s">
        <v>785</v>
      </c>
      <c r="B443" s="48" t="s">
        <v>825</v>
      </c>
      <c r="C443" s="37" t="s">
        <v>826</v>
      </c>
      <c r="D443" s="35">
        <v>0.96</v>
      </c>
      <c r="E443" s="36" t="s">
        <v>33</v>
      </c>
      <c r="F443" s="37">
        <v>0</v>
      </c>
      <c r="G443" s="35">
        <v>0.96</v>
      </c>
      <c r="H443" s="37">
        <f t="shared" si="360"/>
        <v>0.96</v>
      </c>
      <c r="I443" s="37">
        <v>0</v>
      </c>
      <c r="J443" s="37">
        <v>0</v>
      </c>
      <c r="K443" s="37">
        <v>0.8</v>
      </c>
      <c r="L443" s="37">
        <v>0.15999999999999992</v>
      </c>
      <c r="M443" s="37">
        <f t="shared" si="361"/>
        <v>8.4999599999999995E-2</v>
      </c>
      <c r="N443" s="37">
        <v>0</v>
      </c>
      <c r="O443" s="37">
        <v>0</v>
      </c>
      <c r="P443" s="37">
        <v>7.0832999999999993E-2</v>
      </c>
      <c r="Q443" s="37">
        <v>1.4166600000000001E-2</v>
      </c>
      <c r="R443" s="38">
        <f t="shared" si="362"/>
        <v>0.87500040000000001</v>
      </c>
      <c r="S443" s="35">
        <f t="shared" si="363"/>
        <v>-0.87500040000000001</v>
      </c>
      <c r="T443" s="39">
        <f t="shared" si="357"/>
        <v>-0.9114587500000001</v>
      </c>
      <c r="U443" s="35">
        <f t="shared" si="364"/>
        <v>0</v>
      </c>
      <c r="V443" s="39">
        <v>0</v>
      </c>
      <c r="W443" s="35">
        <f t="shared" si="365"/>
        <v>0</v>
      </c>
      <c r="X443" s="39">
        <v>0</v>
      </c>
      <c r="Y443" s="35">
        <f t="shared" si="366"/>
        <v>-0.72916700000000001</v>
      </c>
      <c r="Z443" s="39">
        <f t="shared" si="358"/>
        <v>-0.91145874999999998</v>
      </c>
      <c r="AA443" s="35">
        <f t="shared" si="367"/>
        <v>-0.14583339999999992</v>
      </c>
      <c r="AB443" s="39">
        <f t="shared" si="359"/>
        <v>-0.91145874999999998</v>
      </c>
      <c r="AC443" s="11" t="s">
        <v>1187</v>
      </c>
      <c r="AR443" s="95"/>
    </row>
    <row r="444" spans="1:44" ht="47.25" x14ac:dyDescent="0.25">
      <c r="A444" s="32" t="s">
        <v>785</v>
      </c>
      <c r="B444" s="48" t="s">
        <v>827</v>
      </c>
      <c r="C444" s="37" t="s">
        <v>828</v>
      </c>
      <c r="D444" s="35">
        <v>2.4</v>
      </c>
      <c r="E444" s="36" t="s">
        <v>33</v>
      </c>
      <c r="F444" s="37">
        <v>0</v>
      </c>
      <c r="G444" s="35">
        <v>2.4</v>
      </c>
      <c r="H444" s="37">
        <f t="shared" si="360"/>
        <v>2.4</v>
      </c>
      <c r="I444" s="37">
        <v>0</v>
      </c>
      <c r="J444" s="37">
        <v>0</v>
      </c>
      <c r="K444" s="37">
        <v>2</v>
      </c>
      <c r="L444" s="37">
        <v>0.39999999999999991</v>
      </c>
      <c r="M444" s="37">
        <f t="shared" si="361"/>
        <v>1.6121406200000001</v>
      </c>
      <c r="N444" s="37">
        <v>0</v>
      </c>
      <c r="O444" s="37">
        <v>0</v>
      </c>
      <c r="P444" s="37">
        <v>1.3434505200000002</v>
      </c>
      <c r="Q444" s="37">
        <v>0.26869009999999993</v>
      </c>
      <c r="R444" s="38">
        <f t="shared" si="362"/>
        <v>0.78785937999999978</v>
      </c>
      <c r="S444" s="35">
        <f t="shared" si="363"/>
        <v>-0.78785937999999978</v>
      </c>
      <c r="T444" s="39">
        <f t="shared" si="357"/>
        <v>-0.32827474166666659</v>
      </c>
      <c r="U444" s="35">
        <f t="shared" si="364"/>
        <v>0</v>
      </c>
      <c r="V444" s="39">
        <v>0</v>
      </c>
      <c r="W444" s="35">
        <f t="shared" si="365"/>
        <v>0</v>
      </c>
      <c r="X444" s="39">
        <v>0</v>
      </c>
      <c r="Y444" s="35">
        <f t="shared" si="366"/>
        <v>-0.6565494799999998</v>
      </c>
      <c r="Z444" s="39">
        <f t="shared" si="358"/>
        <v>-0.3282747399999999</v>
      </c>
      <c r="AA444" s="35">
        <f t="shared" si="367"/>
        <v>-0.13130989999999998</v>
      </c>
      <c r="AB444" s="39">
        <f t="shared" si="359"/>
        <v>-0.32827475</v>
      </c>
      <c r="AC444" s="11" t="s">
        <v>1187</v>
      </c>
      <c r="AR444" s="95"/>
    </row>
    <row r="445" spans="1:44" ht="63" x14ac:dyDescent="0.25">
      <c r="A445" s="32" t="s">
        <v>785</v>
      </c>
      <c r="B445" s="48" t="s">
        <v>829</v>
      </c>
      <c r="C445" s="37" t="s">
        <v>830</v>
      </c>
      <c r="D445" s="35">
        <v>0.145068</v>
      </c>
      <c r="E445" s="36" t="s">
        <v>33</v>
      </c>
      <c r="F445" s="37">
        <v>0</v>
      </c>
      <c r="G445" s="35">
        <v>0.145068</v>
      </c>
      <c r="H445" s="37">
        <f t="shared" si="360"/>
        <v>0.145068</v>
      </c>
      <c r="I445" s="37">
        <v>0</v>
      </c>
      <c r="J445" s="37">
        <v>0</v>
      </c>
      <c r="K445" s="37">
        <v>0.12089000000000001</v>
      </c>
      <c r="L445" s="37">
        <v>2.4177999999999991E-2</v>
      </c>
      <c r="M445" s="37">
        <f t="shared" si="361"/>
        <v>0.195882</v>
      </c>
      <c r="N445" s="37">
        <v>0</v>
      </c>
      <c r="O445" s="37">
        <v>0</v>
      </c>
      <c r="P445" s="37">
        <v>0.16323500000000002</v>
      </c>
      <c r="Q445" s="37">
        <v>3.2646999999999982E-2</v>
      </c>
      <c r="R445" s="38">
        <f t="shared" si="362"/>
        <v>-5.0813999999999998E-2</v>
      </c>
      <c r="S445" s="35">
        <f t="shared" si="363"/>
        <v>5.0813999999999998E-2</v>
      </c>
      <c r="T445" s="39">
        <f t="shared" si="357"/>
        <v>0.35027711142360823</v>
      </c>
      <c r="U445" s="35">
        <f t="shared" si="364"/>
        <v>0</v>
      </c>
      <c r="V445" s="39">
        <v>0</v>
      </c>
      <c r="W445" s="35">
        <f t="shared" si="365"/>
        <v>0</v>
      </c>
      <c r="X445" s="39">
        <v>0</v>
      </c>
      <c r="Y445" s="35">
        <f t="shared" si="366"/>
        <v>4.2345000000000008E-2</v>
      </c>
      <c r="Z445" s="39">
        <f t="shared" si="358"/>
        <v>0.35027711142360829</v>
      </c>
      <c r="AA445" s="35">
        <f t="shared" si="367"/>
        <v>8.4689999999999904E-3</v>
      </c>
      <c r="AB445" s="39">
        <f t="shared" si="359"/>
        <v>0.35027711142360796</v>
      </c>
      <c r="AC445" s="11" t="s">
        <v>831</v>
      </c>
      <c r="AR445" s="95"/>
    </row>
    <row r="446" spans="1:44" ht="47.25" x14ac:dyDescent="0.25">
      <c r="A446" s="32" t="s">
        <v>785</v>
      </c>
      <c r="B446" s="48" t="s">
        <v>832</v>
      </c>
      <c r="C446" s="37" t="s">
        <v>833</v>
      </c>
      <c r="D446" s="35">
        <v>0.12</v>
      </c>
      <c r="E446" s="36" t="s">
        <v>33</v>
      </c>
      <c r="F446" s="37">
        <v>0</v>
      </c>
      <c r="G446" s="35">
        <v>0.12</v>
      </c>
      <c r="H446" s="37">
        <f t="shared" si="360"/>
        <v>0.12</v>
      </c>
      <c r="I446" s="37">
        <v>0</v>
      </c>
      <c r="J446" s="37">
        <v>0</v>
      </c>
      <c r="K446" s="37">
        <v>0.1</v>
      </c>
      <c r="L446" s="37">
        <v>1.999999999999999E-2</v>
      </c>
      <c r="M446" s="37">
        <f t="shared" si="361"/>
        <v>7.4106000000000005E-2</v>
      </c>
      <c r="N446" s="37">
        <v>0</v>
      </c>
      <c r="O446" s="37">
        <v>0</v>
      </c>
      <c r="P446" s="37">
        <v>6.1755000000000011E-2</v>
      </c>
      <c r="Q446" s="37">
        <v>1.2350999999999994E-2</v>
      </c>
      <c r="R446" s="38">
        <f t="shared" si="362"/>
        <v>4.589399999999999E-2</v>
      </c>
      <c r="S446" s="35">
        <f t="shared" si="363"/>
        <v>-4.589399999999999E-2</v>
      </c>
      <c r="T446" s="39">
        <f t="shared" si="357"/>
        <v>-0.38244999999999996</v>
      </c>
      <c r="U446" s="35">
        <f t="shared" si="364"/>
        <v>0</v>
      </c>
      <c r="V446" s="39">
        <v>0</v>
      </c>
      <c r="W446" s="35">
        <f t="shared" si="365"/>
        <v>0</v>
      </c>
      <c r="X446" s="39">
        <v>0</v>
      </c>
      <c r="Y446" s="35">
        <f t="shared" si="366"/>
        <v>-3.8244999999999994E-2</v>
      </c>
      <c r="Z446" s="39">
        <f t="shared" si="358"/>
        <v>-0.3824499999999999</v>
      </c>
      <c r="AA446" s="35">
        <f t="shared" si="367"/>
        <v>-7.6489999999999961E-3</v>
      </c>
      <c r="AB446" s="39">
        <f t="shared" si="359"/>
        <v>-0.38245000000000001</v>
      </c>
      <c r="AC446" s="11" t="s">
        <v>1187</v>
      </c>
      <c r="AR446" s="95"/>
    </row>
    <row r="447" spans="1:44" ht="47.25" x14ac:dyDescent="0.25">
      <c r="A447" s="32" t="s">
        <v>785</v>
      </c>
      <c r="B447" s="48" t="s">
        <v>834</v>
      </c>
      <c r="C447" s="37" t="s">
        <v>835</v>
      </c>
      <c r="D447" s="34">
        <v>0.19430609491525427</v>
      </c>
      <c r="E447" s="36" t="s">
        <v>33</v>
      </c>
      <c r="F447" s="37">
        <v>0</v>
      </c>
      <c r="G447" s="35">
        <v>0.19430609491525427</v>
      </c>
      <c r="H447" s="37">
        <f t="shared" si="360"/>
        <v>0.19430609491525427</v>
      </c>
      <c r="I447" s="37">
        <v>0</v>
      </c>
      <c r="J447" s="37">
        <v>0</v>
      </c>
      <c r="K447" s="37">
        <v>0.1619217457627119</v>
      </c>
      <c r="L447" s="37">
        <v>3.2384349152542374E-2</v>
      </c>
      <c r="M447" s="37">
        <f t="shared" si="361"/>
        <v>0.19430639999999999</v>
      </c>
      <c r="N447" s="37">
        <v>0</v>
      </c>
      <c r="O447" s="37">
        <v>0</v>
      </c>
      <c r="P447" s="37">
        <v>0.16192199999999998</v>
      </c>
      <c r="Q447" s="37">
        <v>3.2384400000000008E-2</v>
      </c>
      <c r="R447" s="38">
        <f t="shared" si="362"/>
        <v>-3.0508474571644406E-7</v>
      </c>
      <c r="S447" s="35">
        <f t="shared" si="363"/>
        <v>3.0508474571644406E-7</v>
      </c>
      <c r="T447" s="39">
        <f t="shared" si="357"/>
        <v>1.5701244258421506E-6</v>
      </c>
      <c r="U447" s="35">
        <f t="shared" si="364"/>
        <v>0</v>
      </c>
      <c r="V447" s="39">
        <v>0</v>
      </c>
      <c r="W447" s="35">
        <f t="shared" si="365"/>
        <v>0</v>
      </c>
      <c r="X447" s="39">
        <v>0</v>
      </c>
      <c r="Y447" s="35">
        <f t="shared" si="366"/>
        <v>2.5423728808315893E-7</v>
      </c>
      <c r="Z447" s="39">
        <f t="shared" si="358"/>
        <v>1.570124425756444E-6</v>
      </c>
      <c r="AA447" s="35">
        <f t="shared" si="367"/>
        <v>5.0847457633285131E-8</v>
      </c>
      <c r="AB447" s="39">
        <f t="shared" si="359"/>
        <v>1.5701244262706847E-6</v>
      </c>
      <c r="AC447" s="11" t="s">
        <v>144</v>
      </c>
      <c r="AR447" s="95"/>
    </row>
    <row r="448" spans="1:44" ht="47.25" x14ac:dyDescent="0.25">
      <c r="A448" s="32" t="s">
        <v>785</v>
      </c>
      <c r="B448" s="48" t="s">
        <v>836</v>
      </c>
      <c r="C448" s="37" t="s">
        <v>837</v>
      </c>
      <c r="D448" s="34">
        <v>0.11838926174496646</v>
      </c>
      <c r="E448" s="36" t="s">
        <v>33</v>
      </c>
      <c r="F448" s="37">
        <v>0</v>
      </c>
      <c r="G448" s="35">
        <v>0.11838926174496646</v>
      </c>
      <c r="H448" s="37">
        <f t="shared" si="360"/>
        <v>0.11838926174496646</v>
      </c>
      <c r="I448" s="37">
        <v>0</v>
      </c>
      <c r="J448" s="37">
        <v>0</v>
      </c>
      <c r="K448" s="37">
        <v>9.8657718120805385E-2</v>
      </c>
      <c r="L448" s="37">
        <v>1.9731543624161074E-2</v>
      </c>
      <c r="M448" s="37">
        <f t="shared" si="361"/>
        <v>0.1176</v>
      </c>
      <c r="N448" s="37">
        <v>0</v>
      </c>
      <c r="O448" s="37">
        <v>0</v>
      </c>
      <c r="P448" s="37">
        <v>9.8000000000000004E-2</v>
      </c>
      <c r="Q448" s="37">
        <v>1.9599999999999992E-2</v>
      </c>
      <c r="R448" s="38">
        <f t="shared" si="362"/>
        <v>7.8926174496646295E-4</v>
      </c>
      <c r="S448" s="35">
        <f t="shared" si="363"/>
        <v>-7.8926174496646295E-4</v>
      </c>
      <c r="T448" s="39">
        <f t="shared" si="357"/>
        <v>-6.6666666666668345E-3</v>
      </c>
      <c r="U448" s="35">
        <f t="shared" si="364"/>
        <v>0</v>
      </c>
      <c r="V448" s="39">
        <v>0</v>
      </c>
      <c r="W448" s="35">
        <f t="shared" si="365"/>
        <v>0</v>
      </c>
      <c r="X448" s="39">
        <v>0</v>
      </c>
      <c r="Y448" s="35">
        <f t="shared" si="366"/>
        <v>-6.5771812080538117E-4</v>
      </c>
      <c r="Z448" s="39">
        <f t="shared" si="358"/>
        <v>-6.6666666666667877E-3</v>
      </c>
      <c r="AA448" s="35">
        <f t="shared" si="367"/>
        <v>-1.3154362416108178E-4</v>
      </c>
      <c r="AB448" s="39">
        <f t="shared" si="359"/>
        <v>-6.6666666666670696E-3</v>
      </c>
      <c r="AC448" s="11" t="s">
        <v>33</v>
      </c>
      <c r="AR448" s="95"/>
    </row>
    <row r="449" spans="1:44" ht="31.5" x14ac:dyDescent="0.25">
      <c r="A449" s="32" t="s">
        <v>785</v>
      </c>
      <c r="B449" s="48" t="s">
        <v>838</v>
      </c>
      <c r="C449" s="37" t="s">
        <v>839</v>
      </c>
      <c r="D449" s="35">
        <v>0.12359999999999999</v>
      </c>
      <c r="E449" s="36" t="s">
        <v>33</v>
      </c>
      <c r="F449" s="37">
        <v>0</v>
      </c>
      <c r="G449" s="35">
        <v>0.12359999999999999</v>
      </c>
      <c r="H449" s="37">
        <f t="shared" si="360"/>
        <v>0.12359999999999999</v>
      </c>
      <c r="I449" s="37">
        <v>0</v>
      </c>
      <c r="J449" s="37">
        <v>0</v>
      </c>
      <c r="K449" s="37">
        <v>0.10299999999999999</v>
      </c>
      <c r="L449" s="37">
        <v>2.0599999999999993E-2</v>
      </c>
      <c r="M449" s="37">
        <f t="shared" si="361"/>
        <v>0.12359999999999999</v>
      </c>
      <c r="N449" s="37">
        <v>0</v>
      </c>
      <c r="O449" s="37">
        <v>0</v>
      </c>
      <c r="P449" s="37">
        <v>0.10299999999999999</v>
      </c>
      <c r="Q449" s="37">
        <v>2.0599999999999993E-2</v>
      </c>
      <c r="R449" s="38">
        <f t="shared" si="362"/>
        <v>0</v>
      </c>
      <c r="S449" s="35">
        <f t="shared" si="363"/>
        <v>0</v>
      </c>
      <c r="T449" s="39">
        <f t="shared" si="357"/>
        <v>0</v>
      </c>
      <c r="U449" s="35">
        <f t="shared" si="364"/>
        <v>0</v>
      </c>
      <c r="V449" s="39">
        <v>0</v>
      </c>
      <c r="W449" s="35">
        <f t="shared" si="365"/>
        <v>0</v>
      </c>
      <c r="X449" s="39">
        <v>0</v>
      </c>
      <c r="Y449" s="35">
        <f t="shared" si="366"/>
        <v>0</v>
      </c>
      <c r="Z449" s="39">
        <f t="shared" si="358"/>
        <v>0</v>
      </c>
      <c r="AA449" s="35">
        <f t="shared" si="367"/>
        <v>0</v>
      </c>
      <c r="AB449" s="39">
        <f t="shared" si="359"/>
        <v>0</v>
      </c>
      <c r="AC449" s="11" t="s">
        <v>33</v>
      </c>
      <c r="AR449" s="95"/>
    </row>
    <row r="450" spans="1:44" ht="47.25" x14ac:dyDescent="0.25">
      <c r="A450" s="32" t="s">
        <v>785</v>
      </c>
      <c r="B450" s="48" t="s">
        <v>840</v>
      </c>
      <c r="C450" s="37" t="s">
        <v>841</v>
      </c>
      <c r="D450" s="35">
        <v>7.9200000000000007E-2</v>
      </c>
      <c r="E450" s="36" t="s">
        <v>33</v>
      </c>
      <c r="F450" s="37">
        <v>0</v>
      </c>
      <c r="G450" s="35">
        <v>7.9200000000000007E-2</v>
      </c>
      <c r="H450" s="37">
        <f t="shared" si="360"/>
        <v>7.9200000000000007E-2</v>
      </c>
      <c r="I450" s="37">
        <v>0</v>
      </c>
      <c r="J450" s="37">
        <v>0</v>
      </c>
      <c r="K450" s="37">
        <v>6.6000000000000003E-2</v>
      </c>
      <c r="L450" s="37">
        <v>1.3200000000000003E-2</v>
      </c>
      <c r="M450" s="37">
        <f t="shared" si="361"/>
        <v>7.9200000000000007E-2</v>
      </c>
      <c r="N450" s="37">
        <v>0</v>
      </c>
      <c r="O450" s="37">
        <v>0</v>
      </c>
      <c r="P450" s="37">
        <v>6.6000000000000003E-2</v>
      </c>
      <c r="Q450" s="37">
        <v>1.3200000000000003E-2</v>
      </c>
      <c r="R450" s="38">
        <f t="shared" si="362"/>
        <v>0</v>
      </c>
      <c r="S450" s="35">
        <f t="shared" si="363"/>
        <v>0</v>
      </c>
      <c r="T450" s="39">
        <f t="shared" si="357"/>
        <v>0</v>
      </c>
      <c r="U450" s="35">
        <f t="shared" si="364"/>
        <v>0</v>
      </c>
      <c r="V450" s="39">
        <v>0</v>
      </c>
      <c r="W450" s="35">
        <f t="shared" si="365"/>
        <v>0</v>
      </c>
      <c r="X450" s="39">
        <v>0</v>
      </c>
      <c r="Y450" s="35">
        <f t="shared" si="366"/>
        <v>0</v>
      </c>
      <c r="Z450" s="39">
        <f t="shared" si="358"/>
        <v>0</v>
      </c>
      <c r="AA450" s="35">
        <f t="shared" si="367"/>
        <v>0</v>
      </c>
      <c r="AB450" s="39">
        <f t="shared" si="359"/>
        <v>0</v>
      </c>
      <c r="AC450" s="56" t="s">
        <v>33</v>
      </c>
      <c r="AR450" s="95"/>
    </row>
    <row r="451" spans="1:44" ht="31.5" x14ac:dyDescent="0.25">
      <c r="A451" s="32" t="s">
        <v>785</v>
      </c>
      <c r="B451" s="48" t="s">
        <v>842</v>
      </c>
      <c r="C451" s="37" t="s">
        <v>843</v>
      </c>
      <c r="D451" s="81">
        <v>0.2424</v>
      </c>
      <c r="E451" s="36" t="s">
        <v>33</v>
      </c>
      <c r="F451" s="37">
        <v>0</v>
      </c>
      <c r="G451" s="35">
        <v>0.2424</v>
      </c>
      <c r="H451" s="37">
        <f t="shared" si="360"/>
        <v>0.1176</v>
      </c>
      <c r="I451" s="37">
        <v>0</v>
      </c>
      <c r="J451" s="37">
        <v>0</v>
      </c>
      <c r="K451" s="37">
        <v>9.8000000000000004E-2</v>
      </c>
      <c r="L451" s="37">
        <v>1.9599999999999992E-2</v>
      </c>
      <c r="M451" s="37">
        <f t="shared" si="361"/>
        <v>0.1176</v>
      </c>
      <c r="N451" s="37">
        <v>0</v>
      </c>
      <c r="O451" s="37">
        <v>0</v>
      </c>
      <c r="P451" s="37">
        <v>9.8000000000000004E-2</v>
      </c>
      <c r="Q451" s="37">
        <v>1.9599999999999992E-2</v>
      </c>
      <c r="R451" s="38">
        <f t="shared" si="362"/>
        <v>0.12480000000000001</v>
      </c>
      <c r="S451" s="35">
        <f t="shared" si="363"/>
        <v>0</v>
      </c>
      <c r="T451" s="39">
        <f t="shared" si="357"/>
        <v>0</v>
      </c>
      <c r="U451" s="35">
        <f t="shared" si="364"/>
        <v>0</v>
      </c>
      <c r="V451" s="39">
        <v>0</v>
      </c>
      <c r="W451" s="35">
        <f t="shared" si="365"/>
        <v>0</v>
      </c>
      <c r="X451" s="39">
        <v>0</v>
      </c>
      <c r="Y451" s="35">
        <f t="shared" si="366"/>
        <v>0</v>
      </c>
      <c r="Z451" s="39">
        <f t="shared" si="358"/>
        <v>0</v>
      </c>
      <c r="AA451" s="35">
        <f t="shared" si="367"/>
        <v>0</v>
      </c>
      <c r="AB451" s="39">
        <f t="shared" si="359"/>
        <v>0</v>
      </c>
      <c r="AC451" s="56" t="s">
        <v>33</v>
      </c>
      <c r="AR451" s="95"/>
    </row>
    <row r="452" spans="1:44" ht="31.5" x14ac:dyDescent="0.25">
      <c r="A452" s="32" t="s">
        <v>785</v>
      </c>
      <c r="B452" s="48" t="s">
        <v>844</v>
      </c>
      <c r="C452" s="37" t="s">
        <v>845</v>
      </c>
      <c r="D452" s="35">
        <v>0.22919999999999999</v>
      </c>
      <c r="E452" s="36" t="s">
        <v>33</v>
      </c>
      <c r="F452" s="37">
        <v>0</v>
      </c>
      <c r="G452" s="35">
        <v>0.22919999999999999</v>
      </c>
      <c r="H452" s="37">
        <f t="shared" si="360"/>
        <v>0.1176</v>
      </c>
      <c r="I452" s="37">
        <v>0</v>
      </c>
      <c r="J452" s="37">
        <v>0</v>
      </c>
      <c r="K452" s="37">
        <v>9.8000000000000004E-2</v>
      </c>
      <c r="L452" s="37">
        <v>1.9599999999999992E-2</v>
      </c>
      <c r="M452" s="37">
        <f t="shared" si="361"/>
        <v>0.1176</v>
      </c>
      <c r="N452" s="37">
        <v>0</v>
      </c>
      <c r="O452" s="37">
        <v>0</v>
      </c>
      <c r="P452" s="37">
        <v>9.8000000000000004E-2</v>
      </c>
      <c r="Q452" s="37">
        <v>1.9599999999999992E-2</v>
      </c>
      <c r="R452" s="38">
        <f t="shared" si="362"/>
        <v>0.11159999999999999</v>
      </c>
      <c r="S452" s="35">
        <f t="shared" si="363"/>
        <v>0</v>
      </c>
      <c r="T452" s="39">
        <f t="shared" si="357"/>
        <v>0</v>
      </c>
      <c r="U452" s="35">
        <f t="shared" si="364"/>
        <v>0</v>
      </c>
      <c r="V452" s="39">
        <v>0</v>
      </c>
      <c r="W452" s="35">
        <f t="shared" si="365"/>
        <v>0</v>
      </c>
      <c r="X452" s="39">
        <v>0</v>
      </c>
      <c r="Y452" s="35">
        <f t="shared" si="366"/>
        <v>0</v>
      </c>
      <c r="Z452" s="39">
        <f t="shared" si="358"/>
        <v>0</v>
      </c>
      <c r="AA452" s="35">
        <f t="shared" si="367"/>
        <v>0</v>
      </c>
      <c r="AB452" s="39">
        <f t="shared" si="359"/>
        <v>0</v>
      </c>
      <c r="AC452" s="56" t="s">
        <v>33</v>
      </c>
      <c r="AR452" s="95"/>
    </row>
    <row r="453" spans="1:44" ht="78.75" x14ac:dyDescent="0.25">
      <c r="A453" s="32" t="s">
        <v>785</v>
      </c>
      <c r="B453" s="48" t="s">
        <v>846</v>
      </c>
      <c r="C453" s="37" t="s">
        <v>847</v>
      </c>
      <c r="D453" s="35">
        <v>0.72953557046979878</v>
      </c>
      <c r="E453" s="36" t="s">
        <v>33</v>
      </c>
      <c r="F453" s="37">
        <v>0</v>
      </c>
      <c r="G453" s="35">
        <v>0.72953557046979878</v>
      </c>
      <c r="H453" s="37">
        <f t="shared" si="360"/>
        <v>0.35033557046979874</v>
      </c>
      <c r="I453" s="37">
        <v>0</v>
      </c>
      <c r="J453" s="37">
        <v>0</v>
      </c>
      <c r="K453" s="37">
        <v>0.29194630872483229</v>
      </c>
      <c r="L453" s="37">
        <v>5.8389261744966447E-2</v>
      </c>
      <c r="M453" s="37">
        <f t="shared" si="361"/>
        <v>0.48249959999999997</v>
      </c>
      <c r="N453" s="82">
        <v>0</v>
      </c>
      <c r="O453" s="82">
        <v>0</v>
      </c>
      <c r="P453" s="82">
        <v>0.40208300000000002</v>
      </c>
      <c r="Q453" s="82">
        <v>8.0416599999999949E-2</v>
      </c>
      <c r="R453" s="38">
        <f t="shared" si="362"/>
        <v>0.2470359704697988</v>
      </c>
      <c r="S453" s="35">
        <f t="shared" si="363"/>
        <v>0.13216402953020123</v>
      </c>
      <c r="T453" s="39">
        <f t="shared" si="357"/>
        <v>0.37724981609195363</v>
      </c>
      <c r="U453" s="35">
        <f t="shared" si="364"/>
        <v>0</v>
      </c>
      <c r="V453" s="39">
        <v>0</v>
      </c>
      <c r="W453" s="35">
        <f t="shared" si="365"/>
        <v>0</v>
      </c>
      <c r="X453" s="39">
        <v>0</v>
      </c>
      <c r="Y453" s="35">
        <f t="shared" si="366"/>
        <v>0.11013669127516773</v>
      </c>
      <c r="Z453" s="39">
        <f t="shared" si="358"/>
        <v>0.37724981609195374</v>
      </c>
      <c r="AA453" s="35">
        <f t="shared" si="367"/>
        <v>2.2027338255033502E-2</v>
      </c>
      <c r="AB453" s="39">
        <f t="shared" si="359"/>
        <v>0.37724981609195307</v>
      </c>
      <c r="AC453" s="11" t="s">
        <v>810</v>
      </c>
      <c r="AR453" s="95"/>
    </row>
    <row r="454" spans="1:44" ht="47.25" x14ac:dyDescent="0.25">
      <c r="A454" s="32" t="s">
        <v>785</v>
      </c>
      <c r="B454" s="48" t="s">
        <v>848</v>
      </c>
      <c r="C454" s="37" t="s">
        <v>849</v>
      </c>
      <c r="D454" s="35">
        <v>0.58079999999999998</v>
      </c>
      <c r="E454" s="36" t="s">
        <v>33</v>
      </c>
      <c r="F454" s="37">
        <v>0</v>
      </c>
      <c r="G454" s="35">
        <v>0.58079999999999998</v>
      </c>
      <c r="H454" s="37">
        <f t="shared" si="360"/>
        <v>0.28320000000000001</v>
      </c>
      <c r="I454" s="37">
        <v>0</v>
      </c>
      <c r="J454" s="37">
        <v>0</v>
      </c>
      <c r="K454" s="37">
        <v>0.23599999999999999</v>
      </c>
      <c r="L454" s="37">
        <v>4.720000000000002E-2</v>
      </c>
      <c r="M454" s="37">
        <f t="shared" si="361"/>
        <v>0.28320000000000001</v>
      </c>
      <c r="N454" s="82">
        <v>0</v>
      </c>
      <c r="O454" s="82">
        <v>0</v>
      </c>
      <c r="P454" s="82">
        <v>0.23599999999999999</v>
      </c>
      <c r="Q454" s="82">
        <v>4.720000000000002E-2</v>
      </c>
      <c r="R454" s="38">
        <f t="shared" si="362"/>
        <v>0.29759999999999998</v>
      </c>
      <c r="S454" s="35">
        <f t="shared" si="363"/>
        <v>0</v>
      </c>
      <c r="T454" s="39">
        <f t="shared" si="357"/>
        <v>0</v>
      </c>
      <c r="U454" s="35">
        <f t="shared" si="364"/>
        <v>0</v>
      </c>
      <c r="V454" s="39">
        <v>0</v>
      </c>
      <c r="W454" s="35">
        <f t="shared" si="365"/>
        <v>0</v>
      </c>
      <c r="X454" s="39">
        <v>0</v>
      </c>
      <c r="Y454" s="35">
        <f t="shared" si="366"/>
        <v>0</v>
      </c>
      <c r="Z454" s="39">
        <f t="shared" si="358"/>
        <v>0</v>
      </c>
      <c r="AA454" s="35">
        <f t="shared" si="367"/>
        <v>0</v>
      </c>
      <c r="AB454" s="39">
        <f t="shared" si="359"/>
        <v>0</v>
      </c>
      <c r="AC454" s="11" t="s">
        <v>33</v>
      </c>
      <c r="AR454" s="95"/>
    </row>
    <row r="455" spans="1:44" ht="47.25" x14ac:dyDescent="0.25">
      <c r="A455" s="32" t="s">
        <v>785</v>
      </c>
      <c r="B455" s="48" t="s">
        <v>850</v>
      </c>
      <c r="C455" s="37" t="s">
        <v>851</v>
      </c>
      <c r="D455" s="35">
        <v>0.57840000000000003</v>
      </c>
      <c r="E455" s="36" t="s">
        <v>33</v>
      </c>
      <c r="F455" s="37">
        <v>0</v>
      </c>
      <c r="G455" s="35">
        <v>0.57840000000000003</v>
      </c>
      <c r="H455" s="37">
        <f t="shared" si="360"/>
        <v>0.28320000000000001</v>
      </c>
      <c r="I455" s="37">
        <v>0</v>
      </c>
      <c r="J455" s="37">
        <v>0</v>
      </c>
      <c r="K455" s="37">
        <v>0.23599999999999999</v>
      </c>
      <c r="L455" s="37">
        <v>4.720000000000002E-2</v>
      </c>
      <c r="M455" s="37">
        <f t="shared" si="361"/>
        <v>0.28320000000000001</v>
      </c>
      <c r="N455" s="37">
        <v>0</v>
      </c>
      <c r="O455" s="37">
        <v>0</v>
      </c>
      <c r="P455" s="37">
        <v>0.23599999999999999</v>
      </c>
      <c r="Q455" s="37">
        <v>4.720000000000002E-2</v>
      </c>
      <c r="R455" s="38">
        <f t="shared" si="362"/>
        <v>0.29520000000000002</v>
      </c>
      <c r="S455" s="35">
        <f t="shared" si="363"/>
        <v>0</v>
      </c>
      <c r="T455" s="39">
        <f t="shared" si="357"/>
        <v>0</v>
      </c>
      <c r="U455" s="35">
        <f t="shared" si="364"/>
        <v>0</v>
      </c>
      <c r="V455" s="39">
        <v>0</v>
      </c>
      <c r="W455" s="35">
        <f t="shared" si="365"/>
        <v>0</v>
      </c>
      <c r="X455" s="39">
        <v>0</v>
      </c>
      <c r="Y455" s="35">
        <f t="shared" si="366"/>
        <v>0</v>
      </c>
      <c r="Z455" s="39">
        <f t="shared" si="358"/>
        <v>0</v>
      </c>
      <c r="AA455" s="35">
        <f t="shared" si="367"/>
        <v>0</v>
      </c>
      <c r="AB455" s="39">
        <f t="shared" si="359"/>
        <v>0</v>
      </c>
      <c r="AC455" s="11" t="s">
        <v>33</v>
      </c>
      <c r="AR455" s="95"/>
    </row>
    <row r="456" spans="1:44" ht="31.5" x14ac:dyDescent="0.25">
      <c r="A456" s="32" t="s">
        <v>785</v>
      </c>
      <c r="B456" s="48" t="s">
        <v>852</v>
      </c>
      <c r="C456" s="37" t="s">
        <v>853</v>
      </c>
      <c r="D456" s="35">
        <v>0.17275167785234899</v>
      </c>
      <c r="E456" s="36" t="s">
        <v>33</v>
      </c>
      <c r="F456" s="37">
        <v>0</v>
      </c>
      <c r="G456" s="35">
        <v>0.17275167785234899</v>
      </c>
      <c r="H456" s="37">
        <f t="shared" si="360"/>
        <v>0.17275167785234899</v>
      </c>
      <c r="I456" s="37">
        <v>0</v>
      </c>
      <c r="J456" s="37">
        <v>0</v>
      </c>
      <c r="K456" s="37">
        <v>0.14395973154362418</v>
      </c>
      <c r="L456" s="37">
        <v>2.8791946308724808E-2</v>
      </c>
      <c r="M456" s="37">
        <f t="shared" si="361"/>
        <v>0.1716</v>
      </c>
      <c r="N456" s="37">
        <v>0</v>
      </c>
      <c r="O456" s="37">
        <v>0</v>
      </c>
      <c r="P456" s="37">
        <v>0.14300000000000002</v>
      </c>
      <c r="Q456" s="37">
        <v>2.8599999999999987E-2</v>
      </c>
      <c r="R456" s="38">
        <f t="shared" si="362"/>
        <v>1.1516778523489868E-3</v>
      </c>
      <c r="S456" s="35">
        <f t="shared" si="363"/>
        <v>-1.1516778523489868E-3</v>
      </c>
      <c r="T456" s="39">
        <f t="shared" si="357"/>
        <v>-6.6666666666666289E-3</v>
      </c>
      <c r="U456" s="35">
        <f t="shared" si="364"/>
        <v>0</v>
      </c>
      <c r="V456" s="39">
        <v>0</v>
      </c>
      <c r="W456" s="35">
        <f t="shared" si="365"/>
        <v>0</v>
      </c>
      <c r="X456" s="39">
        <v>0</v>
      </c>
      <c r="Y456" s="35">
        <f t="shared" si="366"/>
        <v>-9.5973154362416491E-4</v>
      </c>
      <c r="Z456" s="39">
        <f t="shared" si="358"/>
        <v>-6.6666666666666922E-3</v>
      </c>
      <c r="AA456" s="35">
        <f t="shared" si="367"/>
        <v>-1.9194630872482188E-4</v>
      </c>
      <c r="AB456" s="39">
        <f t="shared" si="359"/>
        <v>-6.6666666666663132E-3</v>
      </c>
      <c r="AC456" s="56" t="s">
        <v>33</v>
      </c>
      <c r="AR456" s="95"/>
    </row>
    <row r="457" spans="1:44" ht="31.5" x14ac:dyDescent="0.25">
      <c r="A457" s="32" t="s">
        <v>785</v>
      </c>
      <c r="B457" s="48" t="s">
        <v>854</v>
      </c>
      <c r="C457" s="37" t="s">
        <v>855</v>
      </c>
      <c r="D457" s="35" t="s">
        <v>33</v>
      </c>
      <c r="E457" s="36" t="s">
        <v>33</v>
      </c>
      <c r="F457" s="37" t="s">
        <v>33</v>
      </c>
      <c r="G457" s="35" t="s">
        <v>33</v>
      </c>
      <c r="H457" s="37" t="s">
        <v>33</v>
      </c>
      <c r="I457" s="37" t="s">
        <v>33</v>
      </c>
      <c r="J457" s="37" t="s">
        <v>33</v>
      </c>
      <c r="K457" s="37" t="s">
        <v>33</v>
      </c>
      <c r="L457" s="37" t="s">
        <v>33</v>
      </c>
      <c r="M457" s="37">
        <f t="shared" si="361"/>
        <v>8.5800000000000001E-2</v>
      </c>
      <c r="N457" s="37">
        <v>0</v>
      </c>
      <c r="O457" s="37">
        <v>0</v>
      </c>
      <c r="P457" s="37">
        <v>7.1500000000000008E-2</v>
      </c>
      <c r="Q457" s="37">
        <v>1.4299999999999993E-2</v>
      </c>
      <c r="R457" s="38" t="s">
        <v>33</v>
      </c>
      <c r="S457" s="35" t="s">
        <v>33</v>
      </c>
      <c r="T457" s="39" t="s">
        <v>33</v>
      </c>
      <c r="U457" s="35" t="s">
        <v>33</v>
      </c>
      <c r="V457" s="39" t="s">
        <v>33</v>
      </c>
      <c r="W457" s="35" t="s">
        <v>33</v>
      </c>
      <c r="X457" s="39" t="s">
        <v>33</v>
      </c>
      <c r="Y457" s="35" t="s">
        <v>33</v>
      </c>
      <c r="Z457" s="39" t="s">
        <v>33</v>
      </c>
      <c r="AA457" s="35" t="s">
        <v>33</v>
      </c>
      <c r="AB457" s="39" t="s">
        <v>33</v>
      </c>
      <c r="AC457" s="11" t="s">
        <v>362</v>
      </c>
      <c r="AR457" s="95"/>
    </row>
    <row r="458" spans="1:44" ht="31.5" x14ac:dyDescent="0.25">
      <c r="A458" s="32" t="s">
        <v>785</v>
      </c>
      <c r="B458" s="48" t="s">
        <v>856</v>
      </c>
      <c r="C458" s="37" t="s">
        <v>857</v>
      </c>
      <c r="D458" s="35">
        <v>0.1716</v>
      </c>
      <c r="E458" s="36" t="s">
        <v>33</v>
      </c>
      <c r="F458" s="37">
        <v>0</v>
      </c>
      <c r="G458" s="35">
        <v>0.1716</v>
      </c>
      <c r="H458" s="37">
        <f t="shared" si="360"/>
        <v>0.1716</v>
      </c>
      <c r="I458" s="37">
        <v>0</v>
      </c>
      <c r="J458" s="37">
        <v>0</v>
      </c>
      <c r="K458" s="37">
        <v>0.14299999999999999</v>
      </c>
      <c r="L458" s="37">
        <v>2.8600000000000014E-2</v>
      </c>
      <c r="M458" s="37">
        <f t="shared" si="361"/>
        <v>0.1716</v>
      </c>
      <c r="N458" s="37">
        <v>0</v>
      </c>
      <c r="O458" s="37">
        <v>0</v>
      </c>
      <c r="P458" s="37">
        <v>0.14300000000000002</v>
      </c>
      <c r="Q458" s="37">
        <v>2.8599999999999987E-2</v>
      </c>
      <c r="R458" s="38">
        <f t="shared" si="362"/>
        <v>0</v>
      </c>
      <c r="S458" s="35">
        <f t="shared" si="363"/>
        <v>0</v>
      </c>
      <c r="T458" s="39">
        <f t="shared" si="357"/>
        <v>0</v>
      </c>
      <c r="U458" s="35">
        <f t="shared" si="364"/>
        <v>0</v>
      </c>
      <c r="V458" s="39">
        <v>0</v>
      </c>
      <c r="W458" s="35">
        <f t="shared" si="365"/>
        <v>0</v>
      </c>
      <c r="X458" s="39">
        <v>0</v>
      </c>
      <c r="Y458" s="35">
        <f t="shared" si="366"/>
        <v>0</v>
      </c>
      <c r="Z458" s="39">
        <f t="shared" si="358"/>
        <v>0</v>
      </c>
      <c r="AA458" s="35">
        <f t="shared" si="367"/>
        <v>-2.7755575615628914E-17</v>
      </c>
      <c r="AB458" s="39">
        <f t="shared" si="359"/>
        <v>-9.7047467187513629E-16</v>
      </c>
      <c r="AC458" s="56" t="s">
        <v>33</v>
      </c>
      <c r="AR458" s="95"/>
    </row>
    <row r="459" spans="1:44" ht="31.5" x14ac:dyDescent="0.25">
      <c r="A459" s="32" t="s">
        <v>785</v>
      </c>
      <c r="B459" s="48" t="s">
        <v>858</v>
      </c>
      <c r="C459" s="37" t="s">
        <v>859</v>
      </c>
      <c r="D459" s="35">
        <v>0.1716</v>
      </c>
      <c r="E459" s="36" t="s">
        <v>33</v>
      </c>
      <c r="F459" s="37">
        <v>0</v>
      </c>
      <c r="G459" s="35">
        <v>0.1716</v>
      </c>
      <c r="H459" s="37">
        <f t="shared" si="360"/>
        <v>0.1716</v>
      </c>
      <c r="I459" s="37">
        <v>0</v>
      </c>
      <c r="J459" s="37">
        <v>0</v>
      </c>
      <c r="K459" s="37">
        <v>0.14299999999999999</v>
      </c>
      <c r="L459" s="37">
        <v>2.8600000000000014E-2</v>
      </c>
      <c r="M459" s="37">
        <f t="shared" si="361"/>
        <v>0.1716</v>
      </c>
      <c r="N459" s="37">
        <v>0</v>
      </c>
      <c r="O459" s="37">
        <v>0</v>
      </c>
      <c r="P459" s="37">
        <v>0.14300000000000002</v>
      </c>
      <c r="Q459" s="37">
        <v>2.8599999999999987E-2</v>
      </c>
      <c r="R459" s="38">
        <f t="shared" si="362"/>
        <v>0</v>
      </c>
      <c r="S459" s="35">
        <f t="shared" si="363"/>
        <v>0</v>
      </c>
      <c r="T459" s="39">
        <f t="shared" si="357"/>
        <v>0</v>
      </c>
      <c r="U459" s="35">
        <f t="shared" si="364"/>
        <v>0</v>
      </c>
      <c r="V459" s="39">
        <v>0</v>
      </c>
      <c r="W459" s="35">
        <f t="shared" si="365"/>
        <v>0</v>
      </c>
      <c r="X459" s="39">
        <v>0</v>
      </c>
      <c r="Y459" s="35">
        <f t="shared" si="366"/>
        <v>0</v>
      </c>
      <c r="Z459" s="39">
        <f t="shared" si="358"/>
        <v>0</v>
      </c>
      <c r="AA459" s="35">
        <f t="shared" si="367"/>
        <v>-2.7755575615628914E-17</v>
      </c>
      <c r="AB459" s="39">
        <f t="shared" si="359"/>
        <v>-9.7047467187513629E-16</v>
      </c>
      <c r="AC459" s="11" t="s">
        <v>33</v>
      </c>
      <c r="AR459" s="95"/>
    </row>
    <row r="460" spans="1:44" ht="47.25" x14ac:dyDescent="0.25">
      <c r="A460" s="32" t="s">
        <v>785</v>
      </c>
      <c r="B460" s="48" t="s">
        <v>860</v>
      </c>
      <c r="C460" s="37" t="s">
        <v>861</v>
      </c>
      <c r="D460" s="35">
        <v>3.1920000000000002</v>
      </c>
      <c r="E460" s="36" t="s">
        <v>33</v>
      </c>
      <c r="F460" s="37">
        <v>0</v>
      </c>
      <c r="G460" s="35">
        <v>3.1920000000000002</v>
      </c>
      <c r="H460" s="37">
        <f t="shared" si="360"/>
        <v>3.1920000000000002</v>
      </c>
      <c r="I460" s="37">
        <v>0</v>
      </c>
      <c r="J460" s="37">
        <v>0</v>
      </c>
      <c r="K460" s="37">
        <v>2.66</v>
      </c>
      <c r="L460" s="37">
        <v>0.53200000000000003</v>
      </c>
      <c r="M460" s="37">
        <f t="shared" si="361"/>
        <v>3.1920000000000002</v>
      </c>
      <c r="N460" s="37">
        <v>0</v>
      </c>
      <c r="O460" s="37">
        <v>0</v>
      </c>
      <c r="P460" s="37">
        <v>2.66</v>
      </c>
      <c r="Q460" s="37">
        <v>0.53200000000000003</v>
      </c>
      <c r="R460" s="38">
        <f t="shared" si="362"/>
        <v>0</v>
      </c>
      <c r="S460" s="35">
        <f t="shared" si="363"/>
        <v>0</v>
      </c>
      <c r="T460" s="39">
        <f t="shared" si="357"/>
        <v>0</v>
      </c>
      <c r="U460" s="35">
        <f t="shared" si="364"/>
        <v>0</v>
      </c>
      <c r="V460" s="39">
        <v>0</v>
      </c>
      <c r="W460" s="35">
        <f t="shared" si="365"/>
        <v>0</v>
      </c>
      <c r="X460" s="39">
        <v>0</v>
      </c>
      <c r="Y460" s="35">
        <f t="shared" si="366"/>
        <v>0</v>
      </c>
      <c r="Z460" s="39">
        <f t="shared" si="358"/>
        <v>0</v>
      </c>
      <c r="AA460" s="35">
        <f t="shared" si="367"/>
        <v>0</v>
      </c>
      <c r="AB460" s="39">
        <f t="shared" si="359"/>
        <v>0</v>
      </c>
      <c r="AC460" s="11" t="s">
        <v>33</v>
      </c>
      <c r="AR460" s="95"/>
    </row>
    <row r="461" spans="1:44" ht="47.25" x14ac:dyDescent="0.25">
      <c r="A461" s="32" t="s">
        <v>785</v>
      </c>
      <c r="B461" s="48" t="s">
        <v>862</v>
      </c>
      <c r="C461" s="37" t="s">
        <v>863</v>
      </c>
      <c r="D461" s="62">
        <v>0.16079999999999997</v>
      </c>
      <c r="E461" s="36" t="s">
        <v>33</v>
      </c>
      <c r="F461" s="37">
        <v>0</v>
      </c>
      <c r="G461" s="35">
        <v>0.16079999999999997</v>
      </c>
      <c r="H461" s="37">
        <f t="shared" si="360"/>
        <v>0.16079999999999997</v>
      </c>
      <c r="I461" s="37">
        <v>0</v>
      </c>
      <c r="J461" s="37">
        <v>0</v>
      </c>
      <c r="K461" s="37">
        <v>0.13400000000000001</v>
      </c>
      <c r="L461" s="37">
        <v>2.6799999999999963E-2</v>
      </c>
      <c r="M461" s="37">
        <f t="shared" si="361"/>
        <v>0.1632432</v>
      </c>
      <c r="N461" s="37">
        <v>0</v>
      </c>
      <c r="O461" s="37">
        <v>0</v>
      </c>
      <c r="P461" s="37">
        <v>0.13603599999999999</v>
      </c>
      <c r="Q461" s="37">
        <v>2.7207200000000015E-2</v>
      </c>
      <c r="R461" s="38">
        <f t="shared" si="362"/>
        <v>-2.4432000000000342E-3</v>
      </c>
      <c r="S461" s="35">
        <f t="shared" si="363"/>
        <v>2.4432000000000342E-3</v>
      </c>
      <c r="T461" s="39">
        <f t="shared" si="357"/>
        <v>1.5194029850746485E-2</v>
      </c>
      <c r="U461" s="35">
        <f t="shared" si="364"/>
        <v>0</v>
      </c>
      <c r="V461" s="39">
        <v>0</v>
      </c>
      <c r="W461" s="35">
        <f t="shared" si="365"/>
        <v>0</v>
      </c>
      <c r="X461" s="39">
        <v>0</v>
      </c>
      <c r="Y461" s="35">
        <f t="shared" si="366"/>
        <v>2.0359999999999823E-3</v>
      </c>
      <c r="Z461" s="39">
        <f t="shared" si="358"/>
        <v>1.5194029850746136E-2</v>
      </c>
      <c r="AA461" s="35">
        <f t="shared" si="367"/>
        <v>4.0720000000005196E-4</v>
      </c>
      <c r="AB461" s="39">
        <f t="shared" si="359"/>
        <v>1.5194029850748228E-2</v>
      </c>
      <c r="AC461" s="63" t="s">
        <v>144</v>
      </c>
      <c r="AR461" s="95"/>
    </row>
    <row r="462" spans="1:44" ht="31.5" x14ac:dyDescent="0.25">
      <c r="A462" s="32" t="s">
        <v>785</v>
      </c>
      <c r="B462" s="48" t="s">
        <v>864</v>
      </c>
      <c r="C462" s="37" t="s">
        <v>865</v>
      </c>
      <c r="D462" s="35">
        <v>0.13079999999999997</v>
      </c>
      <c r="E462" s="36" t="s">
        <v>33</v>
      </c>
      <c r="F462" s="37">
        <v>0</v>
      </c>
      <c r="G462" s="35">
        <v>0.13079999999999997</v>
      </c>
      <c r="H462" s="37">
        <f t="shared" si="360"/>
        <v>0.13079999999999997</v>
      </c>
      <c r="I462" s="37">
        <v>0</v>
      </c>
      <c r="J462" s="37">
        <v>0</v>
      </c>
      <c r="K462" s="37">
        <v>0.10899999999999999</v>
      </c>
      <c r="L462" s="37">
        <v>2.1799999999999986E-2</v>
      </c>
      <c r="M462" s="37">
        <f t="shared" si="361"/>
        <v>0.11640164</v>
      </c>
      <c r="N462" s="41">
        <v>0</v>
      </c>
      <c r="O462" s="41">
        <v>0</v>
      </c>
      <c r="P462" s="41">
        <v>9.700136999999999E-2</v>
      </c>
      <c r="Q462" s="41">
        <v>1.9400270000000011E-2</v>
      </c>
      <c r="R462" s="38">
        <f t="shared" si="362"/>
        <v>1.4398359999999971E-2</v>
      </c>
      <c r="S462" s="35">
        <f t="shared" si="363"/>
        <v>-1.4398359999999971E-2</v>
      </c>
      <c r="T462" s="39">
        <f t="shared" si="357"/>
        <v>-0.11007920489296616</v>
      </c>
      <c r="U462" s="35">
        <f t="shared" si="364"/>
        <v>0</v>
      </c>
      <c r="V462" s="39">
        <v>0</v>
      </c>
      <c r="W462" s="35">
        <f t="shared" si="365"/>
        <v>0</v>
      </c>
      <c r="X462" s="39">
        <v>0</v>
      </c>
      <c r="Y462" s="35">
        <f t="shared" si="366"/>
        <v>-1.1998629999999996E-2</v>
      </c>
      <c r="Z462" s="39">
        <f t="shared" si="358"/>
        <v>-0.11007917431192658</v>
      </c>
      <c r="AA462" s="35">
        <f t="shared" si="367"/>
        <v>-2.3997299999999749E-3</v>
      </c>
      <c r="AB462" s="39">
        <f t="shared" si="359"/>
        <v>-0.11007935779816407</v>
      </c>
      <c r="AC462" s="11" t="s">
        <v>1187</v>
      </c>
      <c r="AR462" s="95"/>
    </row>
    <row r="463" spans="1:44" ht="31.5" x14ac:dyDescent="0.25">
      <c r="A463" s="32" t="s">
        <v>785</v>
      </c>
      <c r="B463" s="48" t="s">
        <v>866</v>
      </c>
      <c r="C463" s="37" t="s">
        <v>867</v>
      </c>
      <c r="D463" s="62">
        <v>5.7599999999999991E-2</v>
      </c>
      <c r="E463" s="36" t="s">
        <v>33</v>
      </c>
      <c r="F463" s="37">
        <v>0</v>
      </c>
      <c r="G463" s="35">
        <v>5.7599999999999991E-2</v>
      </c>
      <c r="H463" s="37">
        <f t="shared" si="360"/>
        <v>5.7599999999999991E-2</v>
      </c>
      <c r="I463" s="37">
        <v>0</v>
      </c>
      <c r="J463" s="37">
        <v>0</v>
      </c>
      <c r="K463" s="37">
        <v>4.8000000000000001E-2</v>
      </c>
      <c r="L463" s="37">
        <v>9.5999999999999905E-3</v>
      </c>
      <c r="M463" s="37">
        <f t="shared" si="361"/>
        <v>0</v>
      </c>
      <c r="N463" s="37">
        <v>0</v>
      </c>
      <c r="O463" s="37">
        <v>0</v>
      </c>
      <c r="P463" s="37">
        <v>0</v>
      </c>
      <c r="Q463" s="37">
        <v>0</v>
      </c>
      <c r="R463" s="38">
        <f t="shared" si="362"/>
        <v>5.7599999999999991E-2</v>
      </c>
      <c r="S463" s="35">
        <f t="shared" si="363"/>
        <v>-5.7599999999999991E-2</v>
      </c>
      <c r="T463" s="39">
        <f t="shared" si="357"/>
        <v>-1</v>
      </c>
      <c r="U463" s="35">
        <f t="shared" si="364"/>
        <v>0</v>
      </c>
      <c r="V463" s="39">
        <v>0</v>
      </c>
      <c r="W463" s="35">
        <f t="shared" si="365"/>
        <v>0</v>
      </c>
      <c r="X463" s="39">
        <v>0</v>
      </c>
      <c r="Y463" s="35">
        <f t="shared" si="366"/>
        <v>-4.8000000000000001E-2</v>
      </c>
      <c r="Z463" s="39">
        <f t="shared" si="358"/>
        <v>-1</v>
      </c>
      <c r="AA463" s="35">
        <f t="shared" si="367"/>
        <v>-9.5999999999999905E-3</v>
      </c>
      <c r="AB463" s="39">
        <f t="shared" si="359"/>
        <v>-1</v>
      </c>
      <c r="AC463" s="11" t="s">
        <v>1198</v>
      </c>
      <c r="AR463" s="95"/>
    </row>
    <row r="464" spans="1:44" ht="78.75" x14ac:dyDescent="0.25">
      <c r="A464" s="32" t="s">
        <v>785</v>
      </c>
      <c r="B464" s="48" t="s">
        <v>868</v>
      </c>
      <c r="C464" s="37" t="s">
        <v>869</v>
      </c>
      <c r="D464" s="62">
        <v>0.37680000000000002</v>
      </c>
      <c r="E464" s="36" t="s">
        <v>33</v>
      </c>
      <c r="F464" s="37">
        <v>0</v>
      </c>
      <c r="G464" s="35">
        <v>0.37680000000000002</v>
      </c>
      <c r="H464" s="37">
        <f t="shared" si="360"/>
        <v>0.37680000000000002</v>
      </c>
      <c r="I464" s="37">
        <v>0</v>
      </c>
      <c r="J464" s="37">
        <v>0</v>
      </c>
      <c r="K464" s="37">
        <v>0.314</v>
      </c>
      <c r="L464" s="37">
        <v>6.2800000000000022E-2</v>
      </c>
      <c r="M464" s="37">
        <f t="shared" si="361"/>
        <v>0.51695639999999998</v>
      </c>
      <c r="N464" s="37">
        <v>0</v>
      </c>
      <c r="O464" s="37">
        <v>0</v>
      </c>
      <c r="P464" s="37">
        <v>0.43079699999999999</v>
      </c>
      <c r="Q464" s="37">
        <v>8.6159399999999997E-2</v>
      </c>
      <c r="R464" s="38">
        <f t="shared" si="362"/>
        <v>-0.14015639999999996</v>
      </c>
      <c r="S464" s="35">
        <f t="shared" si="363"/>
        <v>0.14015639999999996</v>
      </c>
      <c r="T464" s="39">
        <f t="shared" si="357"/>
        <v>0.37196496815286612</v>
      </c>
      <c r="U464" s="35">
        <f t="shared" si="364"/>
        <v>0</v>
      </c>
      <c r="V464" s="39">
        <v>0</v>
      </c>
      <c r="W464" s="35">
        <f t="shared" si="365"/>
        <v>0</v>
      </c>
      <c r="X464" s="39">
        <v>0</v>
      </c>
      <c r="Y464" s="35">
        <f t="shared" si="366"/>
        <v>0.11679699999999998</v>
      </c>
      <c r="Z464" s="39">
        <f t="shared" si="358"/>
        <v>0.37196496815286617</v>
      </c>
      <c r="AA464" s="35">
        <f t="shared" si="367"/>
        <v>2.3359399999999975E-2</v>
      </c>
      <c r="AB464" s="39">
        <f t="shared" si="359"/>
        <v>0.37196496815286573</v>
      </c>
      <c r="AC464" s="11" t="s">
        <v>810</v>
      </c>
      <c r="AR464" s="95"/>
    </row>
    <row r="465" spans="1:44" ht="47.25" x14ac:dyDescent="0.25">
      <c r="A465" s="32" t="s">
        <v>785</v>
      </c>
      <c r="B465" s="48" t="s">
        <v>871</v>
      </c>
      <c r="C465" s="37" t="s">
        <v>872</v>
      </c>
      <c r="D465" s="35">
        <v>0.13319999999999999</v>
      </c>
      <c r="E465" s="36" t="s">
        <v>33</v>
      </c>
      <c r="F465" s="37">
        <v>0</v>
      </c>
      <c r="G465" s="35">
        <v>0.13319999999999999</v>
      </c>
      <c r="H465" s="37">
        <f t="shared" si="360"/>
        <v>0.13319999999999999</v>
      </c>
      <c r="I465" s="37">
        <v>0</v>
      </c>
      <c r="J465" s="37">
        <v>0</v>
      </c>
      <c r="K465" s="37">
        <v>0.111</v>
      </c>
      <c r="L465" s="37">
        <v>2.2199999999999984E-2</v>
      </c>
      <c r="M465" s="37">
        <f t="shared" si="361"/>
        <v>7.71236E-2</v>
      </c>
      <c r="N465" s="37">
        <v>0</v>
      </c>
      <c r="O465" s="37">
        <v>0</v>
      </c>
      <c r="P465" s="37">
        <v>6.4269670000000001E-2</v>
      </c>
      <c r="Q465" s="37">
        <v>1.285393E-2</v>
      </c>
      <c r="R465" s="38">
        <f t="shared" si="362"/>
        <v>5.6076399999999985E-2</v>
      </c>
      <c r="S465" s="35">
        <f t="shared" si="363"/>
        <v>-5.6076399999999985E-2</v>
      </c>
      <c r="T465" s="39">
        <f t="shared" si="357"/>
        <v>-0.4209939939939939</v>
      </c>
      <c r="U465" s="35">
        <f t="shared" si="364"/>
        <v>0</v>
      </c>
      <c r="V465" s="39">
        <v>0</v>
      </c>
      <c r="W465" s="35">
        <f t="shared" si="365"/>
        <v>0</v>
      </c>
      <c r="X465" s="39">
        <v>0</v>
      </c>
      <c r="Y465" s="35">
        <f t="shared" si="366"/>
        <v>-4.673033E-2</v>
      </c>
      <c r="Z465" s="39">
        <f t="shared" si="358"/>
        <v>-0.42099396396396394</v>
      </c>
      <c r="AA465" s="35">
        <f t="shared" si="367"/>
        <v>-9.3460699999999841E-3</v>
      </c>
      <c r="AB465" s="39">
        <f t="shared" si="359"/>
        <v>-0.42099414414414371</v>
      </c>
      <c r="AC465" s="11" t="s">
        <v>1187</v>
      </c>
      <c r="AR465" s="95"/>
    </row>
    <row r="466" spans="1:44" ht="78.75" x14ac:dyDescent="0.25">
      <c r="A466" s="32" t="s">
        <v>785</v>
      </c>
      <c r="B466" s="48" t="s">
        <v>873</v>
      </c>
      <c r="C466" s="37" t="s">
        <v>874</v>
      </c>
      <c r="D466" s="35">
        <v>6.9599999999999995E-2</v>
      </c>
      <c r="E466" s="36" t="s">
        <v>33</v>
      </c>
      <c r="F466" s="37">
        <v>0</v>
      </c>
      <c r="G466" s="35">
        <v>6.9599999999999995E-2</v>
      </c>
      <c r="H466" s="37">
        <f t="shared" si="360"/>
        <v>6.9599999999999995E-2</v>
      </c>
      <c r="I466" s="37">
        <v>0</v>
      </c>
      <c r="J466" s="37">
        <v>0</v>
      </c>
      <c r="K466" s="37">
        <v>5.8000000000000003E-2</v>
      </c>
      <c r="L466" s="37">
        <v>1.1599999999999992E-2</v>
      </c>
      <c r="M466" s="37">
        <f t="shared" si="361"/>
        <v>0.10557647000000001</v>
      </c>
      <c r="N466" s="37">
        <v>0</v>
      </c>
      <c r="O466" s="37">
        <v>0</v>
      </c>
      <c r="P466" s="37">
        <v>8.7980390000000006E-2</v>
      </c>
      <c r="Q466" s="37">
        <v>1.759608E-2</v>
      </c>
      <c r="R466" s="38">
        <f t="shared" si="362"/>
        <v>-3.597647000000001E-2</v>
      </c>
      <c r="S466" s="35">
        <f t="shared" si="363"/>
        <v>3.597647000000001E-2</v>
      </c>
      <c r="T466" s="39">
        <f t="shared" si="357"/>
        <v>0.51690330459770129</v>
      </c>
      <c r="U466" s="35">
        <f t="shared" si="364"/>
        <v>0</v>
      </c>
      <c r="V466" s="39">
        <v>0</v>
      </c>
      <c r="W466" s="35">
        <f t="shared" si="365"/>
        <v>0</v>
      </c>
      <c r="X466" s="39">
        <v>0</v>
      </c>
      <c r="Y466" s="35">
        <f t="shared" si="366"/>
        <v>2.9980390000000003E-2</v>
      </c>
      <c r="Z466" s="39">
        <f t="shared" si="358"/>
        <v>0.51690327586206897</v>
      </c>
      <c r="AA466" s="35">
        <f t="shared" si="367"/>
        <v>5.9960800000000078E-3</v>
      </c>
      <c r="AB466" s="39">
        <f t="shared" si="359"/>
        <v>0.5169034482758631</v>
      </c>
      <c r="AC466" s="11" t="s">
        <v>810</v>
      </c>
      <c r="AR466" s="95"/>
    </row>
    <row r="467" spans="1:44" ht="31.5" x14ac:dyDescent="0.25">
      <c r="A467" s="32" t="s">
        <v>785</v>
      </c>
      <c r="B467" s="48" t="s">
        <v>875</v>
      </c>
      <c r="C467" s="37" t="s">
        <v>876</v>
      </c>
      <c r="D467" s="34">
        <v>0.20519999999999999</v>
      </c>
      <c r="E467" s="36" t="s">
        <v>33</v>
      </c>
      <c r="F467" s="37">
        <v>0</v>
      </c>
      <c r="G467" s="35">
        <v>0.20519999999999999</v>
      </c>
      <c r="H467" s="37">
        <f t="shared" si="360"/>
        <v>0.20519999999999999</v>
      </c>
      <c r="I467" s="37">
        <v>0</v>
      </c>
      <c r="J467" s="37">
        <v>0</v>
      </c>
      <c r="K467" s="37">
        <v>0.17100000000000001</v>
      </c>
      <c r="L467" s="37">
        <v>3.419999999999998E-2</v>
      </c>
      <c r="M467" s="37">
        <f t="shared" si="361"/>
        <v>0.18546666000000001</v>
      </c>
      <c r="N467" s="37">
        <v>0</v>
      </c>
      <c r="O467" s="37">
        <v>0</v>
      </c>
      <c r="P467" s="37">
        <v>0.15455555000000001</v>
      </c>
      <c r="Q467" s="37">
        <v>3.0911109999999992E-2</v>
      </c>
      <c r="R467" s="38">
        <f t="shared" si="362"/>
        <v>1.9733339999999988E-2</v>
      </c>
      <c r="S467" s="35">
        <f t="shared" si="363"/>
        <v>-1.9733339999999988E-2</v>
      </c>
      <c r="T467" s="39">
        <f t="shared" si="357"/>
        <v>-9.6166374269005789E-2</v>
      </c>
      <c r="U467" s="35">
        <f t="shared" si="364"/>
        <v>0</v>
      </c>
      <c r="V467" s="39">
        <v>0</v>
      </c>
      <c r="W467" s="35">
        <f t="shared" si="365"/>
        <v>0</v>
      </c>
      <c r="X467" s="39">
        <v>0</v>
      </c>
      <c r="Y467" s="35">
        <f t="shared" si="366"/>
        <v>-1.6444449999999999E-2</v>
      </c>
      <c r="Z467" s="39">
        <f t="shared" si="358"/>
        <v>-9.616637426900583E-2</v>
      </c>
      <c r="AA467" s="35">
        <f t="shared" si="367"/>
        <v>-3.2888899999999888E-3</v>
      </c>
      <c r="AB467" s="39">
        <f t="shared" si="359"/>
        <v>-9.6166374269005581E-2</v>
      </c>
      <c r="AC467" s="11" t="s">
        <v>33</v>
      </c>
      <c r="AR467" s="95"/>
    </row>
    <row r="468" spans="1:44" ht="31.5" x14ac:dyDescent="0.25">
      <c r="A468" s="32" t="s">
        <v>785</v>
      </c>
      <c r="B468" s="48" t="s">
        <v>877</v>
      </c>
      <c r="C468" s="37" t="s">
        <v>878</v>
      </c>
      <c r="D468" s="35">
        <v>8.0399999999999985E-2</v>
      </c>
      <c r="E468" s="36" t="s">
        <v>33</v>
      </c>
      <c r="F468" s="37">
        <v>0</v>
      </c>
      <c r="G468" s="35">
        <v>8.0399999999999985E-2</v>
      </c>
      <c r="H468" s="37">
        <f t="shared" si="360"/>
        <v>8.0399999999999985E-2</v>
      </c>
      <c r="I468" s="37">
        <v>0</v>
      </c>
      <c r="J468" s="37">
        <v>0</v>
      </c>
      <c r="K468" s="37">
        <v>6.7000000000000004E-2</v>
      </c>
      <c r="L468" s="37">
        <v>1.3399999999999981E-2</v>
      </c>
      <c r="M468" s="37">
        <f t="shared" si="361"/>
        <v>8.0399999999999999E-2</v>
      </c>
      <c r="N468" s="37">
        <v>0</v>
      </c>
      <c r="O468" s="37">
        <v>0</v>
      </c>
      <c r="P468" s="37">
        <v>6.699999999999999E-2</v>
      </c>
      <c r="Q468" s="37">
        <v>1.3400000000000009E-2</v>
      </c>
      <c r="R468" s="38">
        <f t="shared" si="362"/>
        <v>0</v>
      </c>
      <c r="S468" s="35">
        <f t="shared" si="363"/>
        <v>0</v>
      </c>
      <c r="T468" s="39">
        <f t="shared" si="357"/>
        <v>0</v>
      </c>
      <c r="U468" s="35">
        <f t="shared" si="364"/>
        <v>0</v>
      </c>
      <c r="V468" s="39">
        <v>0</v>
      </c>
      <c r="W468" s="35">
        <f t="shared" si="365"/>
        <v>0</v>
      </c>
      <c r="X468" s="39">
        <v>0</v>
      </c>
      <c r="Y468" s="35">
        <f t="shared" si="366"/>
        <v>0</v>
      </c>
      <c r="Z468" s="39">
        <f t="shared" si="358"/>
        <v>0</v>
      </c>
      <c r="AA468" s="35">
        <f t="shared" si="367"/>
        <v>2.7755575615628914E-17</v>
      </c>
      <c r="AB468" s="39">
        <f t="shared" si="359"/>
        <v>2.0713116131066382E-15</v>
      </c>
      <c r="AC468" s="11" t="s">
        <v>33</v>
      </c>
      <c r="AR468" s="95"/>
    </row>
    <row r="469" spans="1:44" ht="31.5" x14ac:dyDescent="0.25">
      <c r="A469" s="32" t="s">
        <v>785</v>
      </c>
      <c r="B469" s="48" t="s">
        <v>879</v>
      </c>
      <c r="C469" s="37" t="s">
        <v>880</v>
      </c>
      <c r="D469" s="35">
        <v>0.59160000000000001</v>
      </c>
      <c r="E469" s="36" t="s">
        <v>33</v>
      </c>
      <c r="F469" s="37">
        <v>0</v>
      </c>
      <c r="G469" s="35">
        <v>0.59160000000000001</v>
      </c>
      <c r="H469" s="37">
        <f t="shared" si="360"/>
        <v>0.59160000000000001</v>
      </c>
      <c r="I469" s="37">
        <v>0</v>
      </c>
      <c r="J469" s="37">
        <v>0</v>
      </c>
      <c r="K469" s="37">
        <v>0.49300000000000005</v>
      </c>
      <c r="L469" s="37">
        <v>9.8599999999999965E-2</v>
      </c>
      <c r="M469" s="37">
        <f t="shared" si="361"/>
        <v>0.37837900000000002</v>
      </c>
      <c r="N469" s="37">
        <v>0</v>
      </c>
      <c r="O469" s="37">
        <v>0</v>
      </c>
      <c r="P469" s="37">
        <v>0.31531583000000002</v>
      </c>
      <c r="Q469" s="37">
        <v>6.3063170000000002E-2</v>
      </c>
      <c r="R469" s="38">
        <f t="shared" si="362"/>
        <v>0.21322099999999999</v>
      </c>
      <c r="S469" s="35">
        <f t="shared" si="363"/>
        <v>-0.21322099999999999</v>
      </c>
      <c r="T469" s="39">
        <f t="shared" si="357"/>
        <v>-0.36041413116970922</v>
      </c>
      <c r="U469" s="35">
        <f t="shared" si="364"/>
        <v>0</v>
      </c>
      <c r="V469" s="39">
        <v>0</v>
      </c>
      <c r="W469" s="35">
        <f t="shared" si="365"/>
        <v>0</v>
      </c>
      <c r="X469" s="39">
        <v>0</v>
      </c>
      <c r="Y469" s="35">
        <f t="shared" si="366"/>
        <v>-0.17768417000000003</v>
      </c>
      <c r="Z469" s="39">
        <f t="shared" si="358"/>
        <v>-0.3604141379310345</v>
      </c>
      <c r="AA469" s="35">
        <f t="shared" si="367"/>
        <v>-3.5536829999999964E-2</v>
      </c>
      <c r="AB469" s="39">
        <f t="shared" si="359"/>
        <v>-0.36041409736308294</v>
      </c>
      <c r="AC469" s="36" t="s">
        <v>1187</v>
      </c>
      <c r="AR469" s="95"/>
    </row>
    <row r="470" spans="1:44" ht="47.25" x14ac:dyDescent="0.25">
      <c r="A470" s="32" t="s">
        <v>785</v>
      </c>
      <c r="B470" s="48" t="s">
        <v>881</v>
      </c>
      <c r="C470" s="37" t="s">
        <v>882</v>
      </c>
      <c r="D470" s="35">
        <v>1.0427999999999999</v>
      </c>
      <c r="E470" s="36" t="s">
        <v>33</v>
      </c>
      <c r="F470" s="37">
        <v>0</v>
      </c>
      <c r="G470" s="35">
        <v>1.0427999999999999</v>
      </c>
      <c r="H470" s="37">
        <f t="shared" si="360"/>
        <v>1.0427999999999999</v>
      </c>
      <c r="I470" s="37">
        <v>0</v>
      </c>
      <c r="J470" s="37">
        <v>0</v>
      </c>
      <c r="K470" s="37">
        <v>0.86899999999999999</v>
      </c>
      <c r="L470" s="37">
        <v>0.17379999999999995</v>
      </c>
      <c r="M470" s="37">
        <f t="shared" si="361"/>
        <v>1.0403712000000001</v>
      </c>
      <c r="N470" s="37">
        <v>0</v>
      </c>
      <c r="O470" s="37">
        <v>0</v>
      </c>
      <c r="P470" s="37">
        <v>0.86697599999999997</v>
      </c>
      <c r="Q470" s="37">
        <v>0.17339520000000008</v>
      </c>
      <c r="R470" s="38">
        <f t="shared" si="362"/>
        <v>2.4287999999998977E-3</v>
      </c>
      <c r="S470" s="35">
        <f t="shared" si="363"/>
        <v>-2.4287999999998977E-3</v>
      </c>
      <c r="T470" s="39">
        <f t="shared" si="357"/>
        <v>-2.3291139240505347E-3</v>
      </c>
      <c r="U470" s="35">
        <f t="shared" si="364"/>
        <v>0</v>
      </c>
      <c r="V470" s="39">
        <v>0</v>
      </c>
      <c r="W470" s="35">
        <f t="shared" si="365"/>
        <v>0</v>
      </c>
      <c r="X470" s="39">
        <v>0</v>
      </c>
      <c r="Y470" s="35">
        <f t="shared" si="366"/>
        <v>-2.0240000000000258E-3</v>
      </c>
      <c r="Z470" s="39">
        <f t="shared" si="358"/>
        <v>-2.3291139240506627E-3</v>
      </c>
      <c r="AA470" s="35">
        <f t="shared" si="367"/>
        <v>-4.0479999999987193E-4</v>
      </c>
      <c r="AB470" s="39">
        <f t="shared" si="359"/>
        <v>-2.3291139240498968E-3</v>
      </c>
      <c r="AC470" s="36" t="s">
        <v>33</v>
      </c>
      <c r="AR470" s="95"/>
    </row>
    <row r="471" spans="1:44" ht="47.25" x14ac:dyDescent="0.25">
      <c r="A471" s="32" t="s">
        <v>785</v>
      </c>
      <c r="B471" s="48" t="s">
        <v>883</v>
      </c>
      <c r="C471" s="37" t="s">
        <v>884</v>
      </c>
      <c r="D471" s="35">
        <v>0.16440000000000002</v>
      </c>
      <c r="E471" s="36" t="s">
        <v>33</v>
      </c>
      <c r="F471" s="37">
        <v>0</v>
      </c>
      <c r="G471" s="35">
        <v>0.16440000000000002</v>
      </c>
      <c r="H471" s="37">
        <f t="shared" si="360"/>
        <v>0.16440000000000002</v>
      </c>
      <c r="I471" s="37">
        <v>0</v>
      </c>
      <c r="J471" s="37">
        <v>0</v>
      </c>
      <c r="K471" s="37">
        <v>0.13700000000000001</v>
      </c>
      <c r="L471" s="37">
        <v>2.7400000000000008E-2</v>
      </c>
      <c r="M471" s="37">
        <f t="shared" si="361"/>
        <v>0.154422</v>
      </c>
      <c r="N471" s="37">
        <v>0</v>
      </c>
      <c r="O471" s="37">
        <v>0</v>
      </c>
      <c r="P471" s="37">
        <v>0.12868499999999999</v>
      </c>
      <c r="Q471" s="37">
        <v>2.573700000000001E-2</v>
      </c>
      <c r="R471" s="38">
        <f t="shared" si="362"/>
        <v>9.9780000000000146E-3</v>
      </c>
      <c r="S471" s="35">
        <f t="shared" si="363"/>
        <v>-9.9780000000000146E-3</v>
      </c>
      <c r="T471" s="39">
        <f t="shared" si="357"/>
        <v>-6.0693430656934388E-2</v>
      </c>
      <c r="U471" s="35">
        <f t="shared" si="364"/>
        <v>0</v>
      </c>
      <c r="V471" s="39">
        <v>0</v>
      </c>
      <c r="W471" s="35">
        <f t="shared" si="365"/>
        <v>0</v>
      </c>
      <c r="X471" s="39">
        <v>0</v>
      </c>
      <c r="Y471" s="35">
        <f t="shared" si="366"/>
        <v>-8.3150000000000168E-3</v>
      </c>
      <c r="Z471" s="39">
        <f t="shared" si="358"/>
        <v>-6.0693430656934423E-2</v>
      </c>
      <c r="AA471" s="35">
        <f t="shared" si="367"/>
        <v>-1.6629999999999978E-3</v>
      </c>
      <c r="AB471" s="39">
        <f t="shared" si="359"/>
        <v>-6.0693430656934208E-2</v>
      </c>
      <c r="AC471" s="36" t="s">
        <v>33</v>
      </c>
      <c r="AR471" s="95"/>
    </row>
    <row r="472" spans="1:44" ht="31.5" x14ac:dyDescent="0.25">
      <c r="A472" s="32" t="s">
        <v>785</v>
      </c>
      <c r="B472" s="48" t="s">
        <v>885</v>
      </c>
      <c r="C472" s="37" t="s">
        <v>886</v>
      </c>
      <c r="D472" s="35">
        <v>0.20519999999999999</v>
      </c>
      <c r="E472" s="36" t="s">
        <v>33</v>
      </c>
      <c r="F472" s="37">
        <v>0</v>
      </c>
      <c r="G472" s="35">
        <v>0.20519999999999999</v>
      </c>
      <c r="H472" s="37">
        <f t="shared" si="360"/>
        <v>0.20519999999999999</v>
      </c>
      <c r="I472" s="37">
        <v>0</v>
      </c>
      <c r="J472" s="37">
        <v>0</v>
      </c>
      <c r="K472" s="37">
        <v>0.17100000000000001</v>
      </c>
      <c r="L472" s="37">
        <v>3.419999999999998E-2</v>
      </c>
      <c r="M472" s="37">
        <f t="shared" si="361"/>
        <v>0.17846400000000001</v>
      </c>
      <c r="N472" s="37">
        <v>0</v>
      </c>
      <c r="O472" s="37">
        <v>0</v>
      </c>
      <c r="P472" s="37">
        <v>0.14872000000000002</v>
      </c>
      <c r="Q472" s="37">
        <v>2.9743999999999993E-2</v>
      </c>
      <c r="R472" s="38">
        <f t="shared" si="362"/>
        <v>2.6735999999999982E-2</v>
      </c>
      <c r="S472" s="35">
        <f t="shared" si="363"/>
        <v>-2.6735999999999982E-2</v>
      </c>
      <c r="T472" s="39">
        <f t="shared" si="357"/>
        <v>-0.13029239766081863</v>
      </c>
      <c r="U472" s="35">
        <f t="shared" si="364"/>
        <v>0</v>
      </c>
      <c r="V472" s="39">
        <v>0</v>
      </c>
      <c r="W472" s="35">
        <f t="shared" si="365"/>
        <v>0</v>
      </c>
      <c r="X472" s="39">
        <v>0</v>
      </c>
      <c r="Y472" s="35">
        <f t="shared" si="366"/>
        <v>-2.2279999999999994E-2</v>
      </c>
      <c r="Z472" s="39">
        <f t="shared" si="358"/>
        <v>-0.13029239766081868</v>
      </c>
      <c r="AA472" s="35">
        <f t="shared" si="367"/>
        <v>-4.4559999999999877E-3</v>
      </c>
      <c r="AB472" s="39">
        <f t="shared" si="359"/>
        <v>-0.13029239766081843</v>
      </c>
      <c r="AC472" s="11" t="s">
        <v>1187</v>
      </c>
      <c r="AR472" s="95"/>
    </row>
    <row r="473" spans="1:44" ht="31.5" x14ac:dyDescent="0.25">
      <c r="A473" s="32" t="s">
        <v>785</v>
      </c>
      <c r="B473" s="48" t="s">
        <v>887</v>
      </c>
      <c r="C473" s="37" t="s">
        <v>888</v>
      </c>
      <c r="D473" s="35">
        <v>7.92</v>
      </c>
      <c r="E473" s="36" t="s">
        <v>33</v>
      </c>
      <c r="F473" s="37">
        <v>0</v>
      </c>
      <c r="G473" s="35">
        <v>7.92</v>
      </c>
      <c r="H473" s="37">
        <f t="shared" si="360"/>
        <v>7.92</v>
      </c>
      <c r="I473" s="37">
        <v>0</v>
      </c>
      <c r="J473" s="37">
        <v>0</v>
      </c>
      <c r="K473" s="37">
        <v>6.6</v>
      </c>
      <c r="L473" s="37">
        <v>1.3200000000000003</v>
      </c>
      <c r="M473" s="37">
        <f t="shared" si="361"/>
        <v>6.5469999999999997</v>
      </c>
      <c r="N473" s="37">
        <v>0</v>
      </c>
      <c r="O473" s="37">
        <v>0</v>
      </c>
      <c r="P473" s="37">
        <v>6.5469999999999997</v>
      </c>
      <c r="Q473" s="37">
        <v>0</v>
      </c>
      <c r="R473" s="38">
        <f t="shared" si="362"/>
        <v>1.3730000000000002</v>
      </c>
      <c r="S473" s="35">
        <f t="shared" si="363"/>
        <v>-1.3730000000000002</v>
      </c>
      <c r="T473" s="39">
        <f t="shared" si="357"/>
        <v>-0.17335858585858588</v>
      </c>
      <c r="U473" s="35">
        <f t="shared" si="364"/>
        <v>0</v>
      </c>
      <c r="V473" s="39">
        <v>0</v>
      </c>
      <c r="W473" s="35">
        <f t="shared" si="365"/>
        <v>0</v>
      </c>
      <c r="X473" s="39">
        <v>0</v>
      </c>
      <c r="Y473" s="35">
        <f t="shared" si="366"/>
        <v>-5.2999999999999936E-2</v>
      </c>
      <c r="Z473" s="39">
        <f t="shared" si="358"/>
        <v>-8.0303030303030213E-3</v>
      </c>
      <c r="AA473" s="35">
        <f t="shared" si="367"/>
        <v>-1.3200000000000003</v>
      </c>
      <c r="AB473" s="39">
        <f t="shared" si="359"/>
        <v>-1</v>
      </c>
      <c r="AC473" s="11" t="s">
        <v>1187</v>
      </c>
      <c r="AR473" s="95"/>
    </row>
    <row r="474" spans="1:44" ht="31.5" x14ac:dyDescent="0.25">
      <c r="A474" s="32" t="s">
        <v>785</v>
      </c>
      <c r="B474" s="48" t="s">
        <v>889</v>
      </c>
      <c r="C474" s="37" t="s">
        <v>890</v>
      </c>
      <c r="D474" s="35">
        <v>1.8480000000000001</v>
      </c>
      <c r="E474" s="36" t="s">
        <v>33</v>
      </c>
      <c r="F474" s="37">
        <v>0</v>
      </c>
      <c r="G474" s="35">
        <v>1.8480000000000001</v>
      </c>
      <c r="H474" s="37">
        <f t="shared" si="360"/>
        <v>1.8480000000000001</v>
      </c>
      <c r="I474" s="37">
        <v>0</v>
      </c>
      <c r="J474" s="37">
        <v>0</v>
      </c>
      <c r="K474" s="37">
        <v>1.54</v>
      </c>
      <c r="L474" s="37">
        <v>0.30800000000000005</v>
      </c>
      <c r="M474" s="37">
        <f t="shared" si="361"/>
        <v>1.8480000000000001</v>
      </c>
      <c r="N474" s="37">
        <v>0</v>
      </c>
      <c r="O474" s="37">
        <v>0</v>
      </c>
      <c r="P474" s="37">
        <v>1.54</v>
      </c>
      <c r="Q474" s="37">
        <v>0.30800000000000005</v>
      </c>
      <c r="R474" s="38">
        <f t="shared" si="362"/>
        <v>0</v>
      </c>
      <c r="S474" s="35">
        <f t="shared" si="363"/>
        <v>0</v>
      </c>
      <c r="T474" s="39">
        <f t="shared" si="357"/>
        <v>0</v>
      </c>
      <c r="U474" s="35">
        <f t="shared" si="364"/>
        <v>0</v>
      </c>
      <c r="V474" s="39">
        <v>0</v>
      </c>
      <c r="W474" s="35">
        <f t="shared" si="365"/>
        <v>0</v>
      </c>
      <c r="X474" s="39">
        <v>0</v>
      </c>
      <c r="Y474" s="35">
        <f t="shared" si="366"/>
        <v>0</v>
      </c>
      <c r="Z474" s="39">
        <f t="shared" si="358"/>
        <v>0</v>
      </c>
      <c r="AA474" s="35">
        <f t="shared" si="367"/>
        <v>0</v>
      </c>
      <c r="AB474" s="39">
        <f t="shared" si="359"/>
        <v>0</v>
      </c>
      <c r="AC474" s="36" t="s">
        <v>33</v>
      </c>
      <c r="AR474" s="95"/>
    </row>
    <row r="475" spans="1:44" ht="47.25" x14ac:dyDescent="0.25">
      <c r="A475" s="32" t="s">
        <v>785</v>
      </c>
      <c r="B475" s="48" t="s">
        <v>891</v>
      </c>
      <c r="C475" s="37" t="s">
        <v>892</v>
      </c>
      <c r="D475" s="35">
        <v>4.4880000000000004</v>
      </c>
      <c r="E475" s="36" t="s">
        <v>33</v>
      </c>
      <c r="F475" s="37">
        <v>0</v>
      </c>
      <c r="G475" s="35">
        <v>4.4880000000000004</v>
      </c>
      <c r="H475" s="37">
        <f t="shared" si="360"/>
        <v>1.26</v>
      </c>
      <c r="I475" s="37">
        <v>0</v>
      </c>
      <c r="J475" s="37">
        <v>0</v>
      </c>
      <c r="K475" s="37">
        <v>1.05</v>
      </c>
      <c r="L475" s="37">
        <v>0.20999999999999996</v>
      </c>
      <c r="M475" s="37">
        <f t="shared" si="361"/>
        <v>1.26</v>
      </c>
      <c r="N475" s="37">
        <v>0</v>
      </c>
      <c r="O475" s="37">
        <v>0</v>
      </c>
      <c r="P475" s="37">
        <v>1.05</v>
      </c>
      <c r="Q475" s="37">
        <v>0.20999999999999996</v>
      </c>
      <c r="R475" s="38">
        <f t="shared" si="362"/>
        <v>3.2280000000000006</v>
      </c>
      <c r="S475" s="35">
        <f t="shared" si="363"/>
        <v>0</v>
      </c>
      <c r="T475" s="39">
        <f t="shared" si="357"/>
        <v>0</v>
      </c>
      <c r="U475" s="35">
        <f t="shared" si="364"/>
        <v>0</v>
      </c>
      <c r="V475" s="39">
        <v>0</v>
      </c>
      <c r="W475" s="35">
        <f t="shared" si="365"/>
        <v>0</v>
      </c>
      <c r="X475" s="39">
        <v>0</v>
      </c>
      <c r="Y475" s="35">
        <f t="shared" si="366"/>
        <v>0</v>
      </c>
      <c r="Z475" s="39">
        <f t="shared" si="358"/>
        <v>0</v>
      </c>
      <c r="AA475" s="35">
        <f t="shared" si="367"/>
        <v>0</v>
      </c>
      <c r="AB475" s="39">
        <f t="shared" si="359"/>
        <v>0</v>
      </c>
      <c r="AC475" s="11" t="s">
        <v>33</v>
      </c>
      <c r="AR475" s="95"/>
    </row>
    <row r="476" spans="1:44" ht="31.5" x14ac:dyDescent="0.25">
      <c r="A476" s="32" t="s">
        <v>785</v>
      </c>
      <c r="B476" s="48" t="s">
        <v>893</v>
      </c>
      <c r="C476" s="37" t="s">
        <v>894</v>
      </c>
      <c r="D476" s="34">
        <v>11.76</v>
      </c>
      <c r="E476" s="36" t="s">
        <v>33</v>
      </c>
      <c r="F476" s="37">
        <v>0</v>
      </c>
      <c r="G476" s="35">
        <v>11.76</v>
      </c>
      <c r="H476" s="37">
        <f t="shared" si="360"/>
        <v>11.76</v>
      </c>
      <c r="I476" s="37">
        <v>0</v>
      </c>
      <c r="J476" s="37">
        <v>0</v>
      </c>
      <c r="K476" s="37">
        <v>9.8000000000000007</v>
      </c>
      <c r="L476" s="37">
        <v>1.9599999999999991</v>
      </c>
      <c r="M476" s="37">
        <f t="shared" si="361"/>
        <v>11.713271550000002</v>
      </c>
      <c r="N476" s="37">
        <v>0</v>
      </c>
      <c r="O476" s="37">
        <v>0</v>
      </c>
      <c r="P476" s="37">
        <v>9.7610596199999993</v>
      </c>
      <c r="Q476" s="37">
        <v>1.9522119300000025</v>
      </c>
      <c r="R476" s="38">
        <f t="shared" si="362"/>
        <v>4.6728449999998034E-2</v>
      </c>
      <c r="S476" s="35">
        <f t="shared" si="363"/>
        <v>-4.6728449999998034E-2</v>
      </c>
      <c r="T476" s="39">
        <f t="shared" si="357"/>
        <v>-3.9735076530610577E-3</v>
      </c>
      <c r="U476" s="35">
        <f t="shared" si="364"/>
        <v>0</v>
      </c>
      <c r="V476" s="39">
        <v>0</v>
      </c>
      <c r="W476" s="35">
        <f t="shared" si="365"/>
        <v>0</v>
      </c>
      <c r="X476" s="39">
        <v>0</v>
      </c>
      <c r="Y476" s="35">
        <f t="shared" si="366"/>
        <v>-3.894038000000144E-2</v>
      </c>
      <c r="Z476" s="39">
        <f t="shared" si="358"/>
        <v>-3.973508163265453E-3</v>
      </c>
      <c r="AA476" s="35">
        <f t="shared" si="367"/>
        <v>-7.7880699999965941E-3</v>
      </c>
      <c r="AB476" s="39">
        <f t="shared" si="359"/>
        <v>-3.9735051020390807E-3</v>
      </c>
      <c r="AC476" s="11" t="s">
        <v>33</v>
      </c>
      <c r="AR476" s="95"/>
    </row>
    <row r="477" spans="1:44" ht="47.25" x14ac:dyDescent="0.25">
      <c r="A477" s="32" t="s">
        <v>785</v>
      </c>
      <c r="B477" s="48" t="s">
        <v>895</v>
      </c>
      <c r="C477" s="37" t="s">
        <v>896</v>
      </c>
      <c r="D477" s="34">
        <v>2.4</v>
      </c>
      <c r="E477" s="36" t="s">
        <v>33</v>
      </c>
      <c r="F477" s="37">
        <v>0</v>
      </c>
      <c r="G477" s="35">
        <v>2.4</v>
      </c>
      <c r="H477" s="37">
        <f t="shared" si="360"/>
        <v>2.4</v>
      </c>
      <c r="I477" s="37">
        <v>0</v>
      </c>
      <c r="J477" s="37">
        <v>0</v>
      </c>
      <c r="K477" s="37">
        <v>2</v>
      </c>
      <c r="L477" s="37">
        <v>0.39999999999999991</v>
      </c>
      <c r="M477" s="37">
        <f t="shared" si="361"/>
        <v>0</v>
      </c>
      <c r="N477" s="37">
        <v>0</v>
      </c>
      <c r="O477" s="37">
        <v>0</v>
      </c>
      <c r="P477" s="37">
        <v>0</v>
      </c>
      <c r="Q477" s="37">
        <v>0</v>
      </c>
      <c r="R477" s="38">
        <f t="shared" si="362"/>
        <v>2.4</v>
      </c>
      <c r="S477" s="35">
        <f t="shared" si="363"/>
        <v>-2.4</v>
      </c>
      <c r="T477" s="39">
        <f t="shared" si="357"/>
        <v>-1</v>
      </c>
      <c r="U477" s="35">
        <f t="shared" si="364"/>
        <v>0</v>
      </c>
      <c r="V477" s="39">
        <v>0</v>
      </c>
      <c r="W477" s="35">
        <f t="shared" si="365"/>
        <v>0</v>
      </c>
      <c r="X477" s="39">
        <v>0</v>
      </c>
      <c r="Y477" s="35">
        <f t="shared" si="366"/>
        <v>-2</v>
      </c>
      <c r="Z477" s="39">
        <f t="shared" si="358"/>
        <v>-1</v>
      </c>
      <c r="AA477" s="35">
        <f t="shared" si="367"/>
        <v>-0.39999999999999991</v>
      </c>
      <c r="AB477" s="39">
        <f t="shared" si="359"/>
        <v>-1</v>
      </c>
      <c r="AC477" s="11" t="s">
        <v>1199</v>
      </c>
      <c r="AR477" s="95"/>
    </row>
    <row r="478" spans="1:44" ht="31.5" x14ac:dyDescent="0.25">
      <c r="A478" s="32" t="s">
        <v>785</v>
      </c>
      <c r="B478" s="48" t="s">
        <v>897</v>
      </c>
      <c r="C478" s="37" t="s">
        <v>898</v>
      </c>
      <c r="D478" s="35">
        <v>15.3696</v>
      </c>
      <c r="E478" s="36" t="s">
        <v>33</v>
      </c>
      <c r="F478" s="37">
        <v>0</v>
      </c>
      <c r="G478" s="35">
        <v>15.3696</v>
      </c>
      <c r="H478" s="37">
        <f t="shared" si="360"/>
        <v>5.4960000000000004</v>
      </c>
      <c r="I478" s="37">
        <v>0</v>
      </c>
      <c r="J478" s="37">
        <v>0</v>
      </c>
      <c r="K478" s="37">
        <v>4.58</v>
      </c>
      <c r="L478" s="37">
        <v>0.91600000000000037</v>
      </c>
      <c r="M478" s="37">
        <f t="shared" si="361"/>
        <v>5.73</v>
      </c>
      <c r="N478" s="37">
        <v>0</v>
      </c>
      <c r="O478" s="37">
        <v>0</v>
      </c>
      <c r="P478" s="37">
        <v>4.7750000000000004</v>
      </c>
      <c r="Q478" s="37">
        <v>0.95500000000000007</v>
      </c>
      <c r="R478" s="38">
        <f t="shared" si="362"/>
        <v>9.6395999999999997</v>
      </c>
      <c r="S478" s="35">
        <f t="shared" si="363"/>
        <v>0.23399999999999999</v>
      </c>
      <c r="T478" s="39">
        <f t="shared" si="357"/>
        <v>4.2576419213973794E-2</v>
      </c>
      <c r="U478" s="35">
        <f t="shared" si="364"/>
        <v>0</v>
      </c>
      <c r="V478" s="39">
        <v>0</v>
      </c>
      <c r="W478" s="35">
        <f t="shared" si="365"/>
        <v>0</v>
      </c>
      <c r="X478" s="39">
        <v>0</v>
      </c>
      <c r="Y478" s="35">
        <f t="shared" si="366"/>
        <v>0.19500000000000028</v>
      </c>
      <c r="Z478" s="39">
        <f t="shared" si="358"/>
        <v>4.2576419213973864E-2</v>
      </c>
      <c r="AA478" s="35">
        <f t="shared" si="367"/>
        <v>3.8999999999999702E-2</v>
      </c>
      <c r="AB478" s="39">
        <f t="shared" si="359"/>
        <v>4.2576419213973454E-2</v>
      </c>
      <c r="AC478" s="11" t="s">
        <v>33</v>
      </c>
      <c r="AR478" s="95"/>
    </row>
    <row r="479" spans="1:44" ht="31.5" x14ac:dyDescent="0.25">
      <c r="A479" s="32" t="s">
        <v>785</v>
      </c>
      <c r="B479" s="48" t="s">
        <v>899</v>
      </c>
      <c r="C479" s="37" t="s">
        <v>900</v>
      </c>
      <c r="D479" s="35">
        <v>6.5759999999999996</v>
      </c>
      <c r="E479" s="36" t="s">
        <v>33</v>
      </c>
      <c r="F479" s="37">
        <v>0</v>
      </c>
      <c r="G479" s="35">
        <v>6.5759999999999996</v>
      </c>
      <c r="H479" s="37">
        <f t="shared" si="360"/>
        <v>6.5759999999999996</v>
      </c>
      <c r="I479" s="37">
        <v>0</v>
      </c>
      <c r="J479" s="37">
        <v>0</v>
      </c>
      <c r="K479" s="37">
        <v>5.48</v>
      </c>
      <c r="L479" s="37">
        <v>1.0959999999999992</v>
      </c>
      <c r="M479" s="37">
        <f t="shared" si="361"/>
        <v>6.516</v>
      </c>
      <c r="N479" s="37">
        <v>0</v>
      </c>
      <c r="O479" s="37">
        <v>0</v>
      </c>
      <c r="P479" s="37">
        <v>5.43</v>
      </c>
      <c r="Q479" s="37">
        <v>1.0860000000000003</v>
      </c>
      <c r="R479" s="38">
        <f t="shared" si="362"/>
        <v>5.9999999999999609E-2</v>
      </c>
      <c r="S479" s="35">
        <f t="shared" si="363"/>
        <v>-5.9999999999999609E-2</v>
      </c>
      <c r="T479" s="39">
        <f t="shared" si="357"/>
        <v>-9.1240875912408162E-3</v>
      </c>
      <c r="U479" s="35">
        <f t="shared" si="364"/>
        <v>0</v>
      </c>
      <c r="V479" s="39">
        <v>0</v>
      </c>
      <c r="W479" s="35">
        <f t="shared" si="365"/>
        <v>0</v>
      </c>
      <c r="X479" s="39">
        <v>0</v>
      </c>
      <c r="Y479" s="35">
        <f t="shared" si="366"/>
        <v>-5.0000000000000711E-2</v>
      </c>
      <c r="Z479" s="39">
        <f t="shared" si="358"/>
        <v>-9.1240875912410053E-3</v>
      </c>
      <c r="AA479" s="35">
        <f t="shared" si="367"/>
        <v>-9.9999999999988987E-3</v>
      </c>
      <c r="AB479" s="39">
        <f t="shared" si="359"/>
        <v>-9.1240875912398777E-3</v>
      </c>
      <c r="AC479" s="11" t="s">
        <v>33</v>
      </c>
      <c r="AR479" s="95"/>
    </row>
    <row r="480" spans="1:44" ht="31.5" x14ac:dyDescent="0.25">
      <c r="A480" s="32" t="s">
        <v>785</v>
      </c>
      <c r="B480" s="48" t="s">
        <v>901</v>
      </c>
      <c r="C480" s="37" t="s">
        <v>902</v>
      </c>
      <c r="D480" s="35">
        <v>0.54120000000000001</v>
      </c>
      <c r="E480" s="36" t="s">
        <v>33</v>
      </c>
      <c r="F480" s="37">
        <v>0</v>
      </c>
      <c r="G480" s="35">
        <v>0.54120000000000001</v>
      </c>
      <c r="H480" s="37">
        <f t="shared" si="360"/>
        <v>0.14399999999999999</v>
      </c>
      <c r="I480" s="37">
        <v>0</v>
      </c>
      <c r="J480" s="37">
        <v>0</v>
      </c>
      <c r="K480" s="37">
        <v>0.12</v>
      </c>
      <c r="L480" s="37">
        <v>2.3999999999999994E-2</v>
      </c>
      <c r="M480" s="37">
        <f t="shared" si="361"/>
        <v>0.14399999999999999</v>
      </c>
      <c r="N480" s="37">
        <v>0</v>
      </c>
      <c r="O480" s="37">
        <v>0</v>
      </c>
      <c r="P480" s="37">
        <v>0.12</v>
      </c>
      <c r="Q480" s="37">
        <v>2.3999999999999994E-2</v>
      </c>
      <c r="R480" s="38">
        <f t="shared" si="362"/>
        <v>0.3972</v>
      </c>
      <c r="S480" s="35">
        <f t="shared" si="363"/>
        <v>0</v>
      </c>
      <c r="T480" s="39">
        <f t="shared" si="357"/>
        <v>0</v>
      </c>
      <c r="U480" s="35">
        <f t="shared" si="364"/>
        <v>0</v>
      </c>
      <c r="V480" s="39">
        <v>0</v>
      </c>
      <c r="W480" s="35">
        <f t="shared" si="365"/>
        <v>0</v>
      </c>
      <c r="X480" s="39">
        <v>0</v>
      </c>
      <c r="Y480" s="35">
        <f t="shared" si="366"/>
        <v>0</v>
      </c>
      <c r="Z480" s="39">
        <f t="shared" si="358"/>
        <v>0</v>
      </c>
      <c r="AA480" s="35">
        <f t="shared" si="367"/>
        <v>0</v>
      </c>
      <c r="AB480" s="39">
        <f t="shared" si="359"/>
        <v>0</v>
      </c>
      <c r="AC480" s="11" t="s">
        <v>33</v>
      </c>
      <c r="AR480" s="95"/>
    </row>
    <row r="481" spans="1:44" ht="47.25" x14ac:dyDescent="0.25">
      <c r="A481" s="32" t="s">
        <v>785</v>
      </c>
      <c r="B481" s="48" t="s">
        <v>903</v>
      </c>
      <c r="C481" s="37" t="s">
        <v>904</v>
      </c>
      <c r="D481" s="35">
        <v>0.18786000000000003</v>
      </c>
      <c r="E481" s="36" t="s">
        <v>33</v>
      </c>
      <c r="F481" s="37">
        <v>0</v>
      </c>
      <c r="G481" s="35">
        <v>0.18786000000000003</v>
      </c>
      <c r="H481" s="37">
        <f t="shared" si="360"/>
        <v>0.18786000000000003</v>
      </c>
      <c r="I481" s="37">
        <v>0</v>
      </c>
      <c r="J481" s="37">
        <v>0</v>
      </c>
      <c r="K481" s="37">
        <v>0.15655000000000002</v>
      </c>
      <c r="L481" s="37">
        <v>3.1310000000000004E-2</v>
      </c>
      <c r="M481" s="37">
        <f t="shared" si="361"/>
        <v>0.18786</v>
      </c>
      <c r="N481" s="37">
        <v>0</v>
      </c>
      <c r="O481" s="37">
        <v>0</v>
      </c>
      <c r="P481" s="37">
        <v>0.15654999999999999</v>
      </c>
      <c r="Q481" s="37">
        <v>3.1310000000000004E-2</v>
      </c>
      <c r="R481" s="38">
        <f t="shared" si="362"/>
        <v>0</v>
      </c>
      <c r="S481" s="35">
        <f t="shared" si="363"/>
        <v>0</v>
      </c>
      <c r="T481" s="39">
        <f t="shared" si="357"/>
        <v>0</v>
      </c>
      <c r="U481" s="35">
        <f t="shared" si="364"/>
        <v>0</v>
      </c>
      <c r="V481" s="39">
        <v>0</v>
      </c>
      <c r="W481" s="35">
        <f t="shared" si="365"/>
        <v>0</v>
      </c>
      <c r="X481" s="39">
        <v>0</v>
      </c>
      <c r="Y481" s="35">
        <f t="shared" si="366"/>
        <v>0</v>
      </c>
      <c r="Z481" s="39">
        <f t="shared" si="358"/>
        <v>0</v>
      </c>
      <c r="AA481" s="35">
        <f t="shared" si="367"/>
        <v>0</v>
      </c>
      <c r="AB481" s="39">
        <f t="shared" si="359"/>
        <v>0</v>
      </c>
      <c r="AC481" s="11" t="s">
        <v>33</v>
      </c>
      <c r="AR481" s="95"/>
    </row>
    <row r="482" spans="1:44" ht="31.5" x14ac:dyDescent="0.25">
      <c r="A482" s="32" t="s">
        <v>785</v>
      </c>
      <c r="B482" s="48" t="s">
        <v>905</v>
      </c>
      <c r="C482" s="37" t="s">
        <v>906</v>
      </c>
      <c r="D482" s="35">
        <v>0.27959999999999996</v>
      </c>
      <c r="E482" s="36" t="s">
        <v>33</v>
      </c>
      <c r="F482" s="37">
        <v>0</v>
      </c>
      <c r="G482" s="35">
        <v>0.27959999999999996</v>
      </c>
      <c r="H482" s="37">
        <f t="shared" si="360"/>
        <v>0.14399999999999999</v>
      </c>
      <c r="I482" s="37">
        <v>0</v>
      </c>
      <c r="J482" s="37">
        <v>0</v>
      </c>
      <c r="K482" s="37">
        <v>0.12</v>
      </c>
      <c r="L482" s="37">
        <v>2.3999999999999994E-2</v>
      </c>
      <c r="M482" s="37">
        <f t="shared" si="361"/>
        <v>0.14399999999999999</v>
      </c>
      <c r="N482" s="37">
        <v>0</v>
      </c>
      <c r="O482" s="37">
        <v>0</v>
      </c>
      <c r="P482" s="37">
        <v>0.12</v>
      </c>
      <c r="Q482" s="37">
        <v>2.4E-2</v>
      </c>
      <c r="R482" s="38">
        <f t="shared" si="362"/>
        <v>0.13559999999999997</v>
      </c>
      <c r="S482" s="35">
        <f t="shared" si="363"/>
        <v>0</v>
      </c>
      <c r="T482" s="39">
        <f t="shared" si="357"/>
        <v>0</v>
      </c>
      <c r="U482" s="35">
        <f t="shared" si="364"/>
        <v>0</v>
      </c>
      <c r="V482" s="39">
        <v>0</v>
      </c>
      <c r="W482" s="35">
        <f t="shared" si="365"/>
        <v>0</v>
      </c>
      <c r="X482" s="39">
        <v>0</v>
      </c>
      <c r="Y482" s="35">
        <f t="shared" si="366"/>
        <v>0</v>
      </c>
      <c r="Z482" s="39">
        <f t="shared" si="358"/>
        <v>0</v>
      </c>
      <c r="AA482" s="35">
        <f t="shared" si="367"/>
        <v>0</v>
      </c>
      <c r="AB482" s="39">
        <f t="shared" si="359"/>
        <v>0</v>
      </c>
      <c r="AC482" s="11" t="s">
        <v>33</v>
      </c>
      <c r="AR482" s="95"/>
    </row>
    <row r="483" spans="1:44" ht="47.25" x14ac:dyDescent="0.25">
      <c r="A483" s="32" t="s">
        <v>785</v>
      </c>
      <c r="B483" s="48" t="s">
        <v>907</v>
      </c>
      <c r="C483" s="37" t="s">
        <v>908</v>
      </c>
      <c r="D483" s="35">
        <v>0.34799999999999998</v>
      </c>
      <c r="E483" s="36" t="s">
        <v>33</v>
      </c>
      <c r="F483" s="37">
        <v>0</v>
      </c>
      <c r="G483" s="35">
        <v>0.34799999999999998</v>
      </c>
      <c r="H483" s="37">
        <f t="shared" si="360"/>
        <v>0.34799999999999998</v>
      </c>
      <c r="I483" s="37">
        <v>0</v>
      </c>
      <c r="J483" s="37">
        <v>0</v>
      </c>
      <c r="K483" s="37">
        <v>0.28999999999999998</v>
      </c>
      <c r="L483" s="37">
        <v>5.7999999999999996E-2</v>
      </c>
      <c r="M483" s="37">
        <f t="shared" si="361"/>
        <v>0.29677999999999999</v>
      </c>
      <c r="N483" s="37">
        <v>0</v>
      </c>
      <c r="O483" s="37">
        <v>0</v>
      </c>
      <c r="P483" s="37">
        <v>0.24731667000000002</v>
      </c>
      <c r="Q483" s="37">
        <v>4.9463329999999986E-2</v>
      </c>
      <c r="R483" s="38">
        <f t="shared" si="362"/>
        <v>5.1219999999999988E-2</v>
      </c>
      <c r="S483" s="35">
        <f t="shared" si="363"/>
        <v>-5.1219999999999988E-2</v>
      </c>
      <c r="T483" s="39">
        <f t="shared" si="357"/>
        <v>-0.14718390804597697</v>
      </c>
      <c r="U483" s="35">
        <f t="shared" si="364"/>
        <v>0</v>
      </c>
      <c r="V483" s="39">
        <v>0</v>
      </c>
      <c r="W483" s="35">
        <f t="shared" si="365"/>
        <v>0</v>
      </c>
      <c r="X483" s="39">
        <v>0</v>
      </c>
      <c r="Y483" s="35">
        <f t="shared" si="366"/>
        <v>-4.2683329999999964E-2</v>
      </c>
      <c r="Z483" s="39">
        <f t="shared" si="358"/>
        <v>-0.14718389655172404</v>
      </c>
      <c r="AA483" s="35">
        <f t="shared" si="367"/>
        <v>-8.5366700000000101E-3</v>
      </c>
      <c r="AB483" s="39">
        <f t="shared" si="359"/>
        <v>-0.14718396551724156</v>
      </c>
      <c r="AC483" s="11" t="s">
        <v>1187</v>
      </c>
      <c r="AR483" s="95"/>
    </row>
    <row r="484" spans="1:44" ht="31.5" x14ac:dyDescent="0.25">
      <c r="A484" s="32" t="s">
        <v>785</v>
      </c>
      <c r="B484" s="48" t="s">
        <v>909</v>
      </c>
      <c r="C484" s="37" t="s">
        <v>910</v>
      </c>
      <c r="D484" s="35">
        <v>0.108</v>
      </c>
      <c r="E484" s="36" t="s">
        <v>33</v>
      </c>
      <c r="F484" s="37">
        <v>0</v>
      </c>
      <c r="G484" s="35">
        <v>0.108</v>
      </c>
      <c r="H484" s="37">
        <f t="shared" si="360"/>
        <v>0.108</v>
      </c>
      <c r="I484" s="37">
        <v>0</v>
      </c>
      <c r="J484" s="37">
        <v>0</v>
      </c>
      <c r="K484" s="37">
        <v>0.09</v>
      </c>
      <c r="L484" s="37">
        <v>1.8000000000000002E-2</v>
      </c>
      <c r="M484" s="37">
        <f t="shared" si="361"/>
        <v>0.108</v>
      </c>
      <c r="N484" s="37">
        <v>0</v>
      </c>
      <c r="O484" s="37">
        <v>0</v>
      </c>
      <c r="P484" s="37">
        <v>0.09</v>
      </c>
      <c r="Q484" s="37">
        <v>1.7999999999999999E-2</v>
      </c>
      <c r="R484" s="38">
        <f t="shared" si="362"/>
        <v>0</v>
      </c>
      <c r="S484" s="35">
        <f t="shared" si="363"/>
        <v>0</v>
      </c>
      <c r="T484" s="39">
        <f t="shared" si="357"/>
        <v>0</v>
      </c>
      <c r="U484" s="35">
        <f t="shared" si="364"/>
        <v>0</v>
      </c>
      <c r="V484" s="39">
        <v>0</v>
      </c>
      <c r="W484" s="35">
        <f t="shared" si="365"/>
        <v>0</v>
      </c>
      <c r="X484" s="39">
        <v>0</v>
      </c>
      <c r="Y484" s="35">
        <f t="shared" si="366"/>
        <v>0</v>
      </c>
      <c r="Z484" s="39">
        <f t="shared" si="358"/>
        <v>0</v>
      </c>
      <c r="AA484" s="35">
        <f t="shared" si="367"/>
        <v>0</v>
      </c>
      <c r="AB484" s="39">
        <f t="shared" si="359"/>
        <v>0</v>
      </c>
      <c r="AC484" s="11" t="s">
        <v>33</v>
      </c>
      <c r="AR484" s="95"/>
    </row>
    <row r="485" spans="1:44" ht="31.5" x14ac:dyDescent="0.25">
      <c r="A485" s="32" t="s">
        <v>785</v>
      </c>
      <c r="B485" s="48" t="s">
        <v>911</v>
      </c>
      <c r="C485" s="37" t="s">
        <v>912</v>
      </c>
      <c r="D485" s="35">
        <v>5.2953E-2</v>
      </c>
      <c r="E485" s="36" t="s">
        <v>33</v>
      </c>
      <c r="F485" s="37">
        <v>0</v>
      </c>
      <c r="G485" s="35">
        <v>5.2953E-2</v>
      </c>
      <c r="H485" s="37">
        <f t="shared" si="360"/>
        <v>5.2953E-2</v>
      </c>
      <c r="I485" s="37">
        <v>0</v>
      </c>
      <c r="J485" s="37">
        <v>0</v>
      </c>
      <c r="K485" s="37">
        <v>4.4127500000000007E-2</v>
      </c>
      <c r="L485" s="37">
        <v>8.8254999999999931E-3</v>
      </c>
      <c r="M485" s="37">
        <f t="shared" si="361"/>
        <v>5.2953E-2</v>
      </c>
      <c r="N485" s="37">
        <v>0</v>
      </c>
      <c r="O485" s="37">
        <v>0</v>
      </c>
      <c r="P485" s="37">
        <v>4.4127499999999993E-2</v>
      </c>
      <c r="Q485" s="37">
        <v>8.8255000000000052E-3</v>
      </c>
      <c r="R485" s="38">
        <f t="shared" si="362"/>
        <v>0</v>
      </c>
      <c r="S485" s="35">
        <f t="shared" si="363"/>
        <v>0</v>
      </c>
      <c r="T485" s="39">
        <f t="shared" si="357"/>
        <v>0</v>
      </c>
      <c r="U485" s="35">
        <f t="shared" si="364"/>
        <v>0</v>
      </c>
      <c r="V485" s="39">
        <v>0</v>
      </c>
      <c r="W485" s="35">
        <f t="shared" si="365"/>
        <v>0</v>
      </c>
      <c r="X485" s="39">
        <v>0</v>
      </c>
      <c r="Y485" s="35">
        <f t="shared" si="366"/>
        <v>0</v>
      </c>
      <c r="Z485" s="39">
        <f t="shared" si="358"/>
        <v>0</v>
      </c>
      <c r="AA485" s="35">
        <f t="shared" si="367"/>
        <v>0</v>
      </c>
      <c r="AB485" s="39">
        <f t="shared" si="359"/>
        <v>0</v>
      </c>
      <c r="AC485" s="11" t="s">
        <v>33</v>
      </c>
      <c r="AR485" s="95"/>
    </row>
    <row r="486" spans="1:44" ht="31.5" x14ac:dyDescent="0.25">
      <c r="A486" s="32" t="s">
        <v>785</v>
      </c>
      <c r="B486" s="48" t="s">
        <v>913</v>
      </c>
      <c r="C486" s="37" t="s">
        <v>914</v>
      </c>
      <c r="D486" s="35">
        <v>0.15719999999999998</v>
      </c>
      <c r="E486" s="36" t="s">
        <v>33</v>
      </c>
      <c r="F486" s="37">
        <v>0</v>
      </c>
      <c r="G486" s="35">
        <v>0.15719999999999998</v>
      </c>
      <c r="H486" s="37">
        <f t="shared" si="360"/>
        <v>0.15719999999999998</v>
      </c>
      <c r="I486" s="37">
        <v>0</v>
      </c>
      <c r="J486" s="37">
        <v>0</v>
      </c>
      <c r="K486" s="37">
        <v>0.13100000000000001</v>
      </c>
      <c r="L486" s="37">
        <v>2.6199999999999973E-2</v>
      </c>
      <c r="M486" s="37">
        <f t="shared" si="361"/>
        <v>0</v>
      </c>
      <c r="N486" s="37">
        <v>0</v>
      </c>
      <c r="O486" s="37">
        <v>0</v>
      </c>
      <c r="P486" s="37">
        <v>0</v>
      </c>
      <c r="Q486" s="37">
        <v>0</v>
      </c>
      <c r="R486" s="38">
        <f t="shared" si="362"/>
        <v>0.15719999999999998</v>
      </c>
      <c r="S486" s="35">
        <f t="shared" si="363"/>
        <v>-0.15719999999999998</v>
      </c>
      <c r="T486" s="39">
        <f t="shared" si="357"/>
        <v>-1</v>
      </c>
      <c r="U486" s="35">
        <f t="shared" si="364"/>
        <v>0</v>
      </c>
      <c r="V486" s="39">
        <v>0</v>
      </c>
      <c r="W486" s="35">
        <f t="shared" si="365"/>
        <v>0</v>
      </c>
      <c r="X486" s="39">
        <v>0</v>
      </c>
      <c r="Y486" s="35">
        <f t="shared" si="366"/>
        <v>-0.13100000000000001</v>
      </c>
      <c r="Z486" s="39">
        <f t="shared" si="358"/>
        <v>-1</v>
      </c>
      <c r="AA486" s="35">
        <f t="shared" si="367"/>
        <v>-2.6199999999999973E-2</v>
      </c>
      <c r="AB486" s="39">
        <f t="shared" si="359"/>
        <v>-1</v>
      </c>
      <c r="AC486" s="11" t="s">
        <v>1198</v>
      </c>
      <c r="AR486" s="95"/>
    </row>
    <row r="487" spans="1:44" ht="31.5" x14ac:dyDescent="0.25">
      <c r="A487" s="32" t="s">
        <v>785</v>
      </c>
      <c r="B487" s="48" t="s">
        <v>915</v>
      </c>
      <c r="C487" s="37" t="s">
        <v>916</v>
      </c>
      <c r="D487" s="35">
        <v>0.38400000000000001</v>
      </c>
      <c r="E487" s="36" t="s">
        <v>33</v>
      </c>
      <c r="F487" s="37">
        <v>0</v>
      </c>
      <c r="G487" s="35">
        <v>0.38400000000000001</v>
      </c>
      <c r="H487" s="37">
        <f t="shared" si="360"/>
        <v>0.38400000000000001</v>
      </c>
      <c r="I487" s="37">
        <v>0</v>
      </c>
      <c r="J487" s="37">
        <v>0</v>
      </c>
      <c r="K487" s="37">
        <v>0.32</v>
      </c>
      <c r="L487" s="37">
        <v>6.4000000000000001E-2</v>
      </c>
      <c r="M487" s="37">
        <f t="shared" si="361"/>
        <v>0.34367999999999999</v>
      </c>
      <c r="N487" s="37">
        <v>0</v>
      </c>
      <c r="O487" s="37">
        <v>0</v>
      </c>
      <c r="P487" s="37">
        <v>0.28639999999999993</v>
      </c>
      <c r="Q487" s="37">
        <v>5.7280000000000032E-2</v>
      </c>
      <c r="R487" s="38">
        <f t="shared" si="362"/>
        <v>4.0320000000000022E-2</v>
      </c>
      <c r="S487" s="35">
        <f t="shared" si="363"/>
        <v>-4.0320000000000022E-2</v>
      </c>
      <c r="T487" s="39">
        <f t="shared" ref="T487:T510" si="368">S487/H487</f>
        <v>-0.10500000000000005</v>
      </c>
      <c r="U487" s="35">
        <f t="shared" si="364"/>
        <v>0</v>
      </c>
      <c r="V487" s="39">
        <v>0</v>
      </c>
      <c r="W487" s="35">
        <f t="shared" si="365"/>
        <v>0</v>
      </c>
      <c r="X487" s="39">
        <v>0</v>
      </c>
      <c r="Y487" s="35">
        <f t="shared" si="366"/>
        <v>-3.3600000000000074E-2</v>
      </c>
      <c r="Z487" s="39">
        <f t="shared" ref="Z487:Z494" si="369">Y487/K487</f>
        <v>-0.10500000000000023</v>
      </c>
      <c r="AA487" s="35">
        <f t="shared" si="367"/>
        <v>-6.7199999999999691E-3</v>
      </c>
      <c r="AB487" s="39">
        <f t="shared" ref="AB487:AB510" si="370">AA487/L487</f>
        <v>-0.10499999999999951</v>
      </c>
      <c r="AC487" s="11" t="s">
        <v>1187</v>
      </c>
      <c r="AR487" s="95"/>
    </row>
    <row r="488" spans="1:44" ht="31.5" x14ac:dyDescent="0.25">
      <c r="A488" s="32" t="s">
        <v>785</v>
      </c>
      <c r="B488" s="48" t="s">
        <v>917</v>
      </c>
      <c r="C488" s="37" t="s">
        <v>918</v>
      </c>
      <c r="D488" s="35">
        <v>1.08</v>
      </c>
      <c r="E488" s="36" t="s">
        <v>33</v>
      </c>
      <c r="F488" s="37">
        <v>0</v>
      </c>
      <c r="G488" s="35">
        <v>1.08</v>
      </c>
      <c r="H488" s="37">
        <f t="shared" ref="H488:H493" si="371">I488+J488+K488+L488</f>
        <v>1.08</v>
      </c>
      <c r="I488" s="37">
        <v>0</v>
      </c>
      <c r="J488" s="37">
        <v>0</v>
      </c>
      <c r="K488" s="37">
        <v>0.9</v>
      </c>
      <c r="L488" s="37">
        <v>0.18000000000000005</v>
      </c>
      <c r="M488" s="37">
        <f t="shared" ref="M488:M493" si="372">N488+O488+P488+Q488</f>
        <v>0.64200000000000002</v>
      </c>
      <c r="N488" s="37">
        <v>0</v>
      </c>
      <c r="O488" s="37">
        <v>0</v>
      </c>
      <c r="P488" s="37">
        <v>0.53500000000000003</v>
      </c>
      <c r="Q488" s="37">
        <v>0.10699999999999998</v>
      </c>
      <c r="R488" s="38">
        <f t="shared" ref="R488:R493" si="373">G488-M488</f>
        <v>0.43800000000000006</v>
      </c>
      <c r="S488" s="35">
        <f t="shared" ref="S488:S493" si="374">M488-H488</f>
        <v>-0.43800000000000006</v>
      </c>
      <c r="T488" s="39">
        <f t="shared" si="368"/>
        <v>-0.40555555555555556</v>
      </c>
      <c r="U488" s="35">
        <f t="shared" ref="U488:U493" si="375">N488-I488</f>
        <v>0</v>
      </c>
      <c r="V488" s="39">
        <v>0</v>
      </c>
      <c r="W488" s="35">
        <f t="shared" ref="W488:W493" si="376">O488-J488</f>
        <v>0</v>
      </c>
      <c r="X488" s="39">
        <v>0</v>
      </c>
      <c r="Y488" s="35">
        <f t="shared" ref="Y488:Y493" si="377">P488-K488</f>
        <v>-0.36499999999999999</v>
      </c>
      <c r="Z488" s="39">
        <f t="shared" si="369"/>
        <v>-0.40555555555555556</v>
      </c>
      <c r="AA488" s="35">
        <f t="shared" ref="AA488:AA493" si="378">Q488-L488</f>
        <v>-7.3000000000000065E-2</v>
      </c>
      <c r="AB488" s="39">
        <f t="shared" si="370"/>
        <v>-0.40555555555555578</v>
      </c>
      <c r="AC488" s="11" t="s">
        <v>1187</v>
      </c>
      <c r="AR488" s="95"/>
    </row>
    <row r="489" spans="1:44" ht="31.5" x14ac:dyDescent="0.25">
      <c r="A489" s="32" t="s">
        <v>785</v>
      </c>
      <c r="B489" s="48" t="s">
        <v>919</v>
      </c>
      <c r="C489" s="37" t="s">
        <v>920</v>
      </c>
      <c r="D489" s="35">
        <v>0.41880000000000001</v>
      </c>
      <c r="E489" s="36" t="s">
        <v>33</v>
      </c>
      <c r="F489" s="37">
        <v>0</v>
      </c>
      <c r="G489" s="35">
        <v>0.41880000000000001</v>
      </c>
      <c r="H489" s="37">
        <f t="shared" si="371"/>
        <v>0.26400000000000001</v>
      </c>
      <c r="I489" s="37">
        <v>0</v>
      </c>
      <c r="J489" s="37">
        <v>0</v>
      </c>
      <c r="K489" s="37">
        <v>0.22</v>
      </c>
      <c r="L489" s="37">
        <v>4.4000000000000011E-2</v>
      </c>
      <c r="M489" s="37">
        <f t="shared" si="372"/>
        <v>0.22883702</v>
      </c>
      <c r="N489" s="37">
        <v>0</v>
      </c>
      <c r="O489" s="37">
        <v>0</v>
      </c>
      <c r="P489" s="37">
        <v>0.19069752000000001</v>
      </c>
      <c r="Q489" s="37">
        <v>3.8139499999999993E-2</v>
      </c>
      <c r="R489" s="38">
        <f t="shared" si="373"/>
        <v>0.18996298</v>
      </c>
      <c r="S489" s="35">
        <f t="shared" si="374"/>
        <v>-3.516298000000001E-2</v>
      </c>
      <c r="T489" s="39">
        <f t="shared" si="368"/>
        <v>-0.13319310606060608</v>
      </c>
      <c r="U489" s="35">
        <f t="shared" si="375"/>
        <v>0</v>
      </c>
      <c r="V489" s="39">
        <v>0</v>
      </c>
      <c r="W489" s="35">
        <f t="shared" si="376"/>
        <v>0</v>
      </c>
      <c r="X489" s="39">
        <v>0</v>
      </c>
      <c r="Y489" s="35">
        <f t="shared" si="377"/>
        <v>-2.9302479999999992E-2</v>
      </c>
      <c r="Z489" s="39">
        <f t="shared" si="369"/>
        <v>-0.13319309090909087</v>
      </c>
      <c r="AA489" s="35">
        <f t="shared" si="378"/>
        <v>-5.8605000000000185E-3</v>
      </c>
      <c r="AB489" s="39">
        <f t="shared" si="370"/>
        <v>-0.13319318181818221</v>
      </c>
      <c r="AC489" s="11" t="s">
        <v>1187</v>
      </c>
      <c r="AR489" s="95"/>
    </row>
    <row r="490" spans="1:44" ht="31.5" x14ac:dyDescent="0.25">
      <c r="A490" s="32" t="s">
        <v>785</v>
      </c>
      <c r="B490" s="48" t="s">
        <v>921</v>
      </c>
      <c r="C490" s="37" t="s">
        <v>922</v>
      </c>
      <c r="D490" s="35">
        <v>0.192</v>
      </c>
      <c r="E490" s="36" t="s">
        <v>33</v>
      </c>
      <c r="F490" s="37">
        <v>0</v>
      </c>
      <c r="G490" s="35">
        <v>0.192</v>
      </c>
      <c r="H490" s="37">
        <f t="shared" si="371"/>
        <v>0.192</v>
      </c>
      <c r="I490" s="37">
        <v>0</v>
      </c>
      <c r="J490" s="37">
        <v>0</v>
      </c>
      <c r="K490" s="37">
        <v>0.16</v>
      </c>
      <c r="L490" s="37">
        <v>3.2000000000000001E-2</v>
      </c>
      <c r="M490" s="37">
        <f t="shared" si="372"/>
        <v>0.12720766</v>
      </c>
      <c r="N490" s="37">
        <v>0</v>
      </c>
      <c r="O490" s="37">
        <v>0</v>
      </c>
      <c r="P490" s="37">
        <v>0.10600638</v>
      </c>
      <c r="Q490" s="37">
        <v>2.1201280000000003E-2</v>
      </c>
      <c r="R490" s="38">
        <f t="shared" si="373"/>
        <v>6.4792340000000004E-2</v>
      </c>
      <c r="S490" s="35">
        <f t="shared" si="374"/>
        <v>-6.4792340000000004E-2</v>
      </c>
      <c r="T490" s="39">
        <f t="shared" si="368"/>
        <v>-0.33746010416666666</v>
      </c>
      <c r="U490" s="35">
        <f t="shared" si="375"/>
        <v>0</v>
      </c>
      <c r="V490" s="39">
        <v>0</v>
      </c>
      <c r="W490" s="35">
        <f t="shared" si="376"/>
        <v>0</v>
      </c>
      <c r="X490" s="39">
        <v>0</v>
      </c>
      <c r="Y490" s="35">
        <f t="shared" si="377"/>
        <v>-5.3993620000000006E-2</v>
      </c>
      <c r="Z490" s="39">
        <f t="shared" si="369"/>
        <v>-0.33746012500000006</v>
      </c>
      <c r="AA490" s="35">
        <f t="shared" si="378"/>
        <v>-1.0798719999999998E-2</v>
      </c>
      <c r="AB490" s="39">
        <f t="shared" si="370"/>
        <v>-0.33745999999999993</v>
      </c>
      <c r="AC490" s="11" t="s">
        <v>1187</v>
      </c>
      <c r="AR490" s="95"/>
    </row>
    <row r="491" spans="1:44" ht="31.5" x14ac:dyDescent="0.25">
      <c r="A491" s="32" t="s">
        <v>785</v>
      </c>
      <c r="B491" s="48" t="s">
        <v>923</v>
      </c>
      <c r="C491" s="37" t="s">
        <v>924</v>
      </c>
      <c r="D491" s="35">
        <v>8.4000000000000005E-2</v>
      </c>
      <c r="E491" s="36" t="s">
        <v>33</v>
      </c>
      <c r="F491" s="37">
        <v>0</v>
      </c>
      <c r="G491" s="35">
        <v>8.4000000000000005E-2</v>
      </c>
      <c r="H491" s="37">
        <f t="shared" si="371"/>
        <v>8.4000000000000005E-2</v>
      </c>
      <c r="I491" s="37">
        <v>0</v>
      </c>
      <c r="J491" s="37">
        <v>0</v>
      </c>
      <c r="K491" s="37">
        <v>7.0000000000000007E-2</v>
      </c>
      <c r="L491" s="37">
        <v>1.3999999999999999E-2</v>
      </c>
      <c r="M491" s="37">
        <f t="shared" si="372"/>
        <v>0</v>
      </c>
      <c r="N491" s="37">
        <v>0</v>
      </c>
      <c r="O491" s="37">
        <v>0</v>
      </c>
      <c r="P491" s="37">
        <v>0</v>
      </c>
      <c r="Q491" s="37">
        <v>0</v>
      </c>
      <c r="R491" s="38">
        <f t="shared" si="373"/>
        <v>8.4000000000000005E-2</v>
      </c>
      <c r="S491" s="35">
        <f t="shared" si="374"/>
        <v>-8.4000000000000005E-2</v>
      </c>
      <c r="T491" s="39">
        <f t="shared" si="368"/>
        <v>-1</v>
      </c>
      <c r="U491" s="35">
        <f t="shared" si="375"/>
        <v>0</v>
      </c>
      <c r="V491" s="39">
        <v>0</v>
      </c>
      <c r="W491" s="35">
        <f t="shared" si="376"/>
        <v>0</v>
      </c>
      <c r="X491" s="39">
        <v>0</v>
      </c>
      <c r="Y491" s="35">
        <f t="shared" si="377"/>
        <v>-7.0000000000000007E-2</v>
      </c>
      <c r="Z491" s="39">
        <f t="shared" si="369"/>
        <v>-1</v>
      </c>
      <c r="AA491" s="35">
        <f t="shared" si="378"/>
        <v>-1.3999999999999999E-2</v>
      </c>
      <c r="AB491" s="39">
        <f t="shared" si="370"/>
        <v>-1</v>
      </c>
      <c r="AC491" s="11" t="s">
        <v>1200</v>
      </c>
      <c r="AR491" s="95"/>
    </row>
    <row r="492" spans="1:44" ht="31.5" x14ac:dyDescent="0.25">
      <c r="A492" s="32" t="s">
        <v>785</v>
      </c>
      <c r="B492" s="48" t="s">
        <v>925</v>
      </c>
      <c r="C492" s="37" t="s">
        <v>926</v>
      </c>
      <c r="D492" s="35">
        <v>6.6000000000000003E-2</v>
      </c>
      <c r="E492" s="36" t="s">
        <v>33</v>
      </c>
      <c r="F492" s="37">
        <v>0</v>
      </c>
      <c r="G492" s="35">
        <v>6.6000000000000003E-2</v>
      </c>
      <c r="H492" s="37">
        <f t="shared" si="371"/>
        <v>6.6000000000000003E-2</v>
      </c>
      <c r="I492" s="37">
        <v>0</v>
      </c>
      <c r="J492" s="37">
        <v>0</v>
      </c>
      <c r="K492" s="37">
        <v>5.5E-2</v>
      </c>
      <c r="L492" s="37">
        <v>1.1000000000000003E-2</v>
      </c>
      <c r="M492" s="37">
        <f t="shared" si="372"/>
        <v>6.5985290000000002E-2</v>
      </c>
      <c r="N492" s="37">
        <v>0</v>
      </c>
      <c r="O492" s="37">
        <v>0</v>
      </c>
      <c r="P492" s="37">
        <v>5.498774E-2</v>
      </c>
      <c r="Q492" s="37">
        <v>1.0997550000000002E-2</v>
      </c>
      <c r="R492" s="38">
        <f t="shared" si="373"/>
        <v>1.4710000000001111E-5</v>
      </c>
      <c r="S492" s="35">
        <f t="shared" si="374"/>
        <v>-1.4710000000001111E-5</v>
      </c>
      <c r="T492" s="39">
        <f t="shared" si="368"/>
        <v>-2.2287878787880471E-4</v>
      </c>
      <c r="U492" s="35">
        <f t="shared" si="375"/>
        <v>0</v>
      </c>
      <c r="V492" s="39">
        <v>0</v>
      </c>
      <c r="W492" s="35">
        <f t="shared" si="376"/>
        <v>0</v>
      </c>
      <c r="X492" s="39">
        <v>0</v>
      </c>
      <c r="Y492" s="35">
        <f t="shared" si="377"/>
        <v>-1.2260000000000049E-5</v>
      </c>
      <c r="Z492" s="39">
        <f t="shared" si="369"/>
        <v>-2.2290909090909178E-4</v>
      </c>
      <c r="AA492" s="35">
        <f t="shared" si="378"/>
        <v>-2.4500000000010624E-6</v>
      </c>
      <c r="AB492" s="39">
        <f t="shared" si="370"/>
        <v>-2.2272727272736926E-4</v>
      </c>
      <c r="AC492" s="11" t="s">
        <v>33</v>
      </c>
      <c r="AR492" s="95"/>
    </row>
    <row r="493" spans="1:44" ht="78.75" x14ac:dyDescent="0.25">
      <c r="A493" s="32" t="s">
        <v>785</v>
      </c>
      <c r="B493" s="48" t="s">
        <v>927</v>
      </c>
      <c r="C493" s="37" t="s">
        <v>928</v>
      </c>
      <c r="D493" s="34">
        <v>156</v>
      </c>
      <c r="E493" s="36" t="s">
        <v>33</v>
      </c>
      <c r="F493" s="37">
        <v>0</v>
      </c>
      <c r="G493" s="35">
        <v>156</v>
      </c>
      <c r="H493" s="37">
        <f t="shared" si="371"/>
        <v>84</v>
      </c>
      <c r="I493" s="37">
        <v>0</v>
      </c>
      <c r="J493" s="37">
        <v>0</v>
      </c>
      <c r="K493" s="37">
        <v>70</v>
      </c>
      <c r="L493" s="37">
        <v>14</v>
      </c>
      <c r="M493" s="37">
        <f t="shared" si="372"/>
        <v>84.449999999999989</v>
      </c>
      <c r="N493" s="37">
        <v>0</v>
      </c>
      <c r="O493" s="37">
        <v>0</v>
      </c>
      <c r="P493" s="37">
        <v>3.3249999999999886</v>
      </c>
      <c r="Q493" s="37">
        <v>81.125</v>
      </c>
      <c r="R493" s="38">
        <f t="shared" si="373"/>
        <v>71.550000000000011</v>
      </c>
      <c r="S493" s="35">
        <f t="shared" si="374"/>
        <v>0.44999999999998863</v>
      </c>
      <c r="T493" s="39">
        <f t="shared" si="368"/>
        <v>5.3571428571427219E-3</v>
      </c>
      <c r="U493" s="35">
        <f t="shared" si="375"/>
        <v>0</v>
      </c>
      <c r="V493" s="39">
        <v>0</v>
      </c>
      <c r="W493" s="35">
        <f t="shared" si="376"/>
        <v>0</v>
      </c>
      <c r="X493" s="39">
        <v>0</v>
      </c>
      <c r="Y493" s="35">
        <f t="shared" si="377"/>
        <v>-66.675000000000011</v>
      </c>
      <c r="Z493" s="39">
        <f t="shared" si="369"/>
        <v>-0.95250000000000012</v>
      </c>
      <c r="AA493" s="35">
        <f t="shared" si="378"/>
        <v>67.125</v>
      </c>
      <c r="AB493" s="39">
        <f t="shared" si="370"/>
        <v>4.7946428571428568</v>
      </c>
      <c r="AC493" s="11" t="s">
        <v>33</v>
      </c>
      <c r="AR493" s="95"/>
    </row>
    <row r="494" spans="1:44" x14ac:dyDescent="0.25">
      <c r="A494" s="23" t="s">
        <v>929</v>
      </c>
      <c r="B494" s="29" t="s">
        <v>930</v>
      </c>
      <c r="C494" s="25" t="s">
        <v>32</v>
      </c>
      <c r="D494" s="102">
        <f>SUM(D495,D512,D529,D550,D557,D563,D564)</f>
        <v>4774.8981623022</v>
      </c>
      <c r="E494" s="42" t="s">
        <v>33</v>
      </c>
      <c r="F494" s="66">
        <f t="shared" ref="F494:S494" si="379">SUM(F495,F512,F529,F550,F557,F563,F564)</f>
        <v>979.31031322000024</v>
      </c>
      <c r="G494" s="102">
        <f t="shared" si="379"/>
        <v>3795.5878490822001</v>
      </c>
      <c r="H494" s="66">
        <f t="shared" si="379"/>
        <v>653.36211745200001</v>
      </c>
      <c r="I494" s="66">
        <f t="shared" si="379"/>
        <v>0</v>
      </c>
      <c r="J494" s="66">
        <f t="shared" si="379"/>
        <v>0</v>
      </c>
      <c r="K494" s="66">
        <f t="shared" si="379"/>
        <v>448.3891794066667</v>
      </c>
      <c r="L494" s="66">
        <f t="shared" si="379"/>
        <v>204.97293804533334</v>
      </c>
      <c r="M494" s="66">
        <f t="shared" si="379"/>
        <v>470.73754678</v>
      </c>
      <c r="N494" s="66">
        <f t="shared" si="379"/>
        <v>0</v>
      </c>
      <c r="O494" s="66">
        <f t="shared" si="379"/>
        <v>0</v>
      </c>
      <c r="P494" s="66">
        <f t="shared" si="379"/>
        <v>310.31216168000009</v>
      </c>
      <c r="Q494" s="66">
        <f t="shared" si="379"/>
        <v>160.42538509999997</v>
      </c>
      <c r="R494" s="66">
        <f t="shared" si="379"/>
        <v>3325.1003147822003</v>
      </c>
      <c r="S494" s="66">
        <f t="shared" si="379"/>
        <v>-182.87458315199999</v>
      </c>
      <c r="T494" s="27">
        <f t="shared" si="368"/>
        <v>-0.27989774470729867</v>
      </c>
      <c r="U494" s="66">
        <f>SUM(U495,U512,U529,U550,U557,U563,U564)</f>
        <v>0</v>
      </c>
      <c r="V494" s="27">
        <v>0</v>
      </c>
      <c r="W494" s="66">
        <f>SUM(W495,W512,W529,W550,W557,W563,W564)</f>
        <v>0</v>
      </c>
      <c r="X494" s="27">
        <v>0</v>
      </c>
      <c r="Y494" s="66">
        <f>SUM(Y495,Y512,Y529,Y550,Y557,Y563,Y564)</f>
        <v>-138.32703020666665</v>
      </c>
      <c r="Z494" s="27">
        <f t="shared" si="369"/>
        <v>-0.3084976992301835</v>
      </c>
      <c r="AA494" s="66">
        <f>SUM(AA495,AA512,AA529,AA550,AA557,AA563,AA564)</f>
        <v>-44.547552945333329</v>
      </c>
      <c r="AB494" s="27">
        <f t="shared" si="370"/>
        <v>-0.21733382645606056</v>
      </c>
      <c r="AC494" s="28" t="s">
        <v>33</v>
      </c>
      <c r="AR494" s="95"/>
    </row>
    <row r="495" spans="1:44" ht="31.5" x14ac:dyDescent="0.25">
      <c r="A495" s="23" t="s">
        <v>931</v>
      </c>
      <c r="B495" s="29" t="s">
        <v>51</v>
      </c>
      <c r="C495" s="25" t="s">
        <v>32</v>
      </c>
      <c r="D495" s="105">
        <f>D496+D499+D502+D511</f>
        <v>315.66209150000003</v>
      </c>
      <c r="E495" s="42" t="s">
        <v>33</v>
      </c>
      <c r="F495" s="66">
        <f t="shared" ref="F495" si="380">F496+F499+F502+F511</f>
        <v>198.44715789000003</v>
      </c>
      <c r="G495" s="102">
        <f>G496+G499+G502+G511</f>
        <v>117.21493361000002</v>
      </c>
      <c r="H495" s="66">
        <f t="shared" ref="H495:AA495" si="381">H496+H499+H502+H511</f>
        <v>117.21493361</v>
      </c>
      <c r="I495" s="66">
        <f t="shared" si="381"/>
        <v>0</v>
      </c>
      <c r="J495" s="66">
        <f t="shared" si="381"/>
        <v>0</v>
      </c>
      <c r="K495" s="66">
        <f t="shared" si="381"/>
        <v>0</v>
      </c>
      <c r="L495" s="66">
        <f t="shared" si="381"/>
        <v>117.21493361</v>
      </c>
      <c r="M495" s="66">
        <f t="shared" si="381"/>
        <v>100.58080858999999</v>
      </c>
      <c r="N495" s="66">
        <f t="shared" si="381"/>
        <v>0</v>
      </c>
      <c r="O495" s="66">
        <f t="shared" si="381"/>
        <v>0</v>
      </c>
      <c r="P495" s="66">
        <f t="shared" si="381"/>
        <v>0</v>
      </c>
      <c r="Q495" s="66">
        <f t="shared" si="381"/>
        <v>100.58080858999999</v>
      </c>
      <c r="R495" s="66">
        <f t="shared" si="381"/>
        <v>16.63412502000002</v>
      </c>
      <c r="S495" s="66">
        <f t="shared" si="381"/>
        <v>-16.634125020000006</v>
      </c>
      <c r="T495" s="27">
        <f t="shared" si="368"/>
        <v>-0.14191131204617166</v>
      </c>
      <c r="U495" s="66">
        <f t="shared" si="381"/>
        <v>0</v>
      </c>
      <c r="V495" s="27">
        <v>0</v>
      </c>
      <c r="W495" s="66">
        <f t="shared" si="381"/>
        <v>0</v>
      </c>
      <c r="X495" s="27">
        <v>0</v>
      </c>
      <c r="Y495" s="66">
        <f t="shared" si="381"/>
        <v>0</v>
      </c>
      <c r="Z495" s="27">
        <v>0</v>
      </c>
      <c r="AA495" s="66">
        <f t="shared" si="381"/>
        <v>-16.634125020000006</v>
      </c>
      <c r="AB495" s="27">
        <f t="shared" si="370"/>
        <v>-0.14191131204617166</v>
      </c>
      <c r="AC495" s="28" t="s">
        <v>33</v>
      </c>
      <c r="AR495" s="95"/>
    </row>
    <row r="496" spans="1:44" ht="94.5" x14ac:dyDescent="0.25">
      <c r="A496" s="23" t="s">
        <v>932</v>
      </c>
      <c r="B496" s="24" t="s">
        <v>53</v>
      </c>
      <c r="C496" s="83" t="s">
        <v>32</v>
      </c>
      <c r="D496" s="105">
        <f>D497+D498</f>
        <v>0</v>
      </c>
      <c r="E496" s="42" t="s">
        <v>33</v>
      </c>
      <c r="F496" s="66">
        <f t="shared" ref="F496" si="382">F497+F498</f>
        <v>0</v>
      </c>
      <c r="G496" s="102">
        <f>G497+G498</f>
        <v>0</v>
      </c>
      <c r="H496" s="66">
        <f t="shared" ref="H496:AA496" si="383">H497+H498</f>
        <v>0</v>
      </c>
      <c r="I496" s="66">
        <f t="shared" si="383"/>
        <v>0</v>
      </c>
      <c r="J496" s="66">
        <f t="shared" si="383"/>
        <v>0</v>
      </c>
      <c r="K496" s="66">
        <f t="shared" si="383"/>
        <v>0</v>
      </c>
      <c r="L496" s="66">
        <f t="shared" si="383"/>
        <v>0</v>
      </c>
      <c r="M496" s="66">
        <f t="shared" si="383"/>
        <v>0</v>
      </c>
      <c r="N496" s="66">
        <f t="shared" si="383"/>
        <v>0</v>
      </c>
      <c r="O496" s="66">
        <f t="shared" si="383"/>
        <v>0</v>
      </c>
      <c r="P496" s="66">
        <f t="shared" si="383"/>
        <v>0</v>
      </c>
      <c r="Q496" s="66">
        <f t="shared" si="383"/>
        <v>0</v>
      </c>
      <c r="R496" s="66">
        <f t="shared" si="383"/>
        <v>0</v>
      </c>
      <c r="S496" s="66">
        <f t="shared" si="383"/>
        <v>0</v>
      </c>
      <c r="T496" s="27">
        <v>0</v>
      </c>
      <c r="U496" s="66">
        <f t="shared" si="383"/>
        <v>0</v>
      </c>
      <c r="V496" s="27">
        <v>0</v>
      </c>
      <c r="W496" s="66">
        <f t="shared" si="383"/>
        <v>0</v>
      </c>
      <c r="X496" s="27">
        <v>0</v>
      </c>
      <c r="Y496" s="66">
        <f t="shared" si="383"/>
        <v>0</v>
      </c>
      <c r="Z496" s="27">
        <v>0</v>
      </c>
      <c r="AA496" s="66">
        <f t="shared" si="383"/>
        <v>0</v>
      </c>
      <c r="AB496" s="27">
        <v>0</v>
      </c>
      <c r="AC496" s="28" t="s">
        <v>33</v>
      </c>
      <c r="AR496" s="95"/>
    </row>
    <row r="497" spans="1:44" x14ac:dyDescent="0.25">
      <c r="A497" s="29" t="s">
        <v>933</v>
      </c>
      <c r="B497" s="29" t="s">
        <v>934</v>
      </c>
      <c r="C497" s="83" t="s">
        <v>32</v>
      </c>
      <c r="D497" s="102">
        <v>0</v>
      </c>
      <c r="E497" s="42" t="s">
        <v>33</v>
      </c>
      <c r="F497" s="66">
        <v>0</v>
      </c>
      <c r="G497" s="102">
        <v>0</v>
      </c>
      <c r="H497" s="66">
        <v>0</v>
      </c>
      <c r="I497" s="66">
        <v>0</v>
      </c>
      <c r="J497" s="66">
        <v>0</v>
      </c>
      <c r="K497" s="66">
        <v>0</v>
      </c>
      <c r="L497" s="66">
        <v>0</v>
      </c>
      <c r="M497" s="66">
        <v>0</v>
      </c>
      <c r="N497" s="66">
        <v>0</v>
      </c>
      <c r="O497" s="66">
        <v>0</v>
      </c>
      <c r="P497" s="66">
        <v>0</v>
      </c>
      <c r="Q497" s="66">
        <v>0</v>
      </c>
      <c r="R497" s="66">
        <v>0</v>
      </c>
      <c r="S497" s="66">
        <v>0</v>
      </c>
      <c r="T497" s="27">
        <v>0</v>
      </c>
      <c r="U497" s="66">
        <v>0</v>
      </c>
      <c r="V497" s="27">
        <v>0</v>
      </c>
      <c r="W497" s="66">
        <v>0</v>
      </c>
      <c r="X497" s="27">
        <v>0</v>
      </c>
      <c r="Y497" s="66">
        <v>0</v>
      </c>
      <c r="Z497" s="27">
        <v>0</v>
      </c>
      <c r="AA497" s="66">
        <v>0</v>
      </c>
      <c r="AB497" s="27">
        <v>0</v>
      </c>
      <c r="AC497" s="28" t="s">
        <v>33</v>
      </c>
      <c r="AR497" s="95"/>
    </row>
    <row r="498" spans="1:44" x14ac:dyDescent="0.25">
      <c r="A498" s="25" t="s">
        <v>935</v>
      </c>
      <c r="B498" s="29" t="s">
        <v>936</v>
      </c>
      <c r="C498" s="83" t="s">
        <v>32</v>
      </c>
      <c r="D498" s="102">
        <v>0</v>
      </c>
      <c r="E498" s="42" t="s">
        <v>33</v>
      </c>
      <c r="F498" s="66">
        <v>0</v>
      </c>
      <c r="G498" s="102">
        <v>0</v>
      </c>
      <c r="H498" s="66">
        <v>0</v>
      </c>
      <c r="I498" s="66">
        <v>0</v>
      </c>
      <c r="J498" s="66">
        <v>0</v>
      </c>
      <c r="K498" s="66">
        <v>0</v>
      </c>
      <c r="L498" s="66">
        <v>0</v>
      </c>
      <c r="M498" s="66">
        <v>0</v>
      </c>
      <c r="N498" s="66">
        <v>0</v>
      </c>
      <c r="O498" s="66">
        <v>0</v>
      </c>
      <c r="P498" s="66">
        <v>0</v>
      </c>
      <c r="Q498" s="66">
        <v>0</v>
      </c>
      <c r="R498" s="66">
        <v>0</v>
      </c>
      <c r="S498" s="66">
        <v>0</v>
      </c>
      <c r="T498" s="27">
        <v>0</v>
      </c>
      <c r="U498" s="66">
        <v>0</v>
      </c>
      <c r="V498" s="27">
        <v>0</v>
      </c>
      <c r="W498" s="66">
        <v>0</v>
      </c>
      <c r="X498" s="27">
        <v>0</v>
      </c>
      <c r="Y498" s="66">
        <v>0</v>
      </c>
      <c r="Z498" s="27">
        <v>0</v>
      </c>
      <c r="AA498" s="66">
        <v>0</v>
      </c>
      <c r="AB498" s="27">
        <v>0</v>
      </c>
      <c r="AC498" s="28" t="s">
        <v>33</v>
      </c>
      <c r="AR498" s="95"/>
    </row>
    <row r="499" spans="1:44" ht="47.25" x14ac:dyDescent="0.25">
      <c r="A499" s="25" t="s">
        <v>937</v>
      </c>
      <c r="B499" s="29" t="s">
        <v>59</v>
      </c>
      <c r="C499" s="83" t="s">
        <v>32</v>
      </c>
      <c r="D499" s="102">
        <v>0</v>
      </c>
      <c r="E499" s="42" t="s">
        <v>33</v>
      </c>
      <c r="F499" s="66">
        <f t="shared" ref="F499" si="384">F500</f>
        <v>0</v>
      </c>
      <c r="G499" s="102">
        <f>G500</f>
        <v>0</v>
      </c>
      <c r="H499" s="66">
        <f t="shared" ref="H499:AA499" si="385">H500</f>
        <v>0</v>
      </c>
      <c r="I499" s="66">
        <f t="shared" si="385"/>
        <v>0</v>
      </c>
      <c r="J499" s="66">
        <f t="shared" si="385"/>
        <v>0</v>
      </c>
      <c r="K499" s="66">
        <f t="shared" si="385"/>
        <v>0</v>
      </c>
      <c r="L499" s="66">
        <f t="shared" si="385"/>
        <v>0</v>
      </c>
      <c r="M499" s="66">
        <f t="shared" si="385"/>
        <v>0</v>
      </c>
      <c r="N499" s="66">
        <f t="shared" si="385"/>
        <v>0</v>
      </c>
      <c r="O499" s="66">
        <f t="shared" si="385"/>
        <v>0</v>
      </c>
      <c r="P499" s="66">
        <f t="shared" si="385"/>
        <v>0</v>
      </c>
      <c r="Q499" s="66">
        <f t="shared" si="385"/>
        <v>0</v>
      </c>
      <c r="R499" s="66">
        <f t="shared" si="385"/>
        <v>0</v>
      </c>
      <c r="S499" s="66">
        <f t="shared" si="385"/>
        <v>0</v>
      </c>
      <c r="T499" s="27">
        <v>0</v>
      </c>
      <c r="U499" s="66">
        <f t="shared" si="385"/>
        <v>0</v>
      </c>
      <c r="V499" s="27">
        <v>0</v>
      </c>
      <c r="W499" s="66">
        <f t="shared" si="385"/>
        <v>0</v>
      </c>
      <c r="X499" s="27">
        <v>0</v>
      </c>
      <c r="Y499" s="66">
        <f t="shared" si="385"/>
        <v>0</v>
      </c>
      <c r="Z499" s="27">
        <v>0</v>
      </c>
      <c r="AA499" s="66">
        <f t="shared" si="385"/>
        <v>0</v>
      </c>
      <c r="AB499" s="27">
        <v>0</v>
      </c>
      <c r="AC499" s="28" t="s">
        <v>33</v>
      </c>
      <c r="AR499" s="95"/>
    </row>
    <row r="500" spans="1:44" ht="31.5" x14ac:dyDescent="0.25">
      <c r="A500" s="23" t="s">
        <v>938</v>
      </c>
      <c r="B500" s="29" t="s">
        <v>939</v>
      </c>
      <c r="C500" s="83" t="s">
        <v>32</v>
      </c>
      <c r="D500" s="102">
        <v>0</v>
      </c>
      <c r="E500" s="42" t="s">
        <v>33</v>
      </c>
      <c r="F500" s="66">
        <v>0</v>
      </c>
      <c r="G500" s="102">
        <v>0</v>
      </c>
      <c r="H500" s="66">
        <v>0</v>
      </c>
      <c r="I500" s="66">
        <v>0</v>
      </c>
      <c r="J500" s="66">
        <v>0</v>
      </c>
      <c r="K500" s="66">
        <v>0</v>
      </c>
      <c r="L500" s="66">
        <v>0</v>
      </c>
      <c r="M500" s="66">
        <v>0</v>
      </c>
      <c r="N500" s="66">
        <v>0</v>
      </c>
      <c r="O500" s="66">
        <v>0</v>
      </c>
      <c r="P500" s="66">
        <v>0</v>
      </c>
      <c r="Q500" s="66">
        <v>0</v>
      </c>
      <c r="R500" s="66">
        <v>0</v>
      </c>
      <c r="S500" s="66">
        <v>0</v>
      </c>
      <c r="T500" s="27">
        <v>0</v>
      </c>
      <c r="U500" s="66">
        <v>0</v>
      </c>
      <c r="V500" s="27">
        <v>0</v>
      </c>
      <c r="W500" s="66">
        <v>0</v>
      </c>
      <c r="X500" s="27">
        <v>0</v>
      </c>
      <c r="Y500" s="66">
        <v>0</v>
      </c>
      <c r="Z500" s="27">
        <v>0</v>
      </c>
      <c r="AA500" s="66">
        <v>0</v>
      </c>
      <c r="AB500" s="27">
        <v>0</v>
      </c>
      <c r="AC500" s="28" t="s">
        <v>33</v>
      </c>
      <c r="AR500" s="95"/>
    </row>
    <row r="501" spans="1:44" ht="31.5" x14ac:dyDescent="0.25">
      <c r="A501" s="23" t="s">
        <v>940</v>
      </c>
      <c r="B501" s="29" t="s">
        <v>939</v>
      </c>
      <c r="C501" s="83" t="s">
        <v>32</v>
      </c>
      <c r="D501" s="102">
        <v>0</v>
      </c>
      <c r="E501" s="42" t="s">
        <v>33</v>
      </c>
      <c r="F501" s="66">
        <v>0</v>
      </c>
      <c r="G501" s="102">
        <v>0</v>
      </c>
      <c r="H501" s="66">
        <v>0</v>
      </c>
      <c r="I501" s="66">
        <v>0</v>
      </c>
      <c r="J501" s="66">
        <v>0</v>
      </c>
      <c r="K501" s="66">
        <v>0</v>
      </c>
      <c r="L501" s="66">
        <v>0</v>
      </c>
      <c r="M501" s="66">
        <v>0</v>
      </c>
      <c r="N501" s="66">
        <v>0</v>
      </c>
      <c r="O501" s="66">
        <v>0</v>
      </c>
      <c r="P501" s="66">
        <v>0</v>
      </c>
      <c r="Q501" s="66">
        <v>0</v>
      </c>
      <c r="R501" s="66">
        <v>0</v>
      </c>
      <c r="S501" s="66">
        <v>0</v>
      </c>
      <c r="T501" s="27">
        <v>0</v>
      </c>
      <c r="U501" s="66">
        <v>0</v>
      </c>
      <c r="V501" s="27">
        <v>0</v>
      </c>
      <c r="W501" s="66">
        <v>0</v>
      </c>
      <c r="X501" s="27">
        <v>0</v>
      </c>
      <c r="Y501" s="66">
        <v>0</v>
      </c>
      <c r="Z501" s="27">
        <v>0</v>
      </c>
      <c r="AA501" s="66">
        <v>0</v>
      </c>
      <c r="AB501" s="27">
        <v>0</v>
      </c>
      <c r="AC501" s="65" t="s">
        <v>33</v>
      </c>
      <c r="AR501" s="95"/>
    </row>
    <row r="502" spans="1:44" ht="47.25" x14ac:dyDescent="0.25">
      <c r="A502" s="23" t="s">
        <v>941</v>
      </c>
      <c r="B502" s="29" t="s">
        <v>63</v>
      </c>
      <c r="C502" s="83" t="s">
        <v>32</v>
      </c>
      <c r="D502" s="42">
        <f>SUM(D503:D507)</f>
        <v>315.66209150000003</v>
      </c>
      <c r="E502" s="42" t="s">
        <v>33</v>
      </c>
      <c r="F502" s="66">
        <f t="shared" ref="F502" si="386">SUM(F503:F507)</f>
        <v>198.44715789000003</v>
      </c>
      <c r="G502" s="102">
        <f>SUM(G503:G507)</f>
        <v>117.21493361000002</v>
      </c>
      <c r="H502" s="66">
        <f t="shared" ref="H502:AA502" si="387">SUM(H503:H507)</f>
        <v>117.21493361</v>
      </c>
      <c r="I502" s="66">
        <f t="shared" si="387"/>
        <v>0</v>
      </c>
      <c r="J502" s="66">
        <f t="shared" si="387"/>
        <v>0</v>
      </c>
      <c r="K502" s="66">
        <f t="shared" si="387"/>
        <v>0</v>
      </c>
      <c r="L502" s="66">
        <f t="shared" si="387"/>
        <v>117.21493361</v>
      </c>
      <c r="M502" s="66">
        <f>SUM(M503:M507)</f>
        <v>100.58080858999999</v>
      </c>
      <c r="N502" s="66">
        <f t="shared" si="387"/>
        <v>0</v>
      </c>
      <c r="O502" s="66">
        <f t="shared" si="387"/>
        <v>0</v>
      </c>
      <c r="P502" s="66">
        <f t="shared" si="387"/>
        <v>0</v>
      </c>
      <c r="Q502" s="66">
        <f t="shared" si="387"/>
        <v>100.58080858999999</v>
      </c>
      <c r="R502" s="66">
        <f t="shared" si="387"/>
        <v>16.63412502000002</v>
      </c>
      <c r="S502" s="66">
        <f t="shared" si="387"/>
        <v>-16.634125020000006</v>
      </c>
      <c r="T502" s="27">
        <f t="shared" si="368"/>
        <v>-0.14191131204617166</v>
      </c>
      <c r="U502" s="66">
        <f t="shared" si="387"/>
        <v>0</v>
      </c>
      <c r="V502" s="27">
        <v>0</v>
      </c>
      <c r="W502" s="66">
        <f t="shared" si="387"/>
        <v>0</v>
      </c>
      <c r="X502" s="27">
        <v>0</v>
      </c>
      <c r="Y502" s="66">
        <f t="shared" si="387"/>
        <v>0</v>
      </c>
      <c r="Z502" s="27">
        <v>0</v>
      </c>
      <c r="AA502" s="66">
        <f t="shared" si="387"/>
        <v>-16.634125020000006</v>
      </c>
      <c r="AB502" s="27">
        <f t="shared" si="370"/>
        <v>-0.14191131204617166</v>
      </c>
      <c r="AC502" s="28" t="s">
        <v>33</v>
      </c>
      <c r="AR502" s="95"/>
    </row>
    <row r="503" spans="1:44" ht="78.75" x14ac:dyDescent="0.25">
      <c r="A503" s="23" t="s">
        <v>942</v>
      </c>
      <c r="B503" s="29" t="s">
        <v>65</v>
      </c>
      <c r="C503" s="83" t="s">
        <v>32</v>
      </c>
      <c r="D503" s="105">
        <v>0</v>
      </c>
      <c r="E503" s="42" t="s">
        <v>33</v>
      </c>
      <c r="F503" s="66">
        <v>0</v>
      </c>
      <c r="G503" s="102">
        <v>0</v>
      </c>
      <c r="H503" s="66">
        <v>0</v>
      </c>
      <c r="I503" s="66">
        <v>0</v>
      </c>
      <c r="J503" s="66">
        <v>0</v>
      </c>
      <c r="K503" s="66">
        <v>0</v>
      </c>
      <c r="L503" s="66">
        <v>0</v>
      </c>
      <c r="M503" s="66">
        <v>0</v>
      </c>
      <c r="N503" s="66">
        <v>0</v>
      </c>
      <c r="O503" s="66">
        <v>0</v>
      </c>
      <c r="P503" s="66">
        <v>0</v>
      </c>
      <c r="Q503" s="66">
        <v>0</v>
      </c>
      <c r="R503" s="66">
        <v>0</v>
      </c>
      <c r="S503" s="66">
        <v>0</v>
      </c>
      <c r="T503" s="27">
        <v>0</v>
      </c>
      <c r="U503" s="66">
        <v>0</v>
      </c>
      <c r="V503" s="27">
        <v>0</v>
      </c>
      <c r="W503" s="66">
        <v>0</v>
      </c>
      <c r="X503" s="27">
        <v>0</v>
      </c>
      <c r="Y503" s="66">
        <v>0</v>
      </c>
      <c r="Z503" s="27">
        <v>0</v>
      </c>
      <c r="AA503" s="66">
        <v>0</v>
      </c>
      <c r="AB503" s="27">
        <v>0</v>
      </c>
      <c r="AC503" s="28" t="s">
        <v>33</v>
      </c>
      <c r="AR503" s="95"/>
    </row>
    <row r="504" spans="1:44" ht="78.75" x14ac:dyDescent="0.25">
      <c r="A504" s="23" t="s">
        <v>943</v>
      </c>
      <c r="B504" s="29" t="s">
        <v>67</v>
      </c>
      <c r="C504" s="83" t="s">
        <v>32</v>
      </c>
      <c r="D504" s="105">
        <v>0</v>
      </c>
      <c r="E504" s="42" t="s">
        <v>33</v>
      </c>
      <c r="F504" s="66">
        <v>0</v>
      </c>
      <c r="G504" s="102">
        <v>0</v>
      </c>
      <c r="H504" s="66">
        <v>0</v>
      </c>
      <c r="I504" s="66">
        <v>0</v>
      </c>
      <c r="J504" s="66">
        <v>0</v>
      </c>
      <c r="K504" s="66">
        <v>0</v>
      </c>
      <c r="L504" s="66">
        <v>0</v>
      </c>
      <c r="M504" s="66">
        <v>0</v>
      </c>
      <c r="N504" s="66">
        <v>0</v>
      </c>
      <c r="O504" s="66">
        <v>0</v>
      </c>
      <c r="P504" s="66">
        <v>0</v>
      </c>
      <c r="Q504" s="66">
        <v>0</v>
      </c>
      <c r="R504" s="66">
        <v>0</v>
      </c>
      <c r="S504" s="66">
        <v>0</v>
      </c>
      <c r="T504" s="27">
        <v>0</v>
      </c>
      <c r="U504" s="66">
        <v>0</v>
      </c>
      <c r="V504" s="27">
        <v>0</v>
      </c>
      <c r="W504" s="66">
        <v>0</v>
      </c>
      <c r="X504" s="27">
        <v>0</v>
      </c>
      <c r="Y504" s="66">
        <v>0</v>
      </c>
      <c r="Z504" s="27">
        <v>0</v>
      </c>
      <c r="AA504" s="66">
        <v>0</v>
      </c>
      <c r="AB504" s="27">
        <v>0</v>
      </c>
      <c r="AC504" s="28" t="s">
        <v>33</v>
      </c>
      <c r="AR504" s="95"/>
    </row>
    <row r="505" spans="1:44" ht="63" x14ac:dyDescent="0.25">
      <c r="A505" s="23" t="s">
        <v>944</v>
      </c>
      <c r="B505" s="29" t="s">
        <v>69</v>
      </c>
      <c r="C505" s="83" t="s">
        <v>32</v>
      </c>
      <c r="D505" s="42">
        <v>0</v>
      </c>
      <c r="E505" s="42" t="s">
        <v>33</v>
      </c>
      <c r="F505" s="66">
        <v>0</v>
      </c>
      <c r="G505" s="102">
        <v>0</v>
      </c>
      <c r="H505" s="66">
        <v>0</v>
      </c>
      <c r="I505" s="66">
        <v>0</v>
      </c>
      <c r="J505" s="66">
        <v>0</v>
      </c>
      <c r="K505" s="66">
        <v>0</v>
      </c>
      <c r="L505" s="66">
        <v>0</v>
      </c>
      <c r="M505" s="66">
        <v>0</v>
      </c>
      <c r="N505" s="66">
        <v>0</v>
      </c>
      <c r="O505" s="66">
        <v>0</v>
      </c>
      <c r="P505" s="66">
        <v>0</v>
      </c>
      <c r="Q505" s="66">
        <v>0</v>
      </c>
      <c r="R505" s="66">
        <v>0</v>
      </c>
      <c r="S505" s="66">
        <v>0</v>
      </c>
      <c r="T505" s="27">
        <v>0</v>
      </c>
      <c r="U505" s="66">
        <v>0</v>
      </c>
      <c r="V505" s="27">
        <v>0</v>
      </c>
      <c r="W505" s="66">
        <v>0</v>
      </c>
      <c r="X505" s="27">
        <v>0</v>
      </c>
      <c r="Y505" s="66">
        <v>0</v>
      </c>
      <c r="Z505" s="27">
        <v>0</v>
      </c>
      <c r="AA505" s="66">
        <v>0</v>
      </c>
      <c r="AB505" s="27">
        <v>0</v>
      </c>
      <c r="AC505" s="28" t="s">
        <v>33</v>
      </c>
      <c r="AR505" s="95"/>
    </row>
    <row r="506" spans="1:44" ht="94.5" x14ac:dyDescent="0.25">
      <c r="A506" s="23" t="s">
        <v>945</v>
      </c>
      <c r="B506" s="29" t="s">
        <v>75</v>
      </c>
      <c r="C506" s="83" t="s">
        <v>32</v>
      </c>
      <c r="D506" s="102">
        <v>0</v>
      </c>
      <c r="E506" s="42" t="s">
        <v>33</v>
      </c>
      <c r="F506" s="66">
        <v>0</v>
      </c>
      <c r="G506" s="102">
        <v>0</v>
      </c>
      <c r="H506" s="66">
        <v>0</v>
      </c>
      <c r="I506" s="66">
        <v>0</v>
      </c>
      <c r="J506" s="66">
        <v>0</v>
      </c>
      <c r="K506" s="66">
        <v>0</v>
      </c>
      <c r="L506" s="66">
        <v>0</v>
      </c>
      <c r="M506" s="66">
        <v>0</v>
      </c>
      <c r="N506" s="66">
        <v>0</v>
      </c>
      <c r="O506" s="66">
        <v>0</v>
      </c>
      <c r="P506" s="66">
        <v>0</v>
      </c>
      <c r="Q506" s="66">
        <v>0</v>
      </c>
      <c r="R506" s="66">
        <v>0</v>
      </c>
      <c r="S506" s="66">
        <v>0</v>
      </c>
      <c r="T506" s="27">
        <v>0</v>
      </c>
      <c r="U506" s="66">
        <v>0</v>
      </c>
      <c r="V506" s="27">
        <v>0</v>
      </c>
      <c r="W506" s="66">
        <v>0</v>
      </c>
      <c r="X506" s="27">
        <v>0</v>
      </c>
      <c r="Y506" s="66">
        <v>0</v>
      </c>
      <c r="Z506" s="27">
        <v>0</v>
      </c>
      <c r="AA506" s="66">
        <v>0</v>
      </c>
      <c r="AB506" s="27">
        <v>0</v>
      </c>
      <c r="AC506" s="28" t="s">
        <v>33</v>
      </c>
      <c r="AR506" s="95"/>
    </row>
    <row r="507" spans="1:44" ht="78.75" x14ac:dyDescent="0.25">
      <c r="A507" s="23" t="s">
        <v>946</v>
      </c>
      <c r="B507" s="29" t="s">
        <v>79</v>
      </c>
      <c r="C507" s="83" t="s">
        <v>32</v>
      </c>
      <c r="D507" s="102">
        <f>SUM(D508:D510)</f>
        <v>315.66209150000003</v>
      </c>
      <c r="E507" s="42" t="s">
        <v>33</v>
      </c>
      <c r="F507" s="66">
        <f t="shared" ref="F507" si="388">SUM(F508:F510)</f>
        <v>198.44715789000003</v>
      </c>
      <c r="G507" s="102">
        <f>SUM(G508:G510)</f>
        <v>117.21493361000002</v>
      </c>
      <c r="H507" s="66">
        <f t="shared" ref="H507:AA507" si="389">SUM(H508:H510)</f>
        <v>117.21493361</v>
      </c>
      <c r="I507" s="66">
        <f t="shared" si="389"/>
        <v>0</v>
      </c>
      <c r="J507" s="66">
        <f t="shared" si="389"/>
        <v>0</v>
      </c>
      <c r="K507" s="66">
        <f t="shared" si="389"/>
        <v>0</v>
      </c>
      <c r="L507" s="66">
        <f t="shared" si="389"/>
        <v>117.21493361</v>
      </c>
      <c r="M507" s="66">
        <f t="shared" si="389"/>
        <v>100.58080858999999</v>
      </c>
      <c r="N507" s="66">
        <f t="shared" si="389"/>
        <v>0</v>
      </c>
      <c r="O507" s="66">
        <f t="shared" si="389"/>
        <v>0</v>
      </c>
      <c r="P507" s="66">
        <f t="shared" si="389"/>
        <v>0</v>
      </c>
      <c r="Q507" s="66">
        <f t="shared" si="389"/>
        <v>100.58080858999999</v>
      </c>
      <c r="R507" s="66">
        <f t="shared" si="389"/>
        <v>16.63412502000002</v>
      </c>
      <c r="S507" s="66">
        <f t="shared" si="389"/>
        <v>-16.634125020000006</v>
      </c>
      <c r="T507" s="27">
        <f t="shared" si="368"/>
        <v>-0.14191131204617166</v>
      </c>
      <c r="U507" s="66">
        <f t="shared" si="389"/>
        <v>0</v>
      </c>
      <c r="V507" s="27">
        <v>0</v>
      </c>
      <c r="W507" s="66">
        <f t="shared" si="389"/>
        <v>0</v>
      </c>
      <c r="X507" s="27">
        <v>0</v>
      </c>
      <c r="Y507" s="66">
        <f t="shared" si="389"/>
        <v>0</v>
      </c>
      <c r="Z507" s="27">
        <v>0</v>
      </c>
      <c r="AA507" s="66">
        <f t="shared" si="389"/>
        <v>-16.634125020000006</v>
      </c>
      <c r="AB507" s="27">
        <f t="shared" si="370"/>
        <v>-0.14191131204617166</v>
      </c>
      <c r="AC507" s="28" t="s">
        <v>33</v>
      </c>
      <c r="AR507" s="95"/>
    </row>
    <row r="508" spans="1:44" ht="78.75" x14ac:dyDescent="0.25">
      <c r="A508" s="32" t="s">
        <v>946</v>
      </c>
      <c r="B508" s="48" t="s">
        <v>947</v>
      </c>
      <c r="C508" s="37" t="s">
        <v>948</v>
      </c>
      <c r="D508" s="35">
        <v>67.995034664000002</v>
      </c>
      <c r="E508" s="36" t="s">
        <v>33</v>
      </c>
      <c r="F508" s="37">
        <v>35.474284930000003</v>
      </c>
      <c r="G508" s="35">
        <v>32.520749733999999</v>
      </c>
      <c r="H508" s="37">
        <f t="shared" ref="H508:H510" si="390">I508+J508+K508+L508</f>
        <v>32.520749733999999</v>
      </c>
      <c r="I508" s="37">
        <v>0</v>
      </c>
      <c r="J508" s="37">
        <v>0</v>
      </c>
      <c r="K508" s="37">
        <v>0</v>
      </c>
      <c r="L508" s="37">
        <v>32.520749733999999</v>
      </c>
      <c r="M508" s="37">
        <f t="shared" ref="M508:M510" si="391">N508+O508+P508+Q508</f>
        <v>28.771328579999999</v>
      </c>
      <c r="N508" s="37">
        <v>0</v>
      </c>
      <c r="O508" s="37">
        <v>0</v>
      </c>
      <c r="P508" s="37">
        <v>0</v>
      </c>
      <c r="Q508" s="37">
        <v>28.771328579999999</v>
      </c>
      <c r="R508" s="38">
        <f t="shared" ref="R508:R510" si="392">G508-M508</f>
        <v>3.7494211540000002</v>
      </c>
      <c r="S508" s="35">
        <f t="shared" ref="S508:S510" si="393">M508-H508</f>
        <v>-3.7494211540000002</v>
      </c>
      <c r="T508" s="39">
        <f t="shared" si="368"/>
        <v>-0.11529319541117565</v>
      </c>
      <c r="U508" s="35">
        <f t="shared" ref="U508:U510" si="394">N508-I508</f>
        <v>0</v>
      </c>
      <c r="V508" s="39">
        <v>0</v>
      </c>
      <c r="W508" s="35">
        <f t="shared" ref="W508:W510" si="395">O508-J508</f>
        <v>0</v>
      </c>
      <c r="X508" s="39">
        <v>0</v>
      </c>
      <c r="Y508" s="35">
        <f t="shared" ref="Y508:Y510" si="396">P508-K508</f>
        <v>0</v>
      </c>
      <c r="Z508" s="39">
        <v>0</v>
      </c>
      <c r="AA508" s="35">
        <f t="shared" ref="AA508:AA510" si="397">Q508-L508</f>
        <v>-3.7494211540000002</v>
      </c>
      <c r="AB508" s="39">
        <f t="shared" si="370"/>
        <v>-0.11529319541117565</v>
      </c>
      <c r="AC508" s="11" t="s">
        <v>1201</v>
      </c>
      <c r="AR508" s="95"/>
    </row>
    <row r="509" spans="1:44" ht="63" x14ac:dyDescent="0.25">
      <c r="A509" s="32" t="s">
        <v>946</v>
      </c>
      <c r="B509" s="48" t="s">
        <v>949</v>
      </c>
      <c r="C509" s="37" t="s">
        <v>950</v>
      </c>
      <c r="D509" s="35">
        <v>122.97233992400001</v>
      </c>
      <c r="E509" s="36" t="s">
        <v>33</v>
      </c>
      <c r="F509" s="37">
        <v>62.413783790000004</v>
      </c>
      <c r="G509" s="35">
        <v>60.558556134000007</v>
      </c>
      <c r="H509" s="37">
        <f t="shared" si="390"/>
        <v>60.558556134</v>
      </c>
      <c r="I509" s="37">
        <v>0</v>
      </c>
      <c r="J509" s="37">
        <v>0</v>
      </c>
      <c r="K509" s="37">
        <v>0</v>
      </c>
      <c r="L509" s="37">
        <v>60.558556134</v>
      </c>
      <c r="M509" s="37">
        <f t="shared" si="391"/>
        <v>54.162689579999999</v>
      </c>
      <c r="N509" s="37">
        <v>0</v>
      </c>
      <c r="O509" s="37">
        <v>0</v>
      </c>
      <c r="P509" s="37">
        <v>0</v>
      </c>
      <c r="Q509" s="37">
        <v>54.162689579999999</v>
      </c>
      <c r="R509" s="38">
        <f t="shared" si="392"/>
        <v>6.3958665540000084</v>
      </c>
      <c r="S509" s="35">
        <f t="shared" si="393"/>
        <v>-6.3958665540000013</v>
      </c>
      <c r="T509" s="39">
        <f t="shared" si="368"/>
        <v>-0.1056145813623371</v>
      </c>
      <c r="U509" s="35">
        <f t="shared" si="394"/>
        <v>0</v>
      </c>
      <c r="V509" s="39">
        <v>0</v>
      </c>
      <c r="W509" s="35">
        <f t="shared" si="395"/>
        <v>0</v>
      </c>
      <c r="X509" s="39">
        <v>0</v>
      </c>
      <c r="Y509" s="35">
        <f t="shared" si="396"/>
        <v>0</v>
      </c>
      <c r="Z509" s="39">
        <v>0</v>
      </c>
      <c r="AA509" s="35">
        <f t="shared" si="397"/>
        <v>-6.3958665540000013</v>
      </c>
      <c r="AB509" s="39">
        <f t="shared" si="370"/>
        <v>-0.1056145813623371</v>
      </c>
      <c r="AC509" s="11" t="s">
        <v>1201</v>
      </c>
      <c r="AR509" s="95"/>
    </row>
    <row r="510" spans="1:44" ht="94.5" x14ac:dyDescent="0.25">
      <c r="A510" s="32" t="s">
        <v>946</v>
      </c>
      <c r="B510" s="48" t="s">
        <v>951</v>
      </c>
      <c r="C510" s="76" t="s">
        <v>952</v>
      </c>
      <c r="D510" s="35">
        <v>124.69471691200002</v>
      </c>
      <c r="E510" s="36" t="s">
        <v>33</v>
      </c>
      <c r="F510" s="37">
        <v>100.55908917000001</v>
      </c>
      <c r="G510" s="35">
        <v>24.135627742000011</v>
      </c>
      <c r="H510" s="37">
        <f t="shared" si="390"/>
        <v>24.135627742000004</v>
      </c>
      <c r="I510" s="37">
        <v>0</v>
      </c>
      <c r="J510" s="37">
        <v>0</v>
      </c>
      <c r="K510" s="37">
        <v>0</v>
      </c>
      <c r="L510" s="37">
        <v>24.135627742000004</v>
      </c>
      <c r="M510" s="37">
        <f t="shared" si="391"/>
        <v>17.646790429999999</v>
      </c>
      <c r="N510" s="37">
        <v>0</v>
      </c>
      <c r="O510" s="37">
        <v>0</v>
      </c>
      <c r="P510" s="37">
        <v>0</v>
      </c>
      <c r="Q510" s="37">
        <v>17.646790429999999</v>
      </c>
      <c r="R510" s="38">
        <f t="shared" si="392"/>
        <v>6.4888373120000118</v>
      </c>
      <c r="S510" s="35">
        <f t="shared" si="393"/>
        <v>-6.4888373120000047</v>
      </c>
      <c r="T510" s="39">
        <f t="shared" si="368"/>
        <v>-0.2688489142011562</v>
      </c>
      <c r="U510" s="35">
        <f t="shared" si="394"/>
        <v>0</v>
      </c>
      <c r="V510" s="39">
        <v>0</v>
      </c>
      <c r="W510" s="35">
        <f t="shared" si="395"/>
        <v>0</v>
      </c>
      <c r="X510" s="39">
        <v>0</v>
      </c>
      <c r="Y510" s="35">
        <f t="shared" si="396"/>
        <v>0</v>
      </c>
      <c r="Z510" s="39">
        <v>0</v>
      </c>
      <c r="AA510" s="35">
        <f t="shared" si="397"/>
        <v>-6.4888373120000047</v>
      </c>
      <c r="AB510" s="39">
        <f t="shared" si="370"/>
        <v>-0.2688489142011562</v>
      </c>
      <c r="AC510" s="11" t="s">
        <v>1201</v>
      </c>
      <c r="AR510" s="95"/>
    </row>
    <row r="511" spans="1:44" ht="31.5" x14ac:dyDescent="0.25">
      <c r="A511" s="23" t="s">
        <v>953</v>
      </c>
      <c r="B511" s="29" t="s">
        <v>100</v>
      </c>
      <c r="C511" s="83" t="s">
        <v>32</v>
      </c>
      <c r="D511" s="102">
        <v>0</v>
      </c>
      <c r="E511" s="42" t="s">
        <v>33</v>
      </c>
      <c r="F511" s="66">
        <v>0</v>
      </c>
      <c r="G511" s="102">
        <v>0</v>
      </c>
      <c r="H511" s="66">
        <v>0</v>
      </c>
      <c r="I511" s="66">
        <v>0</v>
      </c>
      <c r="J511" s="66">
        <v>0</v>
      </c>
      <c r="K511" s="66">
        <v>0</v>
      </c>
      <c r="L511" s="66">
        <v>0</v>
      </c>
      <c r="M511" s="66">
        <v>0</v>
      </c>
      <c r="N511" s="66">
        <v>0</v>
      </c>
      <c r="O511" s="66">
        <v>0</v>
      </c>
      <c r="P511" s="66">
        <v>0</v>
      </c>
      <c r="Q511" s="66">
        <v>0</v>
      </c>
      <c r="R511" s="66">
        <v>0</v>
      </c>
      <c r="S511" s="66">
        <v>0</v>
      </c>
      <c r="T511" s="27">
        <v>0</v>
      </c>
      <c r="U511" s="66">
        <v>0</v>
      </c>
      <c r="V511" s="27">
        <v>0</v>
      </c>
      <c r="W511" s="66">
        <v>0</v>
      </c>
      <c r="X511" s="27">
        <v>0</v>
      </c>
      <c r="Y511" s="66">
        <v>0</v>
      </c>
      <c r="Z511" s="27">
        <v>0</v>
      </c>
      <c r="AA511" s="66">
        <v>0</v>
      </c>
      <c r="AB511" s="27">
        <v>0</v>
      </c>
      <c r="AC511" s="28" t="s">
        <v>33</v>
      </c>
      <c r="AR511" s="95"/>
    </row>
    <row r="512" spans="1:44" ht="63" x14ac:dyDescent="0.25">
      <c r="A512" s="23" t="s">
        <v>954</v>
      </c>
      <c r="B512" s="29" t="s">
        <v>102</v>
      </c>
      <c r="C512" s="83" t="s">
        <v>32</v>
      </c>
      <c r="D512" s="102">
        <f>D513+D521+D523+D525</f>
        <v>1125.5403385440004</v>
      </c>
      <c r="E512" s="42" t="s">
        <v>33</v>
      </c>
      <c r="F512" s="66">
        <f t="shared" ref="F512" si="398">F513+F521+F523+F525</f>
        <v>598.98269857000003</v>
      </c>
      <c r="G512" s="102">
        <f>G513+G521+G523+G525</f>
        <v>526.55763997399993</v>
      </c>
      <c r="H512" s="66">
        <f t="shared" ref="H512:AA512" si="399">H513+H521+H523+H525</f>
        <v>275.74711319400001</v>
      </c>
      <c r="I512" s="66">
        <f t="shared" si="399"/>
        <v>0</v>
      </c>
      <c r="J512" s="66">
        <f t="shared" si="399"/>
        <v>0</v>
      </c>
      <c r="K512" s="66">
        <f t="shared" si="399"/>
        <v>230.7296297966667</v>
      </c>
      <c r="L512" s="66">
        <f t="shared" si="399"/>
        <v>45.017483397333301</v>
      </c>
      <c r="M512" s="66">
        <f t="shared" si="399"/>
        <v>198.58909801999999</v>
      </c>
      <c r="N512" s="66">
        <f t="shared" si="399"/>
        <v>0</v>
      </c>
      <c r="O512" s="66">
        <f t="shared" si="399"/>
        <v>0</v>
      </c>
      <c r="P512" s="66">
        <f t="shared" si="399"/>
        <v>166.41381616000007</v>
      </c>
      <c r="Q512" s="66">
        <f t="shared" si="399"/>
        <v>32.175281859999998</v>
      </c>
      <c r="R512" s="66">
        <f>R513+R521+R523+R525</f>
        <v>327.96854195399999</v>
      </c>
      <c r="S512" s="66">
        <f t="shared" si="399"/>
        <v>-77.158015173999985</v>
      </c>
      <c r="T512" s="27">
        <f t="shared" ref="T512:T520" si="400">S512/H512</f>
        <v>-0.27981440777483674</v>
      </c>
      <c r="U512" s="66">
        <f t="shared" si="399"/>
        <v>0</v>
      </c>
      <c r="V512" s="27">
        <v>0</v>
      </c>
      <c r="W512" s="66">
        <f t="shared" si="399"/>
        <v>0</v>
      </c>
      <c r="X512" s="27">
        <v>0</v>
      </c>
      <c r="Y512" s="66">
        <f t="shared" si="399"/>
        <v>-64.315813636666675</v>
      </c>
      <c r="Z512" s="27">
        <f t="shared" ref="Z512:Z520" si="401">Y512/K512</f>
        <v>-0.2787496937144387</v>
      </c>
      <c r="AA512" s="66">
        <f t="shared" si="399"/>
        <v>-12.842201537333302</v>
      </c>
      <c r="AB512" s="27">
        <f t="shared" ref="AB512:AB520" si="402">AA512/L512</f>
        <v>-0.28527142274892325</v>
      </c>
      <c r="AC512" s="28" t="s">
        <v>33</v>
      </c>
      <c r="AR512" s="95"/>
    </row>
    <row r="513" spans="1:44" ht="31.5" x14ac:dyDescent="0.25">
      <c r="A513" s="23" t="s">
        <v>955</v>
      </c>
      <c r="B513" s="29" t="s">
        <v>104</v>
      </c>
      <c r="C513" s="83" t="s">
        <v>32</v>
      </c>
      <c r="D513" s="102">
        <f>SUM(D514:D520)</f>
        <v>736.00266353400025</v>
      </c>
      <c r="E513" s="42" t="s">
        <v>33</v>
      </c>
      <c r="F513" s="66">
        <f t="shared" ref="F513" si="403">SUM(F514:F520)</f>
        <v>555.77100634999999</v>
      </c>
      <c r="G513" s="102">
        <f>SUM(G514:G520)</f>
        <v>180.231657184</v>
      </c>
      <c r="H513" s="66">
        <f t="shared" ref="H513:AA513" si="404">SUM(H514:H520)</f>
        <v>155.69516558399999</v>
      </c>
      <c r="I513" s="66">
        <f t="shared" si="404"/>
        <v>0</v>
      </c>
      <c r="J513" s="66">
        <f t="shared" si="404"/>
        <v>0</v>
      </c>
      <c r="K513" s="66">
        <f t="shared" si="404"/>
        <v>130.41401163166671</v>
      </c>
      <c r="L513" s="66">
        <f t="shared" si="404"/>
        <v>25.281153952333298</v>
      </c>
      <c r="M513" s="66">
        <f>SUM(M514:M520)</f>
        <v>147.89300229</v>
      </c>
      <c r="N513" s="66">
        <f t="shared" si="404"/>
        <v>0</v>
      </c>
      <c r="O513" s="66">
        <f t="shared" si="404"/>
        <v>0</v>
      </c>
      <c r="P513" s="66">
        <f t="shared" si="404"/>
        <v>123.87800618000004</v>
      </c>
      <c r="Q513" s="66">
        <f t="shared" si="404"/>
        <v>24.014996109999998</v>
      </c>
      <c r="R513" s="66">
        <f t="shared" si="404"/>
        <v>32.338654894000015</v>
      </c>
      <c r="S513" s="66">
        <f t="shared" si="404"/>
        <v>-7.8021632939999854</v>
      </c>
      <c r="T513" s="27">
        <f t="shared" si="400"/>
        <v>-5.0111789050961864E-2</v>
      </c>
      <c r="U513" s="66">
        <f t="shared" si="404"/>
        <v>0</v>
      </c>
      <c r="V513" s="27">
        <v>0</v>
      </c>
      <c r="W513" s="66">
        <f t="shared" si="404"/>
        <v>0</v>
      </c>
      <c r="X513" s="27">
        <v>0</v>
      </c>
      <c r="Y513" s="66">
        <f t="shared" si="404"/>
        <v>-6.5360054516666768</v>
      </c>
      <c r="Z513" s="27">
        <f t="shared" si="401"/>
        <v>-5.0117356025567002E-2</v>
      </c>
      <c r="AA513" s="66">
        <f t="shared" si="404"/>
        <v>-1.2661578423333009</v>
      </c>
      <c r="AB513" s="27">
        <f t="shared" si="402"/>
        <v>-5.0083071552849037E-2</v>
      </c>
      <c r="AC513" s="28" t="s">
        <v>33</v>
      </c>
      <c r="AR513" s="95"/>
    </row>
    <row r="514" spans="1:44" x14ac:dyDescent="0.25">
      <c r="A514" s="32" t="s">
        <v>955</v>
      </c>
      <c r="B514" s="48" t="s">
        <v>956</v>
      </c>
      <c r="C514" s="76" t="s">
        <v>957</v>
      </c>
      <c r="D514" s="35">
        <v>278.01093403000004</v>
      </c>
      <c r="E514" s="36" t="s">
        <v>33</v>
      </c>
      <c r="F514" s="37">
        <v>270.21443383000002</v>
      </c>
      <c r="G514" s="35">
        <v>7.7965002000000005</v>
      </c>
      <c r="H514" s="37">
        <f t="shared" ref="H514:H520" si="405">I514+J514+K514+L514</f>
        <v>7.7965002000000005</v>
      </c>
      <c r="I514" s="37">
        <v>0</v>
      </c>
      <c r="J514" s="37">
        <v>0</v>
      </c>
      <c r="K514" s="37">
        <v>6.4970835000000005</v>
      </c>
      <c r="L514" s="37">
        <v>1.2994167000000001</v>
      </c>
      <c r="M514" s="37">
        <f t="shared" ref="M514:M520" si="406">N514+O514+P514+Q514</f>
        <v>7.7965001999999997</v>
      </c>
      <c r="N514" s="37">
        <v>0</v>
      </c>
      <c r="O514" s="37">
        <v>0</v>
      </c>
      <c r="P514" s="37">
        <v>6.4970834999999996</v>
      </c>
      <c r="Q514" s="37">
        <v>1.2994167000000001</v>
      </c>
      <c r="R514" s="38">
        <f t="shared" ref="R514:R520" si="407">G514-M514</f>
        <v>0</v>
      </c>
      <c r="S514" s="35">
        <f t="shared" ref="S514:S520" si="408">M514-H514</f>
        <v>0</v>
      </c>
      <c r="T514" s="39">
        <f t="shared" si="400"/>
        <v>0</v>
      </c>
      <c r="U514" s="35">
        <f t="shared" ref="U514:U520" si="409">N514-I514</f>
        <v>0</v>
      </c>
      <c r="V514" s="39">
        <v>0</v>
      </c>
      <c r="W514" s="35">
        <f t="shared" ref="W514:W520" si="410">O514-J514</f>
        <v>0</v>
      </c>
      <c r="X514" s="39">
        <v>0</v>
      </c>
      <c r="Y514" s="35">
        <f t="shared" ref="Y514:Y520" si="411">P514-K514</f>
        <v>0</v>
      </c>
      <c r="Z514" s="39">
        <f t="shared" si="401"/>
        <v>0</v>
      </c>
      <c r="AA514" s="35">
        <f t="shared" ref="AA514:AA520" si="412">Q514-L514</f>
        <v>0</v>
      </c>
      <c r="AB514" s="39">
        <f t="shared" si="402"/>
        <v>0</v>
      </c>
      <c r="AC514" s="11" t="s">
        <v>33</v>
      </c>
      <c r="AR514" s="95"/>
    </row>
    <row r="515" spans="1:44" x14ac:dyDescent="0.25">
      <c r="A515" s="32" t="s">
        <v>955</v>
      </c>
      <c r="B515" s="48" t="s">
        <v>958</v>
      </c>
      <c r="C515" s="76" t="s">
        <v>959</v>
      </c>
      <c r="D515" s="35">
        <v>317.24377013000003</v>
      </c>
      <c r="E515" s="36" t="s">
        <v>33</v>
      </c>
      <c r="F515" s="37">
        <v>202.27666091</v>
      </c>
      <c r="G515" s="35">
        <v>114.96710922000003</v>
      </c>
      <c r="H515" s="37">
        <f t="shared" si="405"/>
        <v>111.92741762</v>
      </c>
      <c r="I515" s="37">
        <v>0</v>
      </c>
      <c r="J515" s="37">
        <v>0</v>
      </c>
      <c r="K515" s="37">
        <v>93.812913666666702</v>
      </c>
      <c r="L515" s="37">
        <v>18.114503953333298</v>
      </c>
      <c r="M515" s="37">
        <f t="shared" si="406"/>
        <v>112.43019219000001</v>
      </c>
      <c r="N515" s="37">
        <v>0</v>
      </c>
      <c r="O515" s="37">
        <v>0</v>
      </c>
      <c r="P515" s="37">
        <v>94.168838250000022</v>
      </c>
      <c r="Q515" s="37">
        <v>18.261353939999999</v>
      </c>
      <c r="R515" s="38">
        <f t="shared" si="407"/>
        <v>2.5369170300000121</v>
      </c>
      <c r="S515" s="35">
        <f t="shared" si="408"/>
        <v>0.50277457000001391</v>
      </c>
      <c r="T515" s="39">
        <f t="shared" si="400"/>
        <v>4.4919697129702611E-3</v>
      </c>
      <c r="U515" s="35">
        <f t="shared" si="409"/>
        <v>0</v>
      </c>
      <c r="V515" s="39">
        <v>0</v>
      </c>
      <c r="W515" s="35">
        <f t="shared" si="410"/>
        <v>0</v>
      </c>
      <c r="X515" s="39">
        <v>0</v>
      </c>
      <c r="Y515" s="35">
        <f t="shared" si="411"/>
        <v>0.35592458333331933</v>
      </c>
      <c r="Z515" s="39">
        <f t="shared" si="401"/>
        <v>3.7939828262661167E-3</v>
      </c>
      <c r="AA515" s="35">
        <f t="shared" si="412"/>
        <v>0.14684998666670168</v>
      </c>
      <c r="AB515" s="39">
        <f t="shared" si="402"/>
        <v>8.1067627932300858E-3</v>
      </c>
      <c r="AC515" s="11" t="s">
        <v>33</v>
      </c>
      <c r="AR515" s="95"/>
    </row>
    <row r="516" spans="1:44" ht="31.5" x14ac:dyDescent="0.25">
      <c r="A516" s="44" t="s">
        <v>955</v>
      </c>
      <c r="B516" s="51" t="s">
        <v>960</v>
      </c>
      <c r="C516" s="76" t="s">
        <v>961</v>
      </c>
      <c r="D516" s="35">
        <v>50.941885843999998</v>
      </c>
      <c r="E516" s="36" t="s">
        <v>33</v>
      </c>
      <c r="F516" s="37">
        <v>23.809390269999998</v>
      </c>
      <c r="G516" s="35">
        <v>27.132495574</v>
      </c>
      <c r="H516" s="37">
        <f t="shared" si="405"/>
        <v>27.132495574</v>
      </c>
      <c r="I516" s="37">
        <v>0</v>
      </c>
      <c r="J516" s="37">
        <v>0</v>
      </c>
      <c r="K516" s="37">
        <v>22.738387645</v>
      </c>
      <c r="L516" s="37">
        <v>4.3941079290000005</v>
      </c>
      <c r="M516" s="37">
        <f t="shared" si="406"/>
        <v>20.50755771</v>
      </c>
      <c r="N516" s="37">
        <v>0</v>
      </c>
      <c r="O516" s="37">
        <v>0</v>
      </c>
      <c r="P516" s="37">
        <v>17.246457610000004</v>
      </c>
      <c r="Q516" s="37">
        <v>3.2611000999999979</v>
      </c>
      <c r="R516" s="38">
        <f t="shared" si="407"/>
        <v>6.6249378639999996</v>
      </c>
      <c r="S516" s="35">
        <f t="shared" si="408"/>
        <v>-6.6249378639999996</v>
      </c>
      <c r="T516" s="39">
        <f t="shared" si="400"/>
        <v>-0.24416986804370536</v>
      </c>
      <c r="U516" s="35">
        <f t="shared" si="409"/>
        <v>0</v>
      </c>
      <c r="V516" s="39">
        <v>0</v>
      </c>
      <c r="W516" s="35">
        <f t="shared" si="410"/>
        <v>0</v>
      </c>
      <c r="X516" s="39">
        <v>0</v>
      </c>
      <c r="Y516" s="35">
        <f t="shared" si="411"/>
        <v>-5.4919300349999958</v>
      </c>
      <c r="Z516" s="39">
        <f t="shared" si="401"/>
        <v>-0.24152680131687482</v>
      </c>
      <c r="AA516" s="35">
        <f t="shared" si="412"/>
        <v>-1.1330078290000025</v>
      </c>
      <c r="AB516" s="39">
        <f t="shared" si="402"/>
        <v>-0.2578470641384199</v>
      </c>
      <c r="AC516" s="11" t="s">
        <v>1202</v>
      </c>
      <c r="AR516" s="95"/>
    </row>
    <row r="517" spans="1:44" ht="31.5" x14ac:dyDescent="0.25">
      <c r="A517" s="44" t="s">
        <v>955</v>
      </c>
      <c r="B517" s="51" t="s">
        <v>962</v>
      </c>
      <c r="C517" s="76" t="s">
        <v>963</v>
      </c>
      <c r="D517" s="35">
        <v>24.8568</v>
      </c>
      <c r="E517" s="36" t="s">
        <v>33</v>
      </c>
      <c r="F517" s="37">
        <v>0</v>
      </c>
      <c r="G517" s="35">
        <v>24.8568</v>
      </c>
      <c r="H517" s="37">
        <f t="shared" si="405"/>
        <v>3.36</v>
      </c>
      <c r="I517" s="37">
        <v>0</v>
      </c>
      <c r="J517" s="37">
        <v>0</v>
      </c>
      <c r="K517" s="37">
        <v>2.8</v>
      </c>
      <c r="L517" s="37">
        <v>0.56000000000000005</v>
      </c>
      <c r="M517" s="37">
        <f t="shared" si="406"/>
        <v>1.68</v>
      </c>
      <c r="N517" s="37">
        <v>0</v>
      </c>
      <c r="O517" s="37">
        <v>0</v>
      </c>
      <c r="P517" s="37">
        <v>1.4</v>
      </c>
      <c r="Q517" s="37">
        <v>0.28000000000000003</v>
      </c>
      <c r="R517" s="38">
        <f t="shared" si="407"/>
        <v>23.1768</v>
      </c>
      <c r="S517" s="35">
        <f t="shared" si="408"/>
        <v>-1.68</v>
      </c>
      <c r="T517" s="39">
        <f t="shared" si="400"/>
        <v>-0.5</v>
      </c>
      <c r="U517" s="35">
        <f t="shared" si="409"/>
        <v>0</v>
      </c>
      <c r="V517" s="39">
        <v>0</v>
      </c>
      <c r="W517" s="35">
        <f t="shared" si="410"/>
        <v>0</v>
      </c>
      <c r="X517" s="39">
        <v>0</v>
      </c>
      <c r="Y517" s="35">
        <f t="shared" si="411"/>
        <v>-1.4</v>
      </c>
      <c r="Z517" s="39">
        <f t="shared" si="401"/>
        <v>-0.5</v>
      </c>
      <c r="AA517" s="35">
        <f t="shared" si="412"/>
        <v>-0.28000000000000003</v>
      </c>
      <c r="AB517" s="39">
        <f t="shared" si="402"/>
        <v>-0.5</v>
      </c>
      <c r="AC517" s="11" t="s">
        <v>1203</v>
      </c>
      <c r="AR517" s="95"/>
    </row>
    <row r="518" spans="1:44" ht="31.5" x14ac:dyDescent="0.25">
      <c r="A518" s="32" t="s">
        <v>955</v>
      </c>
      <c r="B518" s="48" t="s">
        <v>964</v>
      </c>
      <c r="C518" s="76" t="s">
        <v>965</v>
      </c>
      <c r="D518" s="35">
        <v>25.574856550000007</v>
      </c>
      <c r="E518" s="36" t="s">
        <v>33</v>
      </c>
      <c r="F518" s="37">
        <v>24.228332470000005</v>
      </c>
      <c r="G518" s="35">
        <v>1.34652408</v>
      </c>
      <c r="H518" s="37">
        <f t="shared" si="405"/>
        <v>1.34652408</v>
      </c>
      <c r="I518" s="37">
        <v>0</v>
      </c>
      <c r="J518" s="37">
        <v>0</v>
      </c>
      <c r="K518" s="37">
        <v>1.1221033999999999</v>
      </c>
      <c r="L518" s="37">
        <v>0.22442068000000015</v>
      </c>
      <c r="M518" s="37">
        <f t="shared" si="406"/>
        <v>1.34652408</v>
      </c>
      <c r="N518" s="37">
        <v>0</v>
      </c>
      <c r="O518" s="37">
        <v>0</v>
      </c>
      <c r="P518" s="37">
        <v>1.1221034000000001</v>
      </c>
      <c r="Q518" s="37">
        <v>0.22442068000000001</v>
      </c>
      <c r="R518" s="38">
        <f t="shared" si="407"/>
        <v>0</v>
      </c>
      <c r="S518" s="35">
        <f t="shared" si="408"/>
        <v>0</v>
      </c>
      <c r="T518" s="39">
        <f t="shared" si="400"/>
        <v>0</v>
      </c>
      <c r="U518" s="35">
        <f t="shared" si="409"/>
        <v>0</v>
      </c>
      <c r="V518" s="39">
        <v>0</v>
      </c>
      <c r="W518" s="35">
        <f t="shared" si="410"/>
        <v>0</v>
      </c>
      <c r="X518" s="39">
        <v>0</v>
      </c>
      <c r="Y518" s="35">
        <f t="shared" si="411"/>
        <v>0</v>
      </c>
      <c r="Z518" s="39">
        <f t="shared" si="401"/>
        <v>0</v>
      </c>
      <c r="AA518" s="35">
        <f t="shared" si="412"/>
        <v>0</v>
      </c>
      <c r="AB518" s="39">
        <f t="shared" si="402"/>
        <v>0</v>
      </c>
      <c r="AC518" s="11" t="s">
        <v>33</v>
      </c>
      <c r="AR518" s="95"/>
    </row>
    <row r="519" spans="1:44" ht="31.5" x14ac:dyDescent="0.25">
      <c r="A519" s="32" t="s">
        <v>955</v>
      </c>
      <c r="B519" s="48" t="s">
        <v>966</v>
      </c>
      <c r="C519" s="76" t="s">
        <v>967</v>
      </c>
      <c r="D519" s="35">
        <v>19.407116820000002</v>
      </c>
      <c r="E519" s="36" t="s">
        <v>33</v>
      </c>
      <c r="F519" s="37">
        <v>19.009916820000001</v>
      </c>
      <c r="G519" s="35">
        <v>0.3972</v>
      </c>
      <c r="H519" s="37">
        <f t="shared" si="405"/>
        <v>0.3972</v>
      </c>
      <c r="I519" s="37">
        <v>0</v>
      </c>
      <c r="J519" s="37">
        <v>0</v>
      </c>
      <c r="K519" s="37">
        <v>0.33100000000000002</v>
      </c>
      <c r="L519" s="37">
        <v>6.6199999999999981E-2</v>
      </c>
      <c r="M519" s="37">
        <f t="shared" si="406"/>
        <v>0.3972</v>
      </c>
      <c r="N519" s="37">
        <v>0</v>
      </c>
      <c r="O519" s="37">
        <v>0</v>
      </c>
      <c r="P519" s="37">
        <v>0.33100000000000002</v>
      </c>
      <c r="Q519" s="37">
        <v>6.6199999999999995E-2</v>
      </c>
      <c r="R519" s="38">
        <f t="shared" si="407"/>
        <v>0</v>
      </c>
      <c r="S519" s="35">
        <f t="shared" si="408"/>
        <v>0</v>
      </c>
      <c r="T519" s="39">
        <f t="shared" si="400"/>
        <v>0</v>
      </c>
      <c r="U519" s="35">
        <f t="shared" si="409"/>
        <v>0</v>
      </c>
      <c r="V519" s="39">
        <v>0</v>
      </c>
      <c r="W519" s="35">
        <f t="shared" si="410"/>
        <v>0</v>
      </c>
      <c r="X519" s="39">
        <v>0</v>
      </c>
      <c r="Y519" s="35">
        <f t="shared" si="411"/>
        <v>0</v>
      </c>
      <c r="Z519" s="39">
        <f t="shared" si="401"/>
        <v>0</v>
      </c>
      <c r="AA519" s="35">
        <f t="shared" si="412"/>
        <v>0</v>
      </c>
      <c r="AB519" s="39">
        <f t="shared" si="402"/>
        <v>0</v>
      </c>
      <c r="AC519" s="11" t="s">
        <v>33</v>
      </c>
      <c r="AR519" s="95"/>
    </row>
    <row r="520" spans="1:44" ht="31.5" x14ac:dyDescent="0.25">
      <c r="A520" s="32" t="s">
        <v>955</v>
      </c>
      <c r="B520" s="48" t="s">
        <v>968</v>
      </c>
      <c r="C520" s="76" t="s">
        <v>969</v>
      </c>
      <c r="D520" s="35">
        <v>19.967300160000001</v>
      </c>
      <c r="E520" s="36" t="s">
        <v>33</v>
      </c>
      <c r="F520" s="37">
        <v>16.232272050000002</v>
      </c>
      <c r="G520" s="35">
        <v>3.7350281099999996</v>
      </c>
      <c r="H520" s="37">
        <f t="shared" si="405"/>
        <v>3.7350281099999996</v>
      </c>
      <c r="I520" s="37">
        <v>0</v>
      </c>
      <c r="J520" s="37">
        <v>0</v>
      </c>
      <c r="K520" s="37">
        <v>3.11252342</v>
      </c>
      <c r="L520" s="37">
        <v>0.62250468999999953</v>
      </c>
      <c r="M520" s="37">
        <f t="shared" si="406"/>
        <v>3.73502811</v>
      </c>
      <c r="N520" s="37">
        <v>0</v>
      </c>
      <c r="O520" s="37">
        <v>0</v>
      </c>
      <c r="P520" s="37">
        <v>3.11252342</v>
      </c>
      <c r="Q520" s="37">
        <v>0.62250468999999997</v>
      </c>
      <c r="R520" s="38">
        <f t="shared" si="407"/>
        <v>0</v>
      </c>
      <c r="S520" s="35">
        <f t="shared" si="408"/>
        <v>0</v>
      </c>
      <c r="T520" s="39">
        <f t="shared" si="400"/>
        <v>0</v>
      </c>
      <c r="U520" s="35">
        <f t="shared" si="409"/>
        <v>0</v>
      </c>
      <c r="V520" s="39">
        <v>0</v>
      </c>
      <c r="W520" s="35">
        <f t="shared" si="410"/>
        <v>0</v>
      </c>
      <c r="X520" s="39">
        <v>0</v>
      </c>
      <c r="Y520" s="35">
        <f t="shared" si="411"/>
        <v>0</v>
      </c>
      <c r="Z520" s="39">
        <f t="shared" si="401"/>
        <v>0</v>
      </c>
      <c r="AA520" s="35">
        <f t="shared" si="412"/>
        <v>0</v>
      </c>
      <c r="AB520" s="39">
        <f t="shared" si="402"/>
        <v>0</v>
      </c>
      <c r="AC520" s="11" t="s">
        <v>33</v>
      </c>
      <c r="AR520" s="95"/>
    </row>
    <row r="521" spans="1:44" x14ac:dyDescent="0.25">
      <c r="A521" s="23" t="s">
        <v>970</v>
      </c>
      <c r="B521" s="84" t="s">
        <v>112</v>
      </c>
      <c r="C521" s="84" t="s">
        <v>32</v>
      </c>
      <c r="D521" s="102">
        <f>D522</f>
        <v>22.263125250000002</v>
      </c>
      <c r="E521" s="102">
        <f t="shared" ref="E521:AA521" si="413">E522</f>
        <v>0</v>
      </c>
      <c r="F521" s="102">
        <f t="shared" si="413"/>
        <v>0</v>
      </c>
      <c r="G521" s="102">
        <f t="shared" si="413"/>
        <v>22.263125250000002</v>
      </c>
      <c r="H521" s="102">
        <f t="shared" si="413"/>
        <v>22.263125250000002</v>
      </c>
      <c r="I521" s="102">
        <f t="shared" si="413"/>
        <v>0</v>
      </c>
      <c r="J521" s="102">
        <f t="shared" si="413"/>
        <v>0</v>
      </c>
      <c r="K521" s="102">
        <f t="shared" si="413"/>
        <v>18.669774450000002</v>
      </c>
      <c r="L521" s="102">
        <f t="shared" si="413"/>
        <v>3.5933507999999996</v>
      </c>
      <c r="M521" s="102">
        <f t="shared" si="413"/>
        <v>18.624758889999999</v>
      </c>
      <c r="N521" s="102">
        <f t="shared" si="413"/>
        <v>0</v>
      </c>
      <c r="O521" s="102">
        <f t="shared" si="413"/>
        <v>0</v>
      </c>
      <c r="P521" s="102">
        <f t="shared" si="413"/>
        <v>15.637802469999999</v>
      </c>
      <c r="Q521" s="102">
        <f t="shared" si="413"/>
        <v>2.9869564200000003</v>
      </c>
      <c r="R521" s="102">
        <f t="shared" si="413"/>
        <v>3.6383663600000027</v>
      </c>
      <c r="S521" s="102">
        <f t="shared" si="413"/>
        <v>-3.6383663600000027</v>
      </c>
      <c r="T521" s="27">
        <f>S521/H521</f>
        <v>-0.16342567897110502</v>
      </c>
      <c r="U521" s="102">
        <f t="shared" si="413"/>
        <v>0</v>
      </c>
      <c r="V521" s="27">
        <v>0</v>
      </c>
      <c r="W521" s="102">
        <f t="shared" si="413"/>
        <v>0</v>
      </c>
      <c r="X521" s="27">
        <v>0</v>
      </c>
      <c r="Y521" s="102">
        <f t="shared" si="413"/>
        <v>-3.0319719800000033</v>
      </c>
      <c r="Z521" s="27">
        <f>Y521/K521</f>
        <v>-0.16240003263670938</v>
      </c>
      <c r="AA521" s="102">
        <f t="shared" si="413"/>
        <v>-0.60639437999999934</v>
      </c>
      <c r="AB521" s="27">
        <f>AA521/L521</f>
        <v>-0.16875457302971905</v>
      </c>
      <c r="AC521" s="28" t="s">
        <v>33</v>
      </c>
      <c r="AR521" s="95"/>
    </row>
    <row r="522" spans="1:44" ht="47.25" x14ac:dyDescent="0.25">
      <c r="A522" s="32" t="s">
        <v>970</v>
      </c>
      <c r="B522" s="51" t="s">
        <v>971</v>
      </c>
      <c r="C522" s="76" t="s">
        <v>972</v>
      </c>
      <c r="D522" s="35">
        <v>22.263125250000002</v>
      </c>
      <c r="E522" s="36">
        <v>0</v>
      </c>
      <c r="F522" s="85">
        <v>0</v>
      </c>
      <c r="G522" s="35">
        <v>22.263125250000002</v>
      </c>
      <c r="H522" s="37">
        <f>I522+J522+K522+L522</f>
        <v>22.263125250000002</v>
      </c>
      <c r="I522" s="37">
        <v>0</v>
      </c>
      <c r="J522" s="37">
        <v>0</v>
      </c>
      <c r="K522" s="37">
        <v>18.669774450000002</v>
      </c>
      <c r="L522" s="37">
        <v>3.5933507999999996</v>
      </c>
      <c r="M522" s="37">
        <f>N522+O522+P522+Q522</f>
        <v>18.624758889999999</v>
      </c>
      <c r="N522" s="37">
        <v>0</v>
      </c>
      <c r="O522" s="37">
        <v>0</v>
      </c>
      <c r="P522" s="37">
        <v>15.637802469999999</v>
      </c>
      <c r="Q522" s="37">
        <v>2.9869564200000003</v>
      </c>
      <c r="R522" s="38">
        <f>G522-M522</f>
        <v>3.6383663600000027</v>
      </c>
      <c r="S522" s="35">
        <f>M522-H522</f>
        <v>-3.6383663600000027</v>
      </c>
      <c r="T522" s="39">
        <f>S522/H522</f>
        <v>-0.16342567897110502</v>
      </c>
      <c r="U522" s="35">
        <f>N522-I522</f>
        <v>0</v>
      </c>
      <c r="V522" s="39">
        <v>0</v>
      </c>
      <c r="W522" s="35">
        <f>O522-J522</f>
        <v>0</v>
      </c>
      <c r="X522" s="39">
        <v>0</v>
      </c>
      <c r="Y522" s="35">
        <f>P522-K522</f>
        <v>-3.0319719800000033</v>
      </c>
      <c r="Z522" s="39">
        <f>Y522/K522</f>
        <v>-0.16240003263670938</v>
      </c>
      <c r="AA522" s="35">
        <f>Q522-L522</f>
        <v>-0.60639437999999934</v>
      </c>
      <c r="AB522" s="39">
        <f>AA522/L522</f>
        <v>-0.16875457302971905</v>
      </c>
      <c r="AC522" s="11" t="s">
        <v>1204</v>
      </c>
      <c r="AR522" s="95"/>
    </row>
    <row r="523" spans="1:44" ht="31.5" x14ac:dyDescent="0.25">
      <c r="A523" s="23" t="s">
        <v>973</v>
      </c>
      <c r="B523" s="29" t="s">
        <v>121</v>
      </c>
      <c r="C523" s="25" t="s">
        <v>32</v>
      </c>
      <c r="D523" s="102">
        <f>D524</f>
        <v>106.07639999999999</v>
      </c>
      <c r="E523" s="102" t="str">
        <f t="shared" ref="E523:AA523" si="414">E524</f>
        <v>нд</v>
      </c>
      <c r="F523" s="102">
        <f t="shared" si="414"/>
        <v>0</v>
      </c>
      <c r="G523" s="102">
        <f t="shared" si="414"/>
        <v>106.07639999999999</v>
      </c>
      <c r="H523" s="102">
        <f t="shared" si="414"/>
        <v>3.6</v>
      </c>
      <c r="I523" s="102">
        <f t="shared" si="414"/>
        <v>0</v>
      </c>
      <c r="J523" s="102">
        <f t="shared" si="414"/>
        <v>0</v>
      </c>
      <c r="K523" s="102">
        <f t="shared" si="414"/>
        <v>3</v>
      </c>
      <c r="L523" s="102">
        <f t="shared" si="414"/>
        <v>0.60000000000000009</v>
      </c>
      <c r="M523" s="102">
        <f t="shared" si="414"/>
        <v>3.6</v>
      </c>
      <c r="N523" s="102">
        <f t="shared" si="414"/>
        <v>0</v>
      </c>
      <c r="O523" s="102">
        <f t="shared" si="414"/>
        <v>0</v>
      </c>
      <c r="P523" s="102">
        <f t="shared" si="414"/>
        <v>3</v>
      </c>
      <c r="Q523" s="102">
        <f t="shared" si="414"/>
        <v>0.6</v>
      </c>
      <c r="R523" s="102">
        <f t="shared" si="414"/>
        <v>102.4764</v>
      </c>
      <c r="S523" s="102">
        <f t="shared" si="414"/>
        <v>0</v>
      </c>
      <c r="T523" s="27">
        <v>0</v>
      </c>
      <c r="U523" s="66">
        <f t="shared" si="414"/>
        <v>0</v>
      </c>
      <c r="V523" s="27">
        <v>0</v>
      </c>
      <c r="W523" s="66">
        <f t="shared" si="414"/>
        <v>0</v>
      </c>
      <c r="X523" s="27">
        <v>0</v>
      </c>
      <c r="Y523" s="66">
        <f t="shared" si="414"/>
        <v>0</v>
      </c>
      <c r="Z523" s="27">
        <v>0</v>
      </c>
      <c r="AA523" s="66">
        <f t="shared" si="414"/>
        <v>0</v>
      </c>
      <c r="AB523" s="27">
        <v>0</v>
      </c>
      <c r="AC523" s="28" t="s">
        <v>33</v>
      </c>
      <c r="AR523" s="95"/>
    </row>
    <row r="524" spans="1:44" ht="31.5" x14ac:dyDescent="0.25">
      <c r="A524" s="32" t="s">
        <v>973</v>
      </c>
      <c r="B524" s="40" t="s">
        <v>974</v>
      </c>
      <c r="C524" s="41" t="s">
        <v>975</v>
      </c>
      <c r="D524" s="35">
        <v>106.07639999999999</v>
      </c>
      <c r="E524" s="36" t="s">
        <v>33</v>
      </c>
      <c r="F524" s="37">
        <v>0</v>
      </c>
      <c r="G524" s="35">
        <v>106.07639999999999</v>
      </c>
      <c r="H524" s="37">
        <f>I524+J524+K524+L524</f>
        <v>3.6</v>
      </c>
      <c r="I524" s="37">
        <v>0</v>
      </c>
      <c r="J524" s="37">
        <v>0</v>
      </c>
      <c r="K524" s="37">
        <v>3</v>
      </c>
      <c r="L524" s="37">
        <v>0.60000000000000009</v>
      </c>
      <c r="M524" s="37">
        <f>N524+O524+P524+Q524</f>
        <v>3.6</v>
      </c>
      <c r="N524" s="37">
        <v>0</v>
      </c>
      <c r="O524" s="37">
        <v>0</v>
      </c>
      <c r="P524" s="37">
        <v>3</v>
      </c>
      <c r="Q524" s="37">
        <v>0.6</v>
      </c>
      <c r="R524" s="38">
        <f>G524-M524</f>
        <v>102.4764</v>
      </c>
      <c r="S524" s="35">
        <f>M524-H524</f>
        <v>0</v>
      </c>
      <c r="T524" s="39">
        <f>S524/H524</f>
        <v>0</v>
      </c>
      <c r="U524" s="35">
        <f>N524-I524</f>
        <v>0</v>
      </c>
      <c r="V524" s="39">
        <v>0</v>
      </c>
      <c r="W524" s="35">
        <f>O524-J524</f>
        <v>0</v>
      </c>
      <c r="X524" s="39">
        <v>0</v>
      </c>
      <c r="Y524" s="35">
        <f>P524-K524</f>
        <v>0</v>
      </c>
      <c r="Z524" s="39">
        <f>Y524/K524</f>
        <v>0</v>
      </c>
      <c r="AA524" s="35">
        <f>Q524-L524</f>
        <v>0</v>
      </c>
      <c r="AB524" s="39">
        <f>AA524/L524</f>
        <v>0</v>
      </c>
      <c r="AC524" s="11" t="s">
        <v>33</v>
      </c>
      <c r="AR524" s="95"/>
    </row>
    <row r="525" spans="1:44" ht="31.5" x14ac:dyDescent="0.25">
      <c r="A525" s="23" t="s">
        <v>976</v>
      </c>
      <c r="B525" s="29" t="s">
        <v>125</v>
      </c>
      <c r="C525" s="25" t="s">
        <v>32</v>
      </c>
      <c r="D525" s="102">
        <f>SUM(D526:D528)</f>
        <v>261.19814975999998</v>
      </c>
      <c r="E525" s="42" t="s">
        <v>33</v>
      </c>
      <c r="F525" s="66">
        <f t="shared" ref="F525" si="415">SUM(F526:F528)</f>
        <v>43.211692220000003</v>
      </c>
      <c r="G525" s="102">
        <f>SUM(G526:G528)</f>
        <v>217.98645753999998</v>
      </c>
      <c r="H525" s="66">
        <f t="shared" ref="H525:AA525" si="416">SUM(H526:H528)</f>
        <v>94.188822359999989</v>
      </c>
      <c r="I525" s="66">
        <f t="shared" si="416"/>
        <v>0</v>
      </c>
      <c r="J525" s="66">
        <f t="shared" si="416"/>
        <v>0</v>
      </c>
      <c r="K525" s="66">
        <f t="shared" si="416"/>
        <v>78.645843714999984</v>
      </c>
      <c r="L525" s="66">
        <f t="shared" si="416"/>
        <v>15.542978645000002</v>
      </c>
      <c r="M525" s="66">
        <f t="shared" si="416"/>
        <v>28.471336839999999</v>
      </c>
      <c r="N525" s="66">
        <f t="shared" si="416"/>
        <v>0</v>
      </c>
      <c r="O525" s="66">
        <f t="shared" si="416"/>
        <v>0</v>
      </c>
      <c r="P525" s="66">
        <f t="shared" si="416"/>
        <v>23.898007509999999</v>
      </c>
      <c r="Q525" s="66">
        <f t="shared" si="416"/>
        <v>4.57332933</v>
      </c>
      <c r="R525" s="66">
        <f t="shared" si="416"/>
        <v>189.51512069999998</v>
      </c>
      <c r="S525" s="66">
        <f t="shared" si="416"/>
        <v>-65.717485519999997</v>
      </c>
      <c r="T525" s="27">
        <f t="shared" ref="T525:T549" si="417">S525/H525</f>
        <v>-0.69772064108435894</v>
      </c>
      <c r="U525" s="66">
        <f t="shared" si="416"/>
        <v>0</v>
      </c>
      <c r="V525" s="27">
        <v>0</v>
      </c>
      <c r="W525" s="66">
        <f t="shared" si="416"/>
        <v>0</v>
      </c>
      <c r="X525" s="27">
        <v>0</v>
      </c>
      <c r="Y525" s="66">
        <f t="shared" si="416"/>
        <v>-54.747836204999992</v>
      </c>
      <c r="Z525" s="27">
        <f t="shared" ref="Z525:Z549" si="418">Y525/K525</f>
        <v>-0.69613133534935978</v>
      </c>
      <c r="AA525" s="66">
        <f t="shared" si="416"/>
        <v>-10.969649315000002</v>
      </c>
      <c r="AB525" s="27">
        <f t="shared" ref="AB525:AB549" si="419">AA525/L525</f>
        <v>-0.70576236161328143</v>
      </c>
      <c r="AC525" s="28" t="s">
        <v>33</v>
      </c>
      <c r="AR525" s="95"/>
    </row>
    <row r="526" spans="1:44" ht="31.5" x14ac:dyDescent="0.25">
      <c r="A526" s="32" t="s">
        <v>976</v>
      </c>
      <c r="B526" s="48" t="s">
        <v>977</v>
      </c>
      <c r="C526" s="37" t="s">
        <v>978</v>
      </c>
      <c r="D526" s="35">
        <v>115.1016</v>
      </c>
      <c r="E526" s="36" t="s">
        <v>33</v>
      </c>
      <c r="F526" s="37">
        <v>0</v>
      </c>
      <c r="G526" s="35">
        <v>115.1016</v>
      </c>
      <c r="H526" s="37">
        <f t="shared" ref="H526:H528" si="420">I526+J526+K526+L526</f>
        <v>6</v>
      </c>
      <c r="I526" s="37">
        <v>0</v>
      </c>
      <c r="J526" s="37">
        <v>0</v>
      </c>
      <c r="K526" s="37">
        <v>5</v>
      </c>
      <c r="L526" s="37">
        <v>1</v>
      </c>
      <c r="M526" s="37">
        <f t="shared" ref="M526:M528" si="421">N526+O526+P526+Q526</f>
        <v>5.9999363999999993</v>
      </c>
      <c r="N526" s="37">
        <v>0</v>
      </c>
      <c r="O526" s="37">
        <v>0</v>
      </c>
      <c r="P526" s="37">
        <v>4.9999469999999988</v>
      </c>
      <c r="Q526" s="37">
        <v>0.99998940000000003</v>
      </c>
      <c r="R526" s="38">
        <f t="shared" ref="R526:R528" si="422">G526-M526</f>
        <v>109.10166360000001</v>
      </c>
      <c r="S526" s="35">
        <f t="shared" ref="S526:S528" si="423">M526-H526</f>
        <v>-6.3600000000718637E-5</v>
      </c>
      <c r="T526" s="39">
        <f t="shared" si="417"/>
        <v>-1.0600000000119772E-5</v>
      </c>
      <c r="U526" s="35">
        <f t="shared" ref="U526:U528" si="424">N526-I526</f>
        <v>0</v>
      </c>
      <c r="V526" s="39">
        <v>0</v>
      </c>
      <c r="W526" s="35">
        <f t="shared" ref="W526:W528" si="425">O526-J526</f>
        <v>0</v>
      </c>
      <c r="X526" s="39">
        <v>0</v>
      </c>
      <c r="Y526" s="35">
        <f t="shared" ref="Y526:Y528" si="426">P526-K526</f>
        <v>-5.3000000001190983E-5</v>
      </c>
      <c r="Z526" s="39">
        <f t="shared" si="418"/>
        <v>-1.0600000000238196E-5</v>
      </c>
      <c r="AA526" s="35">
        <f t="shared" ref="AA526:AA528" si="427">Q526-L526</f>
        <v>-1.0599999999971743E-5</v>
      </c>
      <c r="AB526" s="39">
        <f t="shared" si="419"/>
        <v>-1.0599999999971743E-5</v>
      </c>
      <c r="AC526" s="11" t="s">
        <v>33</v>
      </c>
      <c r="AR526" s="95"/>
    </row>
    <row r="527" spans="1:44" x14ac:dyDescent="0.25">
      <c r="A527" s="32" t="s">
        <v>976</v>
      </c>
      <c r="B527" s="48" t="s">
        <v>979</v>
      </c>
      <c r="C527" s="37" t="s">
        <v>980</v>
      </c>
      <c r="D527" s="35">
        <v>33.747845139999995</v>
      </c>
      <c r="E527" s="36" t="s">
        <v>33</v>
      </c>
      <c r="F527" s="37">
        <v>22.529598110000002</v>
      </c>
      <c r="G527" s="35">
        <v>11.218247029999993</v>
      </c>
      <c r="H527" s="37">
        <f t="shared" si="420"/>
        <v>11.218247030000001</v>
      </c>
      <c r="I527" s="37">
        <v>0</v>
      </c>
      <c r="J527" s="37">
        <v>0</v>
      </c>
      <c r="K527" s="37">
        <v>9.3485391900000003</v>
      </c>
      <c r="L527" s="37">
        <v>1.8697078400000002</v>
      </c>
      <c r="M527" s="37">
        <f t="shared" si="421"/>
        <v>11.218247030000001</v>
      </c>
      <c r="N527" s="37">
        <v>0</v>
      </c>
      <c r="O527" s="37">
        <v>0</v>
      </c>
      <c r="P527" s="37">
        <v>9.3485391900000003</v>
      </c>
      <c r="Q527" s="37">
        <v>1.86970784</v>
      </c>
      <c r="R527" s="38">
        <f t="shared" si="422"/>
        <v>0</v>
      </c>
      <c r="S527" s="35">
        <f t="shared" si="423"/>
        <v>0</v>
      </c>
      <c r="T527" s="39">
        <f t="shared" si="417"/>
        <v>0</v>
      </c>
      <c r="U527" s="35">
        <f t="shared" si="424"/>
        <v>0</v>
      </c>
      <c r="V527" s="39">
        <v>0</v>
      </c>
      <c r="W527" s="35">
        <f t="shared" si="425"/>
        <v>0</v>
      </c>
      <c r="X527" s="39">
        <v>0</v>
      </c>
      <c r="Y527" s="35">
        <f t="shared" si="426"/>
        <v>0</v>
      </c>
      <c r="Z527" s="39">
        <f t="shared" si="418"/>
        <v>0</v>
      </c>
      <c r="AA527" s="35">
        <f t="shared" si="427"/>
        <v>0</v>
      </c>
      <c r="AB527" s="39">
        <f t="shared" si="419"/>
        <v>0</v>
      </c>
      <c r="AC527" s="11" t="s">
        <v>33</v>
      </c>
      <c r="AR527" s="95"/>
    </row>
    <row r="528" spans="1:44" ht="63" x14ac:dyDescent="0.25">
      <c r="A528" s="32" t="s">
        <v>976</v>
      </c>
      <c r="B528" s="48" t="s">
        <v>981</v>
      </c>
      <c r="C528" s="37" t="s">
        <v>982</v>
      </c>
      <c r="D528" s="35">
        <v>112.34870461999998</v>
      </c>
      <c r="E528" s="36" t="s">
        <v>33</v>
      </c>
      <c r="F528" s="37">
        <v>20.682094110000001</v>
      </c>
      <c r="G528" s="35">
        <v>91.66661050999997</v>
      </c>
      <c r="H528" s="37">
        <f t="shared" si="420"/>
        <v>76.970575329999988</v>
      </c>
      <c r="I528" s="37">
        <v>0</v>
      </c>
      <c r="J528" s="37">
        <v>0</v>
      </c>
      <c r="K528" s="37">
        <v>64.297304524999987</v>
      </c>
      <c r="L528" s="37">
        <v>12.673270805000001</v>
      </c>
      <c r="M528" s="37">
        <f t="shared" si="421"/>
        <v>11.253153409999999</v>
      </c>
      <c r="N528" s="37">
        <v>0</v>
      </c>
      <c r="O528" s="37">
        <v>0</v>
      </c>
      <c r="P528" s="37">
        <v>9.5495213200000002</v>
      </c>
      <c r="Q528" s="37">
        <v>1.7036320899999999</v>
      </c>
      <c r="R528" s="38">
        <f t="shared" si="422"/>
        <v>80.413457099999974</v>
      </c>
      <c r="S528" s="35">
        <f t="shared" si="423"/>
        <v>-65.717421919999992</v>
      </c>
      <c r="T528" s="39">
        <f t="shared" si="417"/>
        <v>-0.85379928158580387</v>
      </c>
      <c r="U528" s="35">
        <f t="shared" si="424"/>
        <v>0</v>
      </c>
      <c r="V528" s="39">
        <v>0</v>
      </c>
      <c r="W528" s="35">
        <f t="shared" si="425"/>
        <v>0</v>
      </c>
      <c r="X528" s="39">
        <v>0</v>
      </c>
      <c r="Y528" s="35">
        <f t="shared" si="426"/>
        <v>-54.74778320499999</v>
      </c>
      <c r="Z528" s="39">
        <f t="shared" si="418"/>
        <v>-0.85147866787655202</v>
      </c>
      <c r="AA528" s="35">
        <f t="shared" si="427"/>
        <v>-10.969638715000002</v>
      </c>
      <c r="AB528" s="39">
        <f t="shared" si="419"/>
        <v>-0.86557281729292301</v>
      </c>
      <c r="AC528" s="11" t="s">
        <v>1205</v>
      </c>
      <c r="AR528" s="95"/>
    </row>
    <row r="529" spans="1:44" ht="31.5" x14ac:dyDescent="0.25">
      <c r="A529" s="23" t="s">
        <v>983</v>
      </c>
      <c r="B529" s="29" t="s">
        <v>146</v>
      </c>
      <c r="C529" s="25" t="s">
        <v>32</v>
      </c>
      <c r="D529" s="102">
        <f>D530+D533+D534+D535</f>
        <v>557.03793712620006</v>
      </c>
      <c r="E529" s="42" t="s">
        <v>33</v>
      </c>
      <c r="F529" s="66">
        <f t="shared" ref="F529" si="428">F530+F533+F534+F535</f>
        <v>92.883737909999994</v>
      </c>
      <c r="G529" s="102">
        <f>G530+G533+G534+G535</f>
        <v>464.15419921620003</v>
      </c>
      <c r="H529" s="66">
        <f t="shared" ref="H529:AA529" si="429">H530+H533+H534+H535</f>
        <v>167.93849436599999</v>
      </c>
      <c r="I529" s="66">
        <f t="shared" si="429"/>
        <v>0</v>
      </c>
      <c r="J529" s="66">
        <f t="shared" si="429"/>
        <v>0</v>
      </c>
      <c r="K529" s="66">
        <f t="shared" si="429"/>
        <v>140.60823604166669</v>
      </c>
      <c r="L529" s="66">
        <f t="shared" si="429"/>
        <v>27.330258324333329</v>
      </c>
      <c r="M529" s="66">
        <f t="shared" si="429"/>
        <v>106.67449204</v>
      </c>
      <c r="N529" s="66">
        <f t="shared" si="429"/>
        <v>0</v>
      </c>
      <c r="O529" s="66">
        <f t="shared" si="429"/>
        <v>0</v>
      </c>
      <c r="P529" s="66">
        <f t="shared" si="429"/>
        <v>89.497406699999999</v>
      </c>
      <c r="Q529" s="66">
        <f t="shared" si="429"/>
        <v>17.177085340000001</v>
      </c>
      <c r="R529" s="66">
        <f t="shared" si="429"/>
        <v>357.47970717620001</v>
      </c>
      <c r="S529" s="66">
        <f t="shared" si="429"/>
        <v>-61.264002326000011</v>
      </c>
      <c r="T529" s="27">
        <f t="shared" si="417"/>
        <v>-0.36480023568916325</v>
      </c>
      <c r="U529" s="66">
        <f t="shared" si="429"/>
        <v>0</v>
      </c>
      <c r="V529" s="27">
        <v>0</v>
      </c>
      <c r="W529" s="66">
        <f t="shared" si="429"/>
        <v>0</v>
      </c>
      <c r="X529" s="27">
        <v>0</v>
      </c>
      <c r="Y529" s="66">
        <f t="shared" si="429"/>
        <v>-51.110829341666687</v>
      </c>
      <c r="Z529" s="27">
        <f t="shared" si="418"/>
        <v>-0.36349811917504549</v>
      </c>
      <c r="AA529" s="66">
        <f t="shared" si="429"/>
        <v>-10.153172984333327</v>
      </c>
      <c r="AB529" s="27">
        <f t="shared" si="419"/>
        <v>-0.37149934200561552</v>
      </c>
      <c r="AC529" s="28" t="s">
        <v>33</v>
      </c>
      <c r="AR529" s="95"/>
    </row>
    <row r="530" spans="1:44" ht="47.25" x14ac:dyDescent="0.25">
      <c r="A530" s="23" t="s">
        <v>984</v>
      </c>
      <c r="B530" s="29" t="s">
        <v>148</v>
      </c>
      <c r="C530" s="25" t="s">
        <v>32</v>
      </c>
      <c r="D530" s="102">
        <f>D531+D532</f>
        <v>99.610892952</v>
      </c>
      <c r="E530" s="102" t="s">
        <v>33</v>
      </c>
      <c r="F530" s="102">
        <f t="shared" ref="F530:AA530" si="430">F531+F532</f>
        <v>2.7006158600000001</v>
      </c>
      <c r="G530" s="102">
        <f t="shared" si="430"/>
        <v>96.910277092000001</v>
      </c>
      <c r="H530" s="102">
        <f t="shared" si="430"/>
        <v>26.067944449999999</v>
      </c>
      <c r="I530" s="102">
        <f t="shared" si="430"/>
        <v>0</v>
      </c>
      <c r="J530" s="102">
        <f t="shared" si="430"/>
        <v>0</v>
      </c>
      <c r="K530" s="102">
        <f t="shared" si="430"/>
        <v>21.787944450000001</v>
      </c>
      <c r="L530" s="102">
        <f t="shared" si="430"/>
        <v>4.2799999999999994</v>
      </c>
      <c r="M530" s="102">
        <f t="shared" si="430"/>
        <v>19.368304609999999</v>
      </c>
      <c r="N530" s="102">
        <f t="shared" si="430"/>
        <v>0</v>
      </c>
      <c r="O530" s="102">
        <f t="shared" si="430"/>
        <v>0</v>
      </c>
      <c r="P530" s="102">
        <f t="shared" si="430"/>
        <v>16.204911250000002</v>
      </c>
      <c r="Q530" s="102">
        <f t="shared" si="430"/>
        <v>3.1633933599999997</v>
      </c>
      <c r="R530" s="102">
        <f t="shared" si="430"/>
        <v>77.541972482000006</v>
      </c>
      <c r="S530" s="102">
        <f t="shared" si="430"/>
        <v>-6.6996398400000006</v>
      </c>
      <c r="T530" s="27">
        <f>S530/H530</f>
        <v>-0.25700683277311498</v>
      </c>
      <c r="U530" s="102">
        <f t="shared" si="430"/>
        <v>0</v>
      </c>
      <c r="V530" s="27">
        <v>0</v>
      </c>
      <c r="W530" s="102">
        <f t="shared" si="430"/>
        <v>0</v>
      </c>
      <c r="X530" s="27">
        <v>0</v>
      </c>
      <c r="Y530" s="102">
        <f t="shared" si="430"/>
        <v>-5.5830332000000009</v>
      </c>
      <c r="Z530" s="27">
        <f>Y530/K530</f>
        <v>-0.25624414514238403</v>
      </c>
      <c r="AA530" s="102">
        <f t="shared" si="430"/>
        <v>-1.1166066399999992</v>
      </c>
      <c r="AB530" s="27">
        <f>AA530/L530</f>
        <v>-0.26088940186915871</v>
      </c>
      <c r="AC530" s="28" t="s">
        <v>33</v>
      </c>
      <c r="AR530" s="95"/>
    </row>
    <row r="531" spans="1:44" ht="63" x14ac:dyDescent="0.25">
      <c r="A531" s="32" t="s">
        <v>984</v>
      </c>
      <c r="B531" s="40" t="s">
        <v>985</v>
      </c>
      <c r="C531" s="41" t="s">
        <v>986</v>
      </c>
      <c r="D531" s="35">
        <v>27.253799999999998</v>
      </c>
      <c r="E531" s="36" t="s">
        <v>33</v>
      </c>
      <c r="F531" s="37">
        <v>0</v>
      </c>
      <c r="G531" s="35">
        <v>27.253799999999998</v>
      </c>
      <c r="H531" s="37">
        <f t="shared" ref="H531:H532" si="431">I531+J531+K531+L531</f>
        <v>2.4</v>
      </c>
      <c r="I531" s="37">
        <v>0</v>
      </c>
      <c r="J531" s="37">
        <v>0</v>
      </c>
      <c r="K531" s="37">
        <v>2</v>
      </c>
      <c r="L531" s="37">
        <v>0.39999999999999991</v>
      </c>
      <c r="M531" s="37">
        <f t="shared" ref="M531:M532" si="432">N531+O531+P531+Q531</f>
        <v>2.3860584</v>
      </c>
      <c r="N531" s="37">
        <v>0</v>
      </c>
      <c r="O531" s="37">
        <v>0</v>
      </c>
      <c r="P531" s="37">
        <v>1.9883820000000001</v>
      </c>
      <c r="Q531" s="37">
        <v>0.39767640000000004</v>
      </c>
      <c r="R531" s="38">
        <f t="shared" ref="R531:R532" si="433">G531-M531</f>
        <v>24.867741599999999</v>
      </c>
      <c r="S531" s="35">
        <f t="shared" ref="S531:S532" si="434">M531-H531</f>
        <v>-1.3941599999999887E-2</v>
      </c>
      <c r="T531" s="39">
        <f t="shared" ref="T531:T532" si="435">S531/H531</f>
        <v>-5.8089999999999531E-3</v>
      </c>
      <c r="U531" s="35">
        <f t="shared" ref="U531:U532" si="436">N531-I531</f>
        <v>0</v>
      </c>
      <c r="V531" s="39">
        <v>0</v>
      </c>
      <c r="W531" s="35">
        <f t="shared" ref="W531:W532" si="437">O531-J531</f>
        <v>0</v>
      </c>
      <c r="X531" s="39">
        <v>0</v>
      </c>
      <c r="Y531" s="35">
        <f t="shared" ref="Y531:Y532" si="438">P531-K531</f>
        <v>-1.1617999999999906E-2</v>
      </c>
      <c r="Z531" s="39">
        <f t="shared" ref="Z531:Z532" si="439">Y531/K531</f>
        <v>-5.8089999999999531E-3</v>
      </c>
      <c r="AA531" s="35">
        <f t="shared" ref="AA531:AA532" si="440">Q531-L531</f>
        <v>-2.3235999999998702E-3</v>
      </c>
      <c r="AB531" s="39">
        <f t="shared" ref="AB531:AB532" si="441">AA531/L531</f>
        <v>-5.8089999999996764E-3</v>
      </c>
      <c r="AC531" s="11" t="s">
        <v>33</v>
      </c>
      <c r="AR531" s="95"/>
    </row>
    <row r="532" spans="1:44" ht="63" x14ac:dyDescent="0.25">
      <c r="A532" s="32" t="s">
        <v>984</v>
      </c>
      <c r="B532" s="40" t="s">
        <v>987</v>
      </c>
      <c r="C532" s="41" t="s">
        <v>988</v>
      </c>
      <c r="D532" s="35">
        <v>72.357092952000002</v>
      </c>
      <c r="E532" s="36" t="s">
        <v>33</v>
      </c>
      <c r="F532" s="37">
        <v>2.7006158600000001</v>
      </c>
      <c r="G532" s="35">
        <v>69.656477092000003</v>
      </c>
      <c r="H532" s="37">
        <f t="shared" si="431"/>
        <v>23.66794445</v>
      </c>
      <c r="I532" s="37">
        <v>0</v>
      </c>
      <c r="J532" s="37">
        <v>0</v>
      </c>
      <c r="K532" s="37">
        <v>19.787944450000001</v>
      </c>
      <c r="L532" s="37">
        <v>3.879999999999999</v>
      </c>
      <c r="M532" s="37">
        <f t="shared" si="432"/>
        <v>16.98224621</v>
      </c>
      <c r="N532" s="37">
        <v>0</v>
      </c>
      <c r="O532" s="37">
        <v>0</v>
      </c>
      <c r="P532" s="37">
        <v>14.216529250000001</v>
      </c>
      <c r="Q532" s="37">
        <v>2.7657169599999998</v>
      </c>
      <c r="R532" s="38">
        <f t="shared" si="433"/>
        <v>52.674230882000003</v>
      </c>
      <c r="S532" s="35">
        <f t="shared" si="434"/>
        <v>-6.6856982400000007</v>
      </c>
      <c r="T532" s="39">
        <f t="shared" si="435"/>
        <v>-0.28247904054887202</v>
      </c>
      <c r="U532" s="35">
        <f t="shared" si="436"/>
        <v>0</v>
      </c>
      <c r="V532" s="39">
        <v>0</v>
      </c>
      <c r="W532" s="35">
        <f t="shared" si="437"/>
        <v>0</v>
      </c>
      <c r="X532" s="39">
        <v>0</v>
      </c>
      <c r="Y532" s="35">
        <f t="shared" si="438"/>
        <v>-5.5714152000000006</v>
      </c>
      <c r="Z532" s="39">
        <f t="shared" si="439"/>
        <v>-0.28155603600352741</v>
      </c>
      <c r="AA532" s="35">
        <f t="shared" si="440"/>
        <v>-1.1142830399999992</v>
      </c>
      <c r="AB532" s="39">
        <f t="shared" si="441"/>
        <v>-0.28718635051546382</v>
      </c>
      <c r="AC532" s="11" t="s">
        <v>1206</v>
      </c>
      <c r="AR532" s="95"/>
    </row>
    <row r="533" spans="1:44" ht="31.5" x14ac:dyDescent="0.25">
      <c r="A533" s="23" t="s">
        <v>989</v>
      </c>
      <c r="B533" s="29" t="s">
        <v>176</v>
      </c>
      <c r="C533" s="25" t="s">
        <v>32</v>
      </c>
      <c r="D533" s="102">
        <v>0</v>
      </c>
      <c r="E533" s="42" t="s">
        <v>33</v>
      </c>
      <c r="F533" s="66">
        <v>0</v>
      </c>
      <c r="G533" s="102">
        <v>0</v>
      </c>
      <c r="H533" s="66">
        <v>0</v>
      </c>
      <c r="I533" s="66">
        <v>0</v>
      </c>
      <c r="J533" s="66">
        <v>0</v>
      </c>
      <c r="K533" s="66">
        <v>0</v>
      </c>
      <c r="L533" s="66">
        <v>0</v>
      </c>
      <c r="M533" s="66">
        <v>0</v>
      </c>
      <c r="N533" s="66">
        <v>0</v>
      </c>
      <c r="O533" s="66">
        <v>0</v>
      </c>
      <c r="P533" s="66">
        <v>0</v>
      </c>
      <c r="Q533" s="66">
        <v>0</v>
      </c>
      <c r="R533" s="66">
        <v>0</v>
      </c>
      <c r="S533" s="66">
        <v>0</v>
      </c>
      <c r="T533" s="27">
        <v>0</v>
      </c>
      <c r="U533" s="66">
        <v>0</v>
      </c>
      <c r="V533" s="27">
        <v>0</v>
      </c>
      <c r="W533" s="66">
        <v>0</v>
      </c>
      <c r="X533" s="27">
        <v>0</v>
      </c>
      <c r="Y533" s="66">
        <v>0</v>
      </c>
      <c r="Z533" s="27">
        <v>0</v>
      </c>
      <c r="AA533" s="66">
        <v>0</v>
      </c>
      <c r="AB533" s="27">
        <v>0</v>
      </c>
      <c r="AC533" s="28" t="s">
        <v>33</v>
      </c>
      <c r="AR533" s="95"/>
    </row>
    <row r="534" spans="1:44" ht="31.5" x14ac:dyDescent="0.25">
      <c r="A534" s="23" t="s">
        <v>990</v>
      </c>
      <c r="B534" s="29" t="s">
        <v>178</v>
      </c>
      <c r="C534" s="25" t="s">
        <v>32</v>
      </c>
      <c r="D534" s="102">
        <v>0</v>
      </c>
      <c r="E534" s="42" t="s">
        <v>33</v>
      </c>
      <c r="F534" s="66">
        <v>0</v>
      </c>
      <c r="G534" s="102">
        <v>0</v>
      </c>
      <c r="H534" s="66">
        <v>0</v>
      </c>
      <c r="I534" s="66">
        <v>0</v>
      </c>
      <c r="J534" s="66">
        <v>0</v>
      </c>
      <c r="K534" s="66">
        <v>0</v>
      </c>
      <c r="L534" s="66">
        <v>0</v>
      </c>
      <c r="M534" s="66">
        <v>0</v>
      </c>
      <c r="N534" s="66">
        <v>0</v>
      </c>
      <c r="O534" s="66">
        <v>0</v>
      </c>
      <c r="P534" s="66">
        <v>0</v>
      </c>
      <c r="Q534" s="66">
        <v>0</v>
      </c>
      <c r="R534" s="66">
        <v>0</v>
      </c>
      <c r="S534" s="66">
        <v>0</v>
      </c>
      <c r="T534" s="27">
        <v>0</v>
      </c>
      <c r="U534" s="66">
        <v>0</v>
      </c>
      <c r="V534" s="27">
        <v>0</v>
      </c>
      <c r="W534" s="66">
        <v>0</v>
      </c>
      <c r="X534" s="27">
        <v>0</v>
      </c>
      <c r="Y534" s="66">
        <v>0</v>
      </c>
      <c r="Z534" s="27">
        <v>0</v>
      </c>
      <c r="AA534" s="66">
        <v>0</v>
      </c>
      <c r="AB534" s="27">
        <v>0</v>
      </c>
      <c r="AC534" s="28" t="s">
        <v>33</v>
      </c>
      <c r="AR534" s="95"/>
    </row>
    <row r="535" spans="1:44" ht="47.25" x14ac:dyDescent="0.25">
      <c r="A535" s="23" t="s">
        <v>991</v>
      </c>
      <c r="B535" s="29" t="s">
        <v>214</v>
      </c>
      <c r="C535" s="25" t="s">
        <v>32</v>
      </c>
      <c r="D535" s="102">
        <f>SUM(D536:D549)</f>
        <v>457.42704417420003</v>
      </c>
      <c r="E535" s="42" t="s">
        <v>33</v>
      </c>
      <c r="F535" s="66">
        <f t="shared" ref="F535" si="442">SUM(F536:F549)</f>
        <v>90.183122049999994</v>
      </c>
      <c r="G535" s="102">
        <f>SUM(G536:G549)</f>
        <v>367.24392212420003</v>
      </c>
      <c r="H535" s="66">
        <f t="shared" ref="H535:AA535" si="443">SUM(H536:H549)</f>
        <v>141.87054991599999</v>
      </c>
      <c r="I535" s="66">
        <f t="shared" si="443"/>
        <v>0</v>
      </c>
      <c r="J535" s="66">
        <f t="shared" si="443"/>
        <v>0</v>
      </c>
      <c r="K535" s="66">
        <f t="shared" si="443"/>
        <v>118.82029159166667</v>
      </c>
      <c r="L535" s="66">
        <f t="shared" si="443"/>
        <v>23.050258324333328</v>
      </c>
      <c r="M535" s="66">
        <f t="shared" si="443"/>
        <v>87.306187430000008</v>
      </c>
      <c r="N535" s="66">
        <f t="shared" si="443"/>
        <v>0</v>
      </c>
      <c r="O535" s="66">
        <f t="shared" si="443"/>
        <v>0</v>
      </c>
      <c r="P535" s="66">
        <f t="shared" si="443"/>
        <v>73.29249544999999</v>
      </c>
      <c r="Q535" s="66">
        <f t="shared" si="443"/>
        <v>14.013691980000003</v>
      </c>
      <c r="R535" s="66">
        <f t="shared" si="443"/>
        <v>279.9377346942</v>
      </c>
      <c r="S535" s="66">
        <f t="shared" si="443"/>
        <v>-54.564362486000007</v>
      </c>
      <c r="T535" s="27">
        <f t="shared" si="417"/>
        <v>-0.38460668911417467</v>
      </c>
      <c r="U535" s="66">
        <f t="shared" si="443"/>
        <v>0</v>
      </c>
      <c r="V535" s="27">
        <v>0</v>
      </c>
      <c r="W535" s="66">
        <f t="shared" si="443"/>
        <v>0</v>
      </c>
      <c r="X535" s="27">
        <v>0</v>
      </c>
      <c r="Y535" s="66">
        <f t="shared" si="443"/>
        <v>-45.527796141666684</v>
      </c>
      <c r="Z535" s="27">
        <f t="shared" si="418"/>
        <v>-0.38316516086432262</v>
      </c>
      <c r="AA535" s="66">
        <f t="shared" si="443"/>
        <v>-9.0365663443333286</v>
      </c>
      <c r="AB535" s="27">
        <f t="shared" si="419"/>
        <v>-0.39203753021690657</v>
      </c>
      <c r="AC535" s="28" t="s">
        <v>33</v>
      </c>
      <c r="AR535" s="95"/>
    </row>
    <row r="536" spans="1:44" ht="31.5" x14ac:dyDescent="0.25">
      <c r="A536" s="32" t="s">
        <v>991</v>
      </c>
      <c r="B536" s="48" t="s">
        <v>992</v>
      </c>
      <c r="C536" s="37" t="s">
        <v>993</v>
      </c>
      <c r="D536" s="35">
        <v>64.950399030200003</v>
      </c>
      <c r="E536" s="36" t="s">
        <v>33</v>
      </c>
      <c r="F536" s="37">
        <v>18.60195397</v>
      </c>
      <c r="G536" s="35">
        <v>46.348445060200007</v>
      </c>
      <c r="H536" s="37">
        <f t="shared" ref="H536:H549" si="444">I536+J536+K536+L536</f>
        <v>15.56079429</v>
      </c>
      <c r="I536" s="37">
        <v>0</v>
      </c>
      <c r="J536" s="37">
        <v>0</v>
      </c>
      <c r="K536" s="37">
        <v>13.026995241666667</v>
      </c>
      <c r="L536" s="37">
        <v>2.5337990483333339</v>
      </c>
      <c r="M536" s="37">
        <f t="shared" ref="M536:M549" si="445">N536+O536+P536+Q536</f>
        <v>15.553868619999998</v>
      </c>
      <c r="N536" s="37">
        <v>0</v>
      </c>
      <c r="O536" s="37">
        <v>0</v>
      </c>
      <c r="P536" s="37">
        <v>13.06035342</v>
      </c>
      <c r="Q536" s="37">
        <v>2.4935151999999978</v>
      </c>
      <c r="R536" s="38">
        <f t="shared" ref="R536:R549" si="446">G536-M536</f>
        <v>30.794576440200011</v>
      </c>
      <c r="S536" s="35">
        <f t="shared" ref="S536:S549" si="447">M536-H536</f>
        <v>-6.9256700000028815E-3</v>
      </c>
      <c r="T536" s="39">
        <f t="shared" si="417"/>
        <v>-4.4507175346785469E-4</v>
      </c>
      <c r="U536" s="35">
        <f t="shared" ref="U536:U549" si="448">N536-I536</f>
        <v>0</v>
      </c>
      <c r="V536" s="39">
        <v>0</v>
      </c>
      <c r="W536" s="35">
        <f t="shared" ref="W536:W549" si="449">O536-J536</f>
        <v>0</v>
      </c>
      <c r="X536" s="39">
        <v>0</v>
      </c>
      <c r="Y536" s="35">
        <f t="shared" ref="Y536:Y549" si="450">P536-K536</f>
        <v>3.3358178333333655E-2</v>
      </c>
      <c r="Z536" s="39">
        <f t="shared" si="418"/>
        <v>2.5606962860198167E-3</v>
      </c>
      <c r="AA536" s="35">
        <f t="shared" ref="AA536:AA549" si="451">Q536-L536</f>
        <v>-4.0283848333336092E-2</v>
      </c>
      <c r="AB536" s="39">
        <f t="shared" si="419"/>
        <v>-1.5898596362578059E-2</v>
      </c>
      <c r="AC536" s="11" t="s">
        <v>33</v>
      </c>
      <c r="AR536" s="95"/>
    </row>
    <row r="537" spans="1:44" ht="31.5" x14ac:dyDescent="0.25">
      <c r="A537" s="32" t="s">
        <v>991</v>
      </c>
      <c r="B537" s="48" t="s">
        <v>994</v>
      </c>
      <c r="C537" s="37" t="s">
        <v>995</v>
      </c>
      <c r="D537" s="35">
        <v>157.24565999999999</v>
      </c>
      <c r="E537" s="36" t="s">
        <v>33</v>
      </c>
      <c r="F537" s="37">
        <v>28.437636769999997</v>
      </c>
      <c r="G537" s="35">
        <v>128.80802323</v>
      </c>
      <c r="H537" s="37">
        <f t="shared" si="444"/>
        <v>10.45922416</v>
      </c>
      <c r="I537" s="37">
        <v>0</v>
      </c>
      <c r="J537" s="37">
        <v>0</v>
      </c>
      <c r="K537" s="37">
        <v>8.7498534666666679</v>
      </c>
      <c r="L537" s="37">
        <v>1.7093706933333319</v>
      </c>
      <c r="M537" s="37">
        <f t="shared" si="445"/>
        <v>9.3581829600000006</v>
      </c>
      <c r="N537" s="37">
        <v>0</v>
      </c>
      <c r="O537" s="37">
        <v>0</v>
      </c>
      <c r="P537" s="37">
        <v>7.8367500999999988</v>
      </c>
      <c r="Q537" s="37">
        <v>1.5214328600000018</v>
      </c>
      <c r="R537" s="38">
        <f t="shared" si="446"/>
        <v>119.44984027000001</v>
      </c>
      <c r="S537" s="35">
        <f t="shared" si="447"/>
        <v>-1.1010411999999992</v>
      </c>
      <c r="T537" s="39">
        <f t="shared" si="417"/>
        <v>-0.10526987309544375</v>
      </c>
      <c r="U537" s="35">
        <f t="shared" si="448"/>
        <v>0</v>
      </c>
      <c r="V537" s="39">
        <v>0</v>
      </c>
      <c r="W537" s="35">
        <f t="shared" si="449"/>
        <v>0</v>
      </c>
      <c r="X537" s="39">
        <v>0</v>
      </c>
      <c r="Y537" s="35">
        <f t="shared" si="450"/>
        <v>-0.91310336666666903</v>
      </c>
      <c r="Z537" s="39">
        <f t="shared" si="418"/>
        <v>-0.10435641809833915</v>
      </c>
      <c r="AA537" s="35">
        <f t="shared" si="451"/>
        <v>-0.18793783333333014</v>
      </c>
      <c r="AB537" s="39">
        <f t="shared" si="419"/>
        <v>-0.10994562739743997</v>
      </c>
      <c r="AC537" s="11" t="s">
        <v>1207</v>
      </c>
      <c r="AR537" s="95"/>
    </row>
    <row r="538" spans="1:44" ht="31.5" x14ac:dyDescent="0.25">
      <c r="A538" s="32" t="s">
        <v>991</v>
      </c>
      <c r="B538" s="48" t="s">
        <v>996</v>
      </c>
      <c r="C538" s="37" t="s">
        <v>997</v>
      </c>
      <c r="D538" s="35">
        <v>75.159344069999989</v>
      </c>
      <c r="E538" s="36" t="s">
        <v>33</v>
      </c>
      <c r="F538" s="37">
        <v>29.317465630000001</v>
      </c>
      <c r="G538" s="35">
        <v>45.841878439999988</v>
      </c>
      <c r="H538" s="37">
        <f t="shared" si="444"/>
        <v>0.86339360999999992</v>
      </c>
      <c r="I538" s="37">
        <v>0</v>
      </c>
      <c r="J538" s="37">
        <v>0</v>
      </c>
      <c r="K538" s="37">
        <v>0.71949467</v>
      </c>
      <c r="L538" s="37">
        <v>0.14389893999999992</v>
      </c>
      <c r="M538" s="37">
        <f t="shared" si="445"/>
        <v>0.86339361000000003</v>
      </c>
      <c r="N538" s="37">
        <v>0</v>
      </c>
      <c r="O538" s="37">
        <v>0</v>
      </c>
      <c r="P538" s="37">
        <v>0.71949467</v>
      </c>
      <c r="Q538" s="37">
        <v>0.14389894</v>
      </c>
      <c r="R538" s="38">
        <f t="shared" si="446"/>
        <v>44.978484829999985</v>
      </c>
      <c r="S538" s="35">
        <f t="shared" si="447"/>
        <v>0</v>
      </c>
      <c r="T538" s="39">
        <f t="shared" si="417"/>
        <v>0</v>
      </c>
      <c r="U538" s="35">
        <f t="shared" si="448"/>
        <v>0</v>
      </c>
      <c r="V538" s="39">
        <v>0</v>
      </c>
      <c r="W538" s="35">
        <f t="shared" si="449"/>
        <v>0</v>
      </c>
      <c r="X538" s="39">
        <v>0</v>
      </c>
      <c r="Y538" s="35">
        <f t="shared" si="450"/>
        <v>0</v>
      </c>
      <c r="Z538" s="39">
        <f t="shared" si="418"/>
        <v>0</v>
      </c>
      <c r="AA538" s="35">
        <f t="shared" si="451"/>
        <v>0</v>
      </c>
      <c r="AB538" s="39">
        <f t="shared" si="419"/>
        <v>0</v>
      </c>
      <c r="AC538" s="11" t="s">
        <v>33</v>
      </c>
      <c r="AR538" s="95"/>
    </row>
    <row r="539" spans="1:44" ht="31.5" x14ac:dyDescent="0.25">
      <c r="A539" s="32" t="s">
        <v>991</v>
      </c>
      <c r="B539" s="48" t="s">
        <v>998</v>
      </c>
      <c r="C539" s="37" t="s">
        <v>999</v>
      </c>
      <c r="D539" s="35">
        <v>39.43951062</v>
      </c>
      <c r="E539" s="36" t="s">
        <v>33</v>
      </c>
      <c r="F539" s="37">
        <v>13.12419648</v>
      </c>
      <c r="G539" s="35">
        <v>26.315314139999998</v>
      </c>
      <c r="H539" s="37">
        <f t="shared" si="444"/>
        <v>26.315314140000002</v>
      </c>
      <c r="I539" s="37">
        <v>0</v>
      </c>
      <c r="J539" s="37">
        <v>0</v>
      </c>
      <c r="K539" s="37">
        <v>22.062595116666671</v>
      </c>
      <c r="L539" s="37">
        <v>4.2527190233333307</v>
      </c>
      <c r="M539" s="37">
        <f t="shared" si="445"/>
        <v>23.99113517</v>
      </c>
      <c r="N539" s="37">
        <v>0</v>
      </c>
      <c r="O539" s="37">
        <v>0</v>
      </c>
      <c r="P539" s="37">
        <v>20.142956059999999</v>
      </c>
      <c r="Q539" s="37">
        <v>3.8481791100000002</v>
      </c>
      <c r="R539" s="38">
        <f t="shared" si="446"/>
        <v>2.3241789699999984</v>
      </c>
      <c r="S539" s="35">
        <f t="shared" si="447"/>
        <v>-2.324178970000002</v>
      </c>
      <c r="T539" s="39">
        <f t="shared" si="417"/>
        <v>-8.8320396163053441E-2</v>
      </c>
      <c r="U539" s="35">
        <f t="shared" si="448"/>
        <v>0</v>
      </c>
      <c r="V539" s="39">
        <v>0</v>
      </c>
      <c r="W539" s="35">
        <f t="shared" si="449"/>
        <v>0</v>
      </c>
      <c r="X539" s="39">
        <v>0</v>
      </c>
      <c r="Y539" s="35">
        <f t="shared" si="450"/>
        <v>-1.9196390566666715</v>
      </c>
      <c r="Z539" s="39">
        <f t="shared" si="418"/>
        <v>-8.700876059754753E-2</v>
      </c>
      <c r="AA539" s="35">
        <f t="shared" si="451"/>
        <v>-0.4045399133333305</v>
      </c>
      <c r="AB539" s="39">
        <f t="shared" si="419"/>
        <v>-9.5125003818438816E-2</v>
      </c>
      <c r="AC539" s="11" t="s">
        <v>33</v>
      </c>
      <c r="AR539" s="95"/>
    </row>
    <row r="540" spans="1:44" x14ac:dyDescent="0.25">
      <c r="A540" s="32" t="s">
        <v>991</v>
      </c>
      <c r="B540" s="48" t="s">
        <v>1000</v>
      </c>
      <c r="C540" s="37" t="s">
        <v>1001</v>
      </c>
      <c r="D540" s="35">
        <v>11.717199999999998</v>
      </c>
      <c r="E540" s="36" t="s">
        <v>33</v>
      </c>
      <c r="F540" s="37">
        <v>0</v>
      </c>
      <c r="G540" s="35">
        <v>11.717199999999998</v>
      </c>
      <c r="H540" s="37">
        <f t="shared" si="444"/>
        <v>0.96</v>
      </c>
      <c r="I540" s="37">
        <v>0</v>
      </c>
      <c r="J540" s="37">
        <v>0</v>
      </c>
      <c r="K540" s="37">
        <v>0.8</v>
      </c>
      <c r="L540" s="37">
        <v>0.15999999999999992</v>
      </c>
      <c r="M540" s="37">
        <f t="shared" si="445"/>
        <v>0.95997359999999998</v>
      </c>
      <c r="N540" s="37">
        <v>0</v>
      </c>
      <c r="O540" s="37">
        <v>0</v>
      </c>
      <c r="P540" s="37">
        <v>0.79997799999999997</v>
      </c>
      <c r="Q540" s="37">
        <v>0.15999559999999999</v>
      </c>
      <c r="R540" s="38">
        <f t="shared" si="446"/>
        <v>10.757226399999999</v>
      </c>
      <c r="S540" s="35">
        <f t="shared" si="447"/>
        <v>-2.6399999999981993E-5</v>
      </c>
      <c r="T540" s="39">
        <f t="shared" si="417"/>
        <v>-2.7499999999981244E-5</v>
      </c>
      <c r="U540" s="35">
        <f t="shared" si="448"/>
        <v>0</v>
      </c>
      <c r="V540" s="39">
        <v>0</v>
      </c>
      <c r="W540" s="35">
        <f t="shared" si="449"/>
        <v>0</v>
      </c>
      <c r="X540" s="39">
        <v>0</v>
      </c>
      <c r="Y540" s="35">
        <f t="shared" si="450"/>
        <v>-2.2000000000077513E-5</v>
      </c>
      <c r="Z540" s="39">
        <f t="shared" si="418"/>
        <v>-2.7500000000096891E-5</v>
      </c>
      <c r="AA540" s="35">
        <f t="shared" si="451"/>
        <v>-4.3999999999322359E-6</v>
      </c>
      <c r="AB540" s="39">
        <f t="shared" si="419"/>
        <v>-2.7499999999576488E-5</v>
      </c>
      <c r="AC540" s="11" t="s">
        <v>33</v>
      </c>
      <c r="AR540" s="95"/>
    </row>
    <row r="541" spans="1:44" ht="31.5" x14ac:dyDescent="0.25">
      <c r="A541" s="32" t="s">
        <v>991</v>
      </c>
      <c r="B541" s="48" t="s">
        <v>1002</v>
      </c>
      <c r="C541" s="37" t="s">
        <v>1003</v>
      </c>
      <c r="D541" s="35">
        <v>8.0653916759999991</v>
      </c>
      <c r="E541" s="36" t="s">
        <v>33</v>
      </c>
      <c r="F541" s="37">
        <v>0.2628144</v>
      </c>
      <c r="G541" s="35">
        <v>7.8025772759999992</v>
      </c>
      <c r="H541" s="37">
        <f t="shared" si="444"/>
        <v>6.2156855999999996</v>
      </c>
      <c r="I541" s="37">
        <v>0</v>
      </c>
      <c r="J541" s="37">
        <v>0</v>
      </c>
      <c r="K541" s="37">
        <v>5.2047379999999999</v>
      </c>
      <c r="L541" s="37">
        <v>1.0109475999999997</v>
      </c>
      <c r="M541" s="37">
        <f t="shared" si="445"/>
        <v>1.1711855999999998</v>
      </c>
      <c r="N541" s="37">
        <v>0</v>
      </c>
      <c r="O541" s="37">
        <v>0</v>
      </c>
      <c r="P541" s="37">
        <v>1.0009879999999998</v>
      </c>
      <c r="Q541" s="37">
        <v>0.17019759999999998</v>
      </c>
      <c r="R541" s="38">
        <f t="shared" si="446"/>
        <v>6.6313916759999998</v>
      </c>
      <c r="S541" s="35">
        <f t="shared" si="447"/>
        <v>-5.0444999999999993</v>
      </c>
      <c r="T541" s="39">
        <f t="shared" si="417"/>
        <v>-0.81157579784923484</v>
      </c>
      <c r="U541" s="35">
        <f t="shared" si="448"/>
        <v>0</v>
      </c>
      <c r="V541" s="39">
        <v>0</v>
      </c>
      <c r="W541" s="35">
        <f t="shared" si="449"/>
        <v>0</v>
      </c>
      <c r="X541" s="39">
        <v>0</v>
      </c>
      <c r="Y541" s="35">
        <f t="shared" si="450"/>
        <v>-4.2037500000000003</v>
      </c>
      <c r="Z541" s="39">
        <f t="shared" si="418"/>
        <v>-0.8076775430386699</v>
      </c>
      <c r="AA541" s="35">
        <f t="shared" si="451"/>
        <v>-0.84074999999999978</v>
      </c>
      <c r="AB541" s="39">
        <f t="shared" si="419"/>
        <v>-0.83164547796542576</v>
      </c>
      <c r="AC541" s="11" t="s">
        <v>1207</v>
      </c>
      <c r="AR541" s="95"/>
    </row>
    <row r="542" spans="1:44" ht="31.5" x14ac:dyDescent="0.25">
      <c r="A542" s="32" t="s">
        <v>991</v>
      </c>
      <c r="B542" s="48" t="s">
        <v>1004</v>
      </c>
      <c r="C542" s="37" t="s">
        <v>1005</v>
      </c>
      <c r="D542" s="35">
        <v>2.7984490799999997</v>
      </c>
      <c r="E542" s="36" t="s">
        <v>33</v>
      </c>
      <c r="F542" s="37">
        <v>0.1393548</v>
      </c>
      <c r="G542" s="35">
        <v>2.6590942799999997</v>
      </c>
      <c r="H542" s="37">
        <f t="shared" si="444"/>
        <v>2.1171451999999999</v>
      </c>
      <c r="I542" s="37">
        <v>0</v>
      </c>
      <c r="J542" s="37">
        <v>0</v>
      </c>
      <c r="K542" s="37">
        <v>1.7727876666666667</v>
      </c>
      <c r="L542" s="37">
        <v>0.3443575333333333</v>
      </c>
      <c r="M542" s="37">
        <f t="shared" si="445"/>
        <v>0.30164760000000002</v>
      </c>
      <c r="N542" s="37">
        <v>0</v>
      </c>
      <c r="O542" s="37">
        <v>0</v>
      </c>
      <c r="P542" s="37">
        <v>0.25987300000000002</v>
      </c>
      <c r="Q542" s="37">
        <v>4.1774600000000023E-2</v>
      </c>
      <c r="R542" s="38">
        <f t="shared" si="446"/>
        <v>2.3574466799999998</v>
      </c>
      <c r="S542" s="35">
        <f t="shared" si="447"/>
        <v>-1.8154976</v>
      </c>
      <c r="T542" s="39">
        <f t="shared" si="417"/>
        <v>-0.8575215341866963</v>
      </c>
      <c r="U542" s="35">
        <f t="shared" si="448"/>
        <v>0</v>
      </c>
      <c r="V542" s="39">
        <v>0</v>
      </c>
      <c r="W542" s="35">
        <f t="shared" si="449"/>
        <v>0</v>
      </c>
      <c r="X542" s="39">
        <v>0</v>
      </c>
      <c r="Y542" s="35">
        <f t="shared" si="450"/>
        <v>-1.5129146666666666</v>
      </c>
      <c r="Z542" s="39">
        <f t="shared" si="418"/>
        <v>-0.85340996844329731</v>
      </c>
      <c r="AA542" s="35">
        <f t="shared" si="451"/>
        <v>-0.3025829333333333</v>
      </c>
      <c r="AB542" s="39">
        <f t="shared" si="419"/>
        <v>-0.87868829354297073</v>
      </c>
      <c r="AC542" s="11" t="s">
        <v>1207</v>
      </c>
      <c r="AR542" s="95"/>
    </row>
    <row r="543" spans="1:44" ht="47.25" x14ac:dyDescent="0.25">
      <c r="A543" s="32" t="s">
        <v>991</v>
      </c>
      <c r="B543" s="48" t="s">
        <v>1006</v>
      </c>
      <c r="C543" s="37" t="s">
        <v>1007</v>
      </c>
      <c r="D543" s="35">
        <v>15.761407999999999</v>
      </c>
      <c r="E543" s="36" t="s">
        <v>33</v>
      </c>
      <c r="F543" s="37">
        <v>0</v>
      </c>
      <c r="G543" s="35">
        <v>15.761407999999999</v>
      </c>
      <c r="H543" s="37">
        <f t="shared" si="444"/>
        <v>14.236608</v>
      </c>
      <c r="I543" s="37">
        <v>0</v>
      </c>
      <c r="J543" s="37">
        <v>0</v>
      </c>
      <c r="K543" s="37">
        <v>11.949673333333335</v>
      </c>
      <c r="L543" s="37">
        <v>2.2869346666666654</v>
      </c>
      <c r="M543" s="37">
        <f t="shared" si="445"/>
        <v>14.188660939999998</v>
      </c>
      <c r="N543" s="37">
        <v>0</v>
      </c>
      <c r="O543" s="37">
        <v>0</v>
      </c>
      <c r="P543" s="37">
        <v>11.909717439999998</v>
      </c>
      <c r="Q543" s="37">
        <v>2.2789435000000013</v>
      </c>
      <c r="R543" s="38">
        <f t="shared" si="446"/>
        <v>1.5727470600000011</v>
      </c>
      <c r="S543" s="35">
        <v>-4.7947060000000263E-2</v>
      </c>
      <c r="T543" s="39">
        <f t="shared" si="417"/>
        <v>-3.3678710546782113E-3</v>
      </c>
      <c r="U543" s="35">
        <f t="shared" si="448"/>
        <v>0</v>
      </c>
      <c r="V543" s="39">
        <v>0</v>
      </c>
      <c r="W543" s="35">
        <f t="shared" si="449"/>
        <v>0</v>
      </c>
      <c r="X543" s="39">
        <v>0</v>
      </c>
      <c r="Y543" s="35">
        <f t="shared" si="450"/>
        <v>-3.9955893333337045E-2</v>
      </c>
      <c r="Z543" s="39">
        <f t="shared" si="418"/>
        <v>-3.3436808035480778E-3</v>
      </c>
      <c r="AA543" s="35">
        <f t="shared" si="451"/>
        <v>-7.9911666666641068E-3</v>
      </c>
      <c r="AB543" s="39">
        <f t="shared" si="419"/>
        <v>-3.4942697677986913E-3</v>
      </c>
      <c r="AC543" s="11" t="s">
        <v>33</v>
      </c>
      <c r="AR543" s="95"/>
    </row>
    <row r="544" spans="1:44" ht="47.25" x14ac:dyDescent="0.25">
      <c r="A544" s="32" t="s">
        <v>991</v>
      </c>
      <c r="B544" s="48" t="s">
        <v>1008</v>
      </c>
      <c r="C544" s="37" t="s">
        <v>1009</v>
      </c>
      <c r="D544" s="35">
        <v>4.8550550299999999</v>
      </c>
      <c r="E544" s="36" t="s">
        <v>33</v>
      </c>
      <c r="F544" s="37">
        <v>0</v>
      </c>
      <c r="G544" s="35">
        <v>4.8550550299999999</v>
      </c>
      <c r="H544" s="37">
        <f t="shared" si="444"/>
        <v>0.82992147599999999</v>
      </c>
      <c r="I544" s="37">
        <v>0</v>
      </c>
      <c r="J544" s="37">
        <v>0</v>
      </c>
      <c r="K544" s="37">
        <v>0.69160122999999996</v>
      </c>
      <c r="L544" s="37">
        <v>0.13832024600000004</v>
      </c>
      <c r="M544" s="37">
        <f t="shared" si="445"/>
        <v>0.77400000000000002</v>
      </c>
      <c r="N544" s="37">
        <v>0</v>
      </c>
      <c r="O544" s="37">
        <v>0</v>
      </c>
      <c r="P544" s="37">
        <v>0.64500000000000002</v>
      </c>
      <c r="Q544" s="37">
        <v>0.129</v>
      </c>
      <c r="R544" s="38">
        <f t="shared" si="446"/>
        <v>4.0810550299999999</v>
      </c>
      <c r="S544" s="35">
        <f t="shared" si="447"/>
        <v>-5.592147599999997E-2</v>
      </c>
      <c r="T544" s="39">
        <f t="shared" si="417"/>
        <v>-6.7381647080066609E-2</v>
      </c>
      <c r="U544" s="35">
        <f t="shared" si="448"/>
        <v>0</v>
      </c>
      <c r="V544" s="39">
        <v>0</v>
      </c>
      <c r="W544" s="35">
        <f t="shared" si="449"/>
        <v>0</v>
      </c>
      <c r="X544" s="39">
        <v>0</v>
      </c>
      <c r="Y544" s="35">
        <f t="shared" si="450"/>
        <v>-4.6601229999999938E-2</v>
      </c>
      <c r="Z544" s="39">
        <f t="shared" si="418"/>
        <v>-6.7381647080066553E-2</v>
      </c>
      <c r="AA544" s="35">
        <f t="shared" si="451"/>
        <v>-9.320246000000032E-3</v>
      </c>
      <c r="AB544" s="39">
        <f t="shared" si="419"/>
        <v>-6.7381647080066859E-2</v>
      </c>
      <c r="AC544" s="11" t="s">
        <v>33</v>
      </c>
      <c r="AR544" s="95"/>
    </row>
    <row r="545" spans="1:44" ht="63" x14ac:dyDescent="0.25">
      <c r="A545" s="32" t="s">
        <v>991</v>
      </c>
      <c r="B545" s="86" t="s">
        <v>1010</v>
      </c>
      <c r="C545" s="34" t="s">
        <v>1011</v>
      </c>
      <c r="D545" s="35">
        <v>3.2312426680000002</v>
      </c>
      <c r="E545" s="36" t="s">
        <v>33</v>
      </c>
      <c r="F545" s="37">
        <v>0</v>
      </c>
      <c r="G545" s="35">
        <v>3.2312426680000002</v>
      </c>
      <c r="H545" s="37">
        <f t="shared" si="444"/>
        <v>0.97957943999999997</v>
      </c>
      <c r="I545" s="37">
        <v>0</v>
      </c>
      <c r="J545" s="37">
        <v>0</v>
      </c>
      <c r="K545" s="37">
        <v>0.81631619999999994</v>
      </c>
      <c r="L545" s="37">
        <v>0.16326324000000003</v>
      </c>
      <c r="M545" s="37">
        <f t="shared" si="445"/>
        <v>0</v>
      </c>
      <c r="N545" s="37">
        <v>0</v>
      </c>
      <c r="O545" s="37">
        <v>0</v>
      </c>
      <c r="P545" s="37">
        <v>0</v>
      </c>
      <c r="Q545" s="37">
        <v>0</v>
      </c>
      <c r="R545" s="38">
        <f t="shared" si="446"/>
        <v>3.2312426680000002</v>
      </c>
      <c r="S545" s="35">
        <f t="shared" si="447"/>
        <v>-0.97957943999999997</v>
      </c>
      <c r="T545" s="39">
        <f t="shared" si="417"/>
        <v>-1</v>
      </c>
      <c r="U545" s="35">
        <f t="shared" si="448"/>
        <v>0</v>
      </c>
      <c r="V545" s="39">
        <v>0</v>
      </c>
      <c r="W545" s="35">
        <f t="shared" si="449"/>
        <v>0</v>
      </c>
      <c r="X545" s="39">
        <v>0</v>
      </c>
      <c r="Y545" s="35">
        <f t="shared" si="450"/>
        <v>-0.81631619999999994</v>
      </c>
      <c r="Z545" s="39">
        <f t="shared" si="418"/>
        <v>-1</v>
      </c>
      <c r="AA545" s="35">
        <f t="shared" si="451"/>
        <v>-0.16326324000000003</v>
      </c>
      <c r="AB545" s="39">
        <f t="shared" si="419"/>
        <v>-1</v>
      </c>
      <c r="AC545" s="11" t="s">
        <v>1208</v>
      </c>
      <c r="AR545" s="95"/>
    </row>
    <row r="546" spans="1:44" x14ac:dyDescent="0.25">
      <c r="A546" s="32" t="s">
        <v>991</v>
      </c>
      <c r="B546" s="86" t="s">
        <v>1012</v>
      </c>
      <c r="C546" s="34" t="s">
        <v>1013</v>
      </c>
      <c r="D546" s="34">
        <v>11.970799999999999</v>
      </c>
      <c r="E546" s="36" t="s">
        <v>33</v>
      </c>
      <c r="F546" s="37">
        <v>0</v>
      </c>
      <c r="G546" s="35">
        <v>11.970799999999999</v>
      </c>
      <c r="H546" s="37">
        <f t="shared" si="444"/>
        <v>2.4</v>
      </c>
      <c r="I546" s="37">
        <v>0</v>
      </c>
      <c r="J546" s="37">
        <v>0</v>
      </c>
      <c r="K546" s="37">
        <v>2</v>
      </c>
      <c r="L546" s="37">
        <v>0.39999999999999991</v>
      </c>
      <c r="M546" s="37">
        <f t="shared" si="445"/>
        <v>2.28106952</v>
      </c>
      <c r="N546" s="37">
        <v>0</v>
      </c>
      <c r="O546" s="37">
        <v>0</v>
      </c>
      <c r="P546" s="37">
        <v>1.90089127</v>
      </c>
      <c r="Q546" s="37">
        <v>0.38017825</v>
      </c>
      <c r="R546" s="38">
        <f t="shared" si="446"/>
        <v>9.6897304799999979</v>
      </c>
      <c r="S546" s="35">
        <f t="shared" si="447"/>
        <v>-0.11893047999999995</v>
      </c>
      <c r="T546" s="39">
        <f t="shared" si="417"/>
        <v>-4.9554366666666648E-2</v>
      </c>
      <c r="U546" s="35">
        <f t="shared" si="448"/>
        <v>0</v>
      </c>
      <c r="V546" s="39">
        <v>0</v>
      </c>
      <c r="W546" s="35">
        <f t="shared" si="449"/>
        <v>0</v>
      </c>
      <c r="X546" s="39">
        <v>0</v>
      </c>
      <c r="Y546" s="35">
        <f t="shared" si="450"/>
        <v>-9.9108729999999978E-2</v>
      </c>
      <c r="Z546" s="39">
        <f t="shared" si="418"/>
        <v>-4.9554364999999989E-2</v>
      </c>
      <c r="AA546" s="35">
        <f t="shared" si="451"/>
        <v>-1.9821749999999916E-2</v>
      </c>
      <c r="AB546" s="39">
        <f t="shared" si="419"/>
        <v>-4.9554374999999803E-2</v>
      </c>
      <c r="AC546" s="11" t="s">
        <v>33</v>
      </c>
      <c r="AR546" s="95"/>
    </row>
    <row r="547" spans="1:44" ht="47.25" x14ac:dyDescent="0.25">
      <c r="A547" s="32" t="s">
        <v>991</v>
      </c>
      <c r="B547" s="33" t="s">
        <v>1014</v>
      </c>
      <c r="C547" s="34" t="s">
        <v>1015</v>
      </c>
      <c r="D547" s="35">
        <v>33.876384000000002</v>
      </c>
      <c r="E547" s="36" t="s">
        <v>33</v>
      </c>
      <c r="F547" s="37">
        <v>0</v>
      </c>
      <c r="G547" s="35">
        <v>33.876384000000002</v>
      </c>
      <c r="H547" s="37">
        <f t="shared" si="444"/>
        <v>33.876384000000002</v>
      </c>
      <c r="I547" s="37">
        <v>0</v>
      </c>
      <c r="J547" s="37">
        <v>0</v>
      </c>
      <c r="K547" s="37">
        <v>28.44032</v>
      </c>
      <c r="L547" s="37">
        <v>5.4360640000000018</v>
      </c>
      <c r="M547" s="37">
        <f t="shared" si="445"/>
        <v>3.8122502799999998</v>
      </c>
      <c r="N547" s="37">
        <v>0</v>
      </c>
      <c r="O547" s="37">
        <v>0</v>
      </c>
      <c r="P547" s="37">
        <v>3.2686438799999999</v>
      </c>
      <c r="Q547" s="37">
        <v>0.54360639999999971</v>
      </c>
      <c r="R547" s="38">
        <f t="shared" si="446"/>
        <v>30.064133720000001</v>
      </c>
      <c r="S547" s="35">
        <f t="shared" si="447"/>
        <v>-30.064133720000001</v>
      </c>
      <c r="T547" s="39">
        <f t="shared" si="417"/>
        <v>-0.887465844052305</v>
      </c>
      <c r="U547" s="35">
        <f t="shared" si="448"/>
        <v>0</v>
      </c>
      <c r="V547" s="39">
        <v>0</v>
      </c>
      <c r="W547" s="35">
        <f t="shared" si="449"/>
        <v>0</v>
      </c>
      <c r="X547" s="39">
        <v>0</v>
      </c>
      <c r="Y547" s="35">
        <f t="shared" si="450"/>
        <v>-25.171676120000001</v>
      </c>
      <c r="Z547" s="39">
        <f t="shared" si="418"/>
        <v>-0.88507007375444446</v>
      </c>
      <c r="AA547" s="35">
        <f t="shared" si="451"/>
        <v>-4.892457600000002</v>
      </c>
      <c r="AB547" s="39">
        <f t="shared" si="419"/>
        <v>-0.9</v>
      </c>
      <c r="AC547" s="11" t="s">
        <v>1209</v>
      </c>
      <c r="AR547" s="95"/>
    </row>
    <row r="548" spans="1:44" ht="31.5" x14ac:dyDescent="0.25">
      <c r="A548" s="32" t="s">
        <v>991</v>
      </c>
      <c r="B548" s="33" t="s">
        <v>1016</v>
      </c>
      <c r="C548" s="34" t="s">
        <v>1017</v>
      </c>
      <c r="D548" s="35">
        <v>16.689600000000002</v>
      </c>
      <c r="E548" s="36" t="s">
        <v>33</v>
      </c>
      <c r="F548" s="37">
        <v>0.29969999999999997</v>
      </c>
      <c r="G548" s="35">
        <v>16.389900000000001</v>
      </c>
      <c r="H548" s="37">
        <f t="shared" si="444"/>
        <v>16.389900000000001</v>
      </c>
      <c r="I548" s="37">
        <v>0</v>
      </c>
      <c r="J548" s="37">
        <v>0</v>
      </c>
      <c r="K548" s="37">
        <v>13.658250000000002</v>
      </c>
      <c r="L548" s="37">
        <v>2.7316499999999984</v>
      </c>
      <c r="M548" s="37">
        <f t="shared" si="445"/>
        <v>3.6658195300000003</v>
      </c>
      <c r="N548" s="37">
        <v>0</v>
      </c>
      <c r="O548" s="37">
        <v>0</v>
      </c>
      <c r="P548" s="37">
        <v>3.0548496100000002</v>
      </c>
      <c r="Q548" s="37">
        <v>0.61096992000000006</v>
      </c>
      <c r="R548" s="38">
        <f t="shared" si="446"/>
        <v>12.724080470000001</v>
      </c>
      <c r="S548" s="35">
        <f t="shared" si="447"/>
        <v>-12.724080470000001</v>
      </c>
      <c r="T548" s="39">
        <f t="shared" si="417"/>
        <v>-0.77633667502547299</v>
      </c>
      <c r="U548" s="35">
        <f t="shared" si="448"/>
        <v>0</v>
      </c>
      <c r="V548" s="39">
        <v>0</v>
      </c>
      <c r="W548" s="35">
        <f t="shared" si="449"/>
        <v>0</v>
      </c>
      <c r="X548" s="39">
        <v>0</v>
      </c>
      <c r="Y548" s="35">
        <f t="shared" si="450"/>
        <v>-10.603400390000003</v>
      </c>
      <c r="Z548" s="39">
        <f t="shared" si="418"/>
        <v>-0.77633667490344671</v>
      </c>
      <c r="AA548" s="35">
        <f t="shared" si="451"/>
        <v>-2.1206800799999983</v>
      </c>
      <c r="AB548" s="39">
        <f t="shared" si="419"/>
        <v>-0.77633667563560471</v>
      </c>
      <c r="AC548" s="11" t="s">
        <v>1210</v>
      </c>
      <c r="AR548" s="95"/>
    </row>
    <row r="549" spans="1:44" ht="31.5" x14ac:dyDescent="0.25">
      <c r="A549" s="32" t="s">
        <v>991</v>
      </c>
      <c r="B549" s="86" t="s">
        <v>1018</v>
      </c>
      <c r="C549" s="34" t="s">
        <v>1019</v>
      </c>
      <c r="D549" s="35">
        <v>11.666600000000001</v>
      </c>
      <c r="E549" s="36" t="s">
        <v>33</v>
      </c>
      <c r="F549" s="37">
        <v>0</v>
      </c>
      <c r="G549" s="35">
        <v>11.666600000000001</v>
      </c>
      <c r="H549" s="37">
        <f t="shared" si="444"/>
        <v>10.666600000000001</v>
      </c>
      <c r="I549" s="37">
        <v>0</v>
      </c>
      <c r="J549" s="37">
        <v>0</v>
      </c>
      <c r="K549" s="37">
        <v>8.9276666666666671</v>
      </c>
      <c r="L549" s="37">
        <v>1.7389333333333337</v>
      </c>
      <c r="M549" s="37">
        <f t="shared" si="445"/>
        <v>10.385000000000002</v>
      </c>
      <c r="N549" s="37">
        <v>0</v>
      </c>
      <c r="O549" s="37">
        <v>0</v>
      </c>
      <c r="P549" s="37">
        <v>8.6930000000000014</v>
      </c>
      <c r="Q549" s="37">
        <v>1.6919999999999999</v>
      </c>
      <c r="R549" s="38">
        <f t="shared" si="446"/>
        <v>1.2815999999999992</v>
      </c>
      <c r="S549" s="35">
        <f t="shared" si="447"/>
        <v>-0.28159999999999918</v>
      </c>
      <c r="T549" s="39">
        <f t="shared" si="417"/>
        <v>-2.6400165001031178E-2</v>
      </c>
      <c r="U549" s="35">
        <f t="shared" si="448"/>
        <v>0</v>
      </c>
      <c r="V549" s="39">
        <v>0</v>
      </c>
      <c r="W549" s="35">
        <f t="shared" si="449"/>
        <v>0</v>
      </c>
      <c r="X549" s="39">
        <v>0</v>
      </c>
      <c r="Y549" s="35">
        <f t="shared" si="450"/>
        <v>-0.23466666666666569</v>
      </c>
      <c r="Z549" s="39">
        <f t="shared" si="418"/>
        <v>-2.628533024679823E-2</v>
      </c>
      <c r="AA549" s="35">
        <f t="shared" si="451"/>
        <v>-4.6933333333333715E-2</v>
      </c>
      <c r="AB549" s="39">
        <f t="shared" si="419"/>
        <v>-2.69897255022238E-2</v>
      </c>
      <c r="AC549" s="11" t="s">
        <v>33</v>
      </c>
      <c r="AR549" s="95"/>
    </row>
    <row r="550" spans="1:44" ht="47.25" x14ac:dyDescent="0.25">
      <c r="A550" s="23" t="s">
        <v>1020</v>
      </c>
      <c r="B550" s="29" t="s">
        <v>271</v>
      </c>
      <c r="C550" s="25" t="s">
        <v>32</v>
      </c>
      <c r="D550" s="102">
        <f>D551</f>
        <v>0</v>
      </c>
      <c r="E550" s="42" t="s">
        <v>33</v>
      </c>
      <c r="F550" s="66">
        <f t="shared" ref="F550" si="452">F551</f>
        <v>0</v>
      </c>
      <c r="G550" s="102">
        <f>G551</f>
        <v>0</v>
      </c>
      <c r="H550" s="66">
        <f t="shared" ref="H550:AA550" si="453">H551</f>
        <v>0</v>
      </c>
      <c r="I550" s="66">
        <f t="shared" si="453"/>
        <v>0</v>
      </c>
      <c r="J550" s="66">
        <f t="shared" si="453"/>
        <v>0</v>
      </c>
      <c r="K550" s="66">
        <f t="shared" si="453"/>
        <v>0</v>
      </c>
      <c r="L550" s="66">
        <f t="shared" si="453"/>
        <v>0</v>
      </c>
      <c r="M550" s="66">
        <f t="shared" si="453"/>
        <v>0</v>
      </c>
      <c r="N550" s="66">
        <f t="shared" si="453"/>
        <v>0</v>
      </c>
      <c r="O550" s="66">
        <f t="shared" si="453"/>
        <v>0</v>
      </c>
      <c r="P550" s="66">
        <f t="shared" si="453"/>
        <v>0</v>
      </c>
      <c r="Q550" s="66">
        <f t="shared" si="453"/>
        <v>0</v>
      </c>
      <c r="R550" s="66">
        <f t="shared" si="453"/>
        <v>0</v>
      </c>
      <c r="S550" s="66">
        <f t="shared" si="453"/>
        <v>0</v>
      </c>
      <c r="T550" s="27">
        <v>0</v>
      </c>
      <c r="U550" s="66">
        <f t="shared" si="453"/>
        <v>0</v>
      </c>
      <c r="V550" s="27">
        <v>0</v>
      </c>
      <c r="W550" s="66">
        <f t="shared" si="453"/>
        <v>0</v>
      </c>
      <c r="X550" s="27">
        <v>0</v>
      </c>
      <c r="Y550" s="66">
        <f t="shared" si="453"/>
        <v>0</v>
      </c>
      <c r="Z550" s="27">
        <v>0</v>
      </c>
      <c r="AA550" s="66">
        <f t="shared" si="453"/>
        <v>0</v>
      </c>
      <c r="AB550" s="27">
        <v>0</v>
      </c>
      <c r="AC550" s="28" t="s">
        <v>33</v>
      </c>
      <c r="AR550" s="95"/>
    </row>
    <row r="551" spans="1:44" x14ac:dyDescent="0.25">
      <c r="A551" s="23" t="s">
        <v>1021</v>
      </c>
      <c r="B551" s="29" t="s">
        <v>281</v>
      </c>
      <c r="C551" s="25" t="s">
        <v>32</v>
      </c>
      <c r="D551" s="102">
        <v>0</v>
      </c>
      <c r="E551" s="42" t="s">
        <v>33</v>
      </c>
      <c r="F551" s="66">
        <f t="shared" ref="F551" si="454">F552+F553</f>
        <v>0</v>
      </c>
      <c r="G551" s="102">
        <f>G552+G553</f>
        <v>0</v>
      </c>
      <c r="H551" s="66">
        <f t="shared" ref="H551:AA551" si="455">H552+H553</f>
        <v>0</v>
      </c>
      <c r="I551" s="66">
        <f t="shared" si="455"/>
        <v>0</v>
      </c>
      <c r="J551" s="66">
        <f t="shared" si="455"/>
        <v>0</v>
      </c>
      <c r="K551" s="66">
        <f t="shared" si="455"/>
        <v>0</v>
      </c>
      <c r="L551" s="66">
        <f t="shared" si="455"/>
        <v>0</v>
      </c>
      <c r="M551" s="66">
        <f t="shared" si="455"/>
        <v>0</v>
      </c>
      <c r="N551" s="66">
        <f t="shared" si="455"/>
        <v>0</v>
      </c>
      <c r="O551" s="66">
        <f t="shared" si="455"/>
        <v>0</v>
      </c>
      <c r="P551" s="66">
        <f t="shared" si="455"/>
        <v>0</v>
      </c>
      <c r="Q551" s="66">
        <f t="shared" si="455"/>
        <v>0</v>
      </c>
      <c r="R551" s="66">
        <f t="shared" si="455"/>
        <v>0</v>
      </c>
      <c r="S551" s="66">
        <f t="shared" si="455"/>
        <v>0</v>
      </c>
      <c r="T551" s="27">
        <v>0</v>
      </c>
      <c r="U551" s="66">
        <f t="shared" si="455"/>
        <v>0</v>
      </c>
      <c r="V551" s="27">
        <v>0</v>
      </c>
      <c r="W551" s="66">
        <f t="shared" si="455"/>
        <v>0</v>
      </c>
      <c r="X551" s="27">
        <v>0</v>
      </c>
      <c r="Y551" s="66">
        <f t="shared" si="455"/>
        <v>0</v>
      </c>
      <c r="Z551" s="27">
        <v>0</v>
      </c>
      <c r="AA551" s="66">
        <f t="shared" si="455"/>
        <v>0</v>
      </c>
      <c r="AB551" s="27">
        <v>0</v>
      </c>
      <c r="AC551" s="28" t="s">
        <v>33</v>
      </c>
      <c r="AR551" s="95"/>
    </row>
    <row r="552" spans="1:44" ht="47.25" x14ac:dyDescent="0.25">
      <c r="A552" s="23" t="s">
        <v>1022</v>
      </c>
      <c r="B552" s="29" t="s">
        <v>275</v>
      </c>
      <c r="C552" s="25" t="s">
        <v>32</v>
      </c>
      <c r="D552" s="102">
        <v>0</v>
      </c>
      <c r="E552" s="42" t="s">
        <v>33</v>
      </c>
      <c r="F552" s="66">
        <v>0</v>
      </c>
      <c r="G552" s="102">
        <v>0</v>
      </c>
      <c r="H552" s="66">
        <v>0</v>
      </c>
      <c r="I552" s="66">
        <v>0</v>
      </c>
      <c r="J552" s="66">
        <v>0</v>
      </c>
      <c r="K552" s="66">
        <v>0</v>
      </c>
      <c r="L552" s="66">
        <v>0</v>
      </c>
      <c r="M552" s="66">
        <v>0</v>
      </c>
      <c r="N552" s="66">
        <v>0</v>
      </c>
      <c r="O552" s="66">
        <v>0</v>
      </c>
      <c r="P552" s="66">
        <v>0</v>
      </c>
      <c r="Q552" s="66">
        <v>0</v>
      </c>
      <c r="R552" s="66">
        <v>0</v>
      </c>
      <c r="S552" s="66">
        <v>0</v>
      </c>
      <c r="T552" s="27">
        <v>0</v>
      </c>
      <c r="U552" s="66">
        <v>0</v>
      </c>
      <c r="V552" s="27">
        <v>0</v>
      </c>
      <c r="W552" s="66">
        <v>0</v>
      </c>
      <c r="X552" s="27">
        <v>0</v>
      </c>
      <c r="Y552" s="66">
        <v>0</v>
      </c>
      <c r="Z552" s="27">
        <v>0</v>
      </c>
      <c r="AA552" s="66">
        <v>0</v>
      </c>
      <c r="AB552" s="27">
        <v>0</v>
      </c>
      <c r="AC552" s="28" t="s">
        <v>33</v>
      </c>
      <c r="AR552" s="95"/>
    </row>
    <row r="553" spans="1:44" ht="47.25" x14ac:dyDescent="0.25">
      <c r="A553" s="23" t="s">
        <v>1023</v>
      </c>
      <c r="B553" s="29" t="s">
        <v>277</v>
      </c>
      <c r="C553" s="25" t="s">
        <v>32</v>
      </c>
      <c r="D553" s="102">
        <v>0</v>
      </c>
      <c r="E553" s="42" t="s">
        <v>33</v>
      </c>
      <c r="F553" s="66">
        <v>0</v>
      </c>
      <c r="G553" s="102">
        <v>0</v>
      </c>
      <c r="H553" s="66">
        <v>0</v>
      </c>
      <c r="I553" s="66">
        <v>0</v>
      </c>
      <c r="J553" s="66">
        <v>0</v>
      </c>
      <c r="K553" s="66">
        <v>0</v>
      </c>
      <c r="L553" s="66">
        <v>0</v>
      </c>
      <c r="M553" s="66">
        <v>0</v>
      </c>
      <c r="N553" s="66">
        <v>0</v>
      </c>
      <c r="O553" s="66">
        <v>0</v>
      </c>
      <c r="P553" s="66">
        <v>0</v>
      </c>
      <c r="Q553" s="66">
        <v>0</v>
      </c>
      <c r="R553" s="66">
        <v>0</v>
      </c>
      <c r="S553" s="66">
        <v>0</v>
      </c>
      <c r="T553" s="27">
        <v>0</v>
      </c>
      <c r="U553" s="66">
        <v>0</v>
      </c>
      <c r="V553" s="27">
        <v>0</v>
      </c>
      <c r="W553" s="66">
        <v>0</v>
      </c>
      <c r="X553" s="27">
        <v>0</v>
      </c>
      <c r="Y553" s="66">
        <v>0</v>
      </c>
      <c r="Z553" s="27">
        <v>0</v>
      </c>
      <c r="AA553" s="66">
        <v>0</v>
      </c>
      <c r="AB553" s="27">
        <v>0</v>
      </c>
      <c r="AC553" s="28" t="s">
        <v>33</v>
      </c>
      <c r="AR553" s="95"/>
    </row>
    <row r="554" spans="1:44" x14ac:dyDescent="0.25">
      <c r="A554" s="23" t="s">
        <v>1024</v>
      </c>
      <c r="B554" s="29" t="s">
        <v>281</v>
      </c>
      <c r="C554" s="25" t="s">
        <v>32</v>
      </c>
      <c r="D554" s="102">
        <v>0</v>
      </c>
      <c r="E554" s="42" t="s">
        <v>33</v>
      </c>
      <c r="F554" s="66">
        <v>0</v>
      </c>
      <c r="G554" s="102">
        <v>0</v>
      </c>
      <c r="H554" s="66">
        <v>0</v>
      </c>
      <c r="I554" s="66">
        <v>0</v>
      </c>
      <c r="J554" s="66">
        <v>0</v>
      </c>
      <c r="K554" s="66">
        <v>0</v>
      </c>
      <c r="L554" s="66">
        <v>0</v>
      </c>
      <c r="M554" s="66">
        <v>0</v>
      </c>
      <c r="N554" s="66">
        <v>0</v>
      </c>
      <c r="O554" s="66">
        <v>0</v>
      </c>
      <c r="P554" s="66">
        <v>0</v>
      </c>
      <c r="Q554" s="66">
        <v>0</v>
      </c>
      <c r="R554" s="66">
        <v>0</v>
      </c>
      <c r="S554" s="66">
        <v>0</v>
      </c>
      <c r="T554" s="27">
        <v>0</v>
      </c>
      <c r="U554" s="66">
        <v>0</v>
      </c>
      <c r="V554" s="27">
        <v>0</v>
      </c>
      <c r="W554" s="66">
        <v>0</v>
      </c>
      <c r="X554" s="27">
        <v>0</v>
      </c>
      <c r="Y554" s="66">
        <v>0</v>
      </c>
      <c r="Z554" s="27">
        <v>0</v>
      </c>
      <c r="AA554" s="66">
        <v>0</v>
      </c>
      <c r="AB554" s="27">
        <v>0</v>
      </c>
      <c r="AC554" s="28" t="s">
        <v>33</v>
      </c>
      <c r="AR554" s="95"/>
    </row>
    <row r="555" spans="1:44" ht="47.25" x14ac:dyDescent="0.25">
      <c r="A555" s="23" t="s">
        <v>1025</v>
      </c>
      <c r="B555" s="29" t="s">
        <v>275</v>
      </c>
      <c r="C555" s="25" t="s">
        <v>32</v>
      </c>
      <c r="D555" s="102">
        <v>0</v>
      </c>
      <c r="E555" s="42" t="s">
        <v>33</v>
      </c>
      <c r="F555" s="66">
        <v>0</v>
      </c>
      <c r="G555" s="102">
        <v>0</v>
      </c>
      <c r="H555" s="66">
        <v>0</v>
      </c>
      <c r="I555" s="66">
        <v>0</v>
      </c>
      <c r="J555" s="66">
        <v>0</v>
      </c>
      <c r="K555" s="66">
        <v>0</v>
      </c>
      <c r="L555" s="66">
        <v>0</v>
      </c>
      <c r="M555" s="66">
        <v>0</v>
      </c>
      <c r="N555" s="66">
        <v>0</v>
      </c>
      <c r="O555" s="66">
        <v>0</v>
      </c>
      <c r="P555" s="66">
        <v>0</v>
      </c>
      <c r="Q555" s="66">
        <v>0</v>
      </c>
      <c r="R555" s="66">
        <v>0</v>
      </c>
      <c r="S555" s="66">
        <v>0</v>
      </c>
      <c r="T555" s="27">
        <v>0</v>
      </c>
      <c r="U555" s="66">
        <v>0</v>
      </c>
      <c r="V555" s="27">
        <v>0</v>
      </c>
      <c r="W555" s="66">
        <v>0</v>
      </c>
      <c r="X555" s="27">
        <v>0</v>
      </c>
      <c r="Y555" s="66">
        <v>0</v>
      </c>
      <c r="Z555" s="27">
        <v>0</v>
      </c>
      <c r="AA555" s="66">
        <v>0</v>
      </c>
      <c r="AB555" s="27">
        <v>0</v>
      </c>
      <c r="AC555" s="28" t="s">
        <v>33</v>
      </c>
      <c r="AR555" s="95"/>
    </row>
    <row r="556" spans="1:44" ht="47.25" x14ac:dyDescent="0.25">
      <c r="A556" s="23" t="s">
        <v>1026</v>
      </c>
      <c r="B556" s="29" t="s">
        <v>277</v>
      </c>
      <c r="C556" s="25" t="s">
        <v>32</v>
      </c>
      <c r="D556" s="105">
        <v>0</v>
      </c>
      <c r="E556" s="42" t="s">
        <v>33</v>
      </c>
      <c r="F556" s="66">
        <v>0</v>
      </c>
      <c r="G556" s="102">
        <v>0</v>
      </c>
      <c r="H556" s="66">
        <v>0</v>
      </c>
      <c r="I556" s="66">
        <v>0</v>
      </c>
      <c r="J556" s="66">
        <v>0</v>
      </c>
      <c r="K556" s="66">
        <v>0</v>
      </c>
      <c r="L556" s="66">
        <v>0</v>
      </c>
      <c r="M556" s="66">
        <v>0</v>
      </c>
      <c r="N556" s="66">
        <v>0</v>
      </c>
      <c r="O556" s="66">
        <v>0</v>
      </c>
      <c r="P556" s="66">
        <v>0</v>
      </c>
      <c r="Q556" s="66">
        <v>0</v>
      </c>
      <c r="R556" s="66">
        <v>0</v>
      </c>
      <c r="S556" s="66">
        <v>0</v>
      </c>
      <c r="T556" s="27">
        <v>0</v>
      </c>
      <c r="U556" s="66">
        <v>0</v>
      </c>
      <c r="V556" s="27">
        <v>0</v>
      </c>
      <c r="W556" s="66">
        <v>0</v>
      </c>
      <c r="X556" s="27">
        <v>0</v>
      </c>
      <c r="Y556" s="66">
        <v>0</v>
      </c>
      <c r="Z556" s="27">
        <v>0</v>
      </c>
      <c r="AA556" s="66">
        <v>0</v>
      </c>
      <c r="AB556" s="27">
        <v>0</v>
      </c>
      <c r="AC556" s="28" t="s">
        <v>33</v>
      </c>
      <c r="AR556" s="95"/>
    </row>
    <row r="557" spans="1:44" x14ac:dyDescent="0.25">
      <c r="A557" s="23" t="s">
        <v>1027</v>
      </c>
      <c r="B557" s="29" t="s">
        <v>285</v>
      </c>
      <c r="C557" s="25" t="s">
        <v>32</v>
      </c>
      <c r="D557" s="102">
        <f>D558+D559+D560+D561</f>
        <v>2608.7736</v>
      </c>
      <c r="E557" s="42" t="s">
        <v>33</v>
      </c>
      <c r="F557" s="66">
        <f t="shared" ref="F557:S557" si="456">F558+F559+F560+F561</f>
        <v>0.45</v>
      </c>
      <c r="G557" s="102">
        <f t="shared" si="456"/>
        <v>2608.3236000000002</v>
      </c>
      <c r="H557" s="66">
        <f t="shared" si="456"/>
        <v>18.064499999999999</v>
      </c>
      <c r="I557" s="66">
        <f t="shared" si="456"/>
        <v>0</v>
      </c>
      <c r="J557" s="66">
        <f t="shared" si="456"/>
        <v>0</v>
      </c>
      <c r="K557" s="66">
        <f t="shared" si="456"/>
        <v>15.053750000000001</v>
      </c>
      <c r="L557" s="66">
        <f t="shared" si="456"/>
        <v>3.010749999999998</v>
      </c>
      <c r="M557" s="66">
        <f t="shared" si="456"/>
        <v>1.6871174</v>
      </c>
      <c r="N557" s="66">
        <f t="shared" si="456"/>
        <v>0</v>
      </c>
      <c r="O557" s="66">
        <f t="shared" si="456"/>
        <v>0</v>
      </c>
      <c r="P557" s="66">
        <f t="shared" si="456"/>
        <v>1.67249447</v>
      </c>
      <c r="Q557" s="66">
        <f t="shared" si="456"/>
        <v>1.4622930000000001E-2</v>
      </c>
      <c r="R557" s="66">
        <f t="shared" si="456"/>
        <v>2606.6364826000004</v>
      </c>
      <c r="S557" s="66">
        <f t="shared" si="456"/>
        <v>-16.377382599999997</v>
      </c>
      <c r="T557" s="27">
        <f t="shared" ref="T557" si="457">S557/H557</f>
        <v>-0.90660591768385501</v>
      </c>
      <c r="U557" s="66">
        <f>U558+U559+U560+U561</f>
        <v>0</v>
      </c>
      <c r="V557" s="27">
        <v>0</v>
      </c>
      <c r="W557" s="66">
        <f>W558+W559+W560+W561</f>
        <v>0</v>
      </c>
      <c r="X557" s="27">
        <v>0</v>
      </c>
      <c r="Y557" s="66">
        <f>Y558+Y559+Y560+Y561</f>
        <v>-13.381255530000001</v>
      </c>
      <c r="Z557" s="27">
        <f t="shared" ref="Z557" si="458">Y557/K557</f>
        <v>-0.88889848243793079</v>
      </c>
      <c r="AA557" s="66">
        <f>AA558+AA559+AA560+AA561</f>
        <v>-2.9961270699999982</v>
      </c>
      <c r="AB557" s="27">
        <f t="shared" ref="AB557" si="459">AA557/L557</f>
        <v>-0.99514309391347677</v>
      </c>
      <c r="AC557" s="28" t="s">
        <v>33</v>
      </c>
      <c r="AR557" s="95"/>
    </row>
    <row r="558" spans="1:44" ht="31.5" x14ac:dyDescent="0.25">
      <c r="A558" s="23" t="s">
        <v>1028</v>
      </c>
      <c r="B558" s="26" t="s">
        <v>287</v>
      </c>
      <c r="C558" s="26" t="s">
        <v>32</v>
      </c>
      <c r="D558" s="102">
        <v>0</v>
      </c>
      <c r="E558" s="42" t="s">
        <v>33</v>
      </c>
      <c r="F558" s="66">
        <v>0</v>
      </c>
      <c r="G558" s="102">
        <v>0</v>
      </c>
      <c r="H558" s="66">
        <v>0</v>
      </c>
      <c r="I558" s="66">
        <v>0</v>
      </c>
      <c r="J558" s="66">
        <v>0</v>
      </c>
      <c r="K558" s="66">
        <v>0</v>
      </c>
      <c r="L558" s="66">
        <v>0</v>
      </c>
      <c r="M558" s="66">
        <v>0</v>
      </c>
      <c r="N558" s="66">
        <v>0</v>
      </c>
      <c r="O558" s="66">
        <v>0</v>
      </c>
      <c r="P558" s="66">
        <v>0</v>
      </c>
      <c r="Q558" s="66">
        <v>0</v>
      </c>
      <c r="R558" s="66">
        <v>0</v>
      </c>
      <c r="S558" s="66">
        <v>0</v>
      </c>
      <c r="T558" s="27">
        <v>0</v>
      </c>
      <c r="U558" s="66">
        <v>0</v>
      </c>
      <c r="V558" s="27">
        <v>0</v>
      </c>
      <c r="W558" s="66">
        <v>0</v>
      </c>
      <c r="X558" s="27">
        <v>0</v>
      </c>
      <c r="Y558" s="66">
        <v>0</v>
      </c>
      <c r="Z558" s="27">
        <v>0</v>
      </c>
      <c r="AA558" s="66">
        <v>0</v>
      </c>
      <c r="AB558" s="27">
        <v>0</v>
      </c>
      <c r="AC558" s="28" t="s">
        <v>33</v>
      </c>
      <c r="AR558" s="95"/>
    </row>
    <row r="559" spans="1:44" ht="31.5" x14ac:dyDescent="0.25">
      <c r="A559" s="23" t="s">
        <v>1029</v>
      </c>
      <c r="B559" s="26" t="s">
        <v>289</v>
      </c>
      <c r="C559" s="26" t="s">
        <v>32</v>
      </c>
      <c r="D559" s="102">
        <v>0</v>
      </c>
      <c r="E559" s="42" t="s">
        <v>33</v>
      </c>
      <c r="F559" s="105">
        <v>0</v>
      </c>
      <c r="G559" s="105">
        <v>0</v>
      </c>
      <c r="H559" s="105">
        <v>0</v>
      </c>
      <c r="I559" s="105">
        <v>0</v>
      </c>
      <c r="J559" s="105">
        <v>0</v>
      </c>
      <c r="K559" s="105">
        <v>0</v>
      </c>
      <c r="L559" s="105">
        <v>0</v>
      </c>
      <c r="M559" s="105">
        <v>0</v>
      </c>
      <c r="N559" s="105">
        <v>0</v>
      </c>
      <c r="O559" s="105">
        <v>0</v>
      </c>
      <c r="P559" s="105">
        <v>0</v>
      </c>
      <c r="Q559" s="105">
        <v>0</v>
      </c>
      <c r="R559" s="105">
        <v>0</v>
      </c>
      <c r="S559" s="105">
        <v>0</v>
      </c>
      <c r="T559" s="27">
        <v>0</v>
      </c>
      <c r="U559" s="66">
        <v>0</v>
      </c>
      <c r="V559" s="27">
        <v>0</v>
      </c>
      <c r="W559" s="66">
        <v>0</v>
      </c>
      <c r="X559" s="27">
        <v>0</v>
      </c>
      <c r="Y559" s="66">
        <v>0</v>
      </c>
      <c r="Z559" s="27">
        <v>0</v>
      </c>
      <c r="AA559" s="66">
        <v>0</v>
      </c>
      <c r="AB559" s="27">
        <v>0</v>
      </c>
      <c r="AC559" s="28" t="s">
        <v>33</v>
      </c>
      <c r="AR559" s="95"/>
    </row>
    <row r="560" spans="1:44" ht="31.5" x14ac:dyDescent="0.25">
      <c r="A560" s="23" t="s">
        <v>1030</v>
      </c>
      <c r="B560" s="58" t="s">
        <v>293</v>
      </c>
      <c r="C560" s="58" t="s">
        <v>32</v>
      </c>
      <c r="D560" s="102">
        <v>0</v>
      </c>
      <c r="E560" s="42" t="s">
        <v>33</v>
      </c>
      <c r="F560" s="66">
        <v>0</v>
      </c>
      <c r="G560" s="102">
        <v>0</v>
      </c>
      <c r="H560" s="66">
        <v>0</v>
      </c>
      <c r="I560" s="66">
        <v>0</v>
      </c>
      <c r="J560" s="66">
        <v>0</v>
      </c>
      <c r="K560" s="66">
        <v>0</v>
      </c>
      <c r="L560" s="66">
        <v>0</v>
      </c>
      <c r="M560" s="66">
        <v>0</v>
      </c>
      <c r="N560" s="66">
        <v>0</v>
      </c>
      <c r="O560" s="66">
        <v>0</v>
      </c>
      <c r="P560" s="66">
        <v>0</v>
      </c>
      <c r="Q560" s="66">
        <v>0</v>
      </c>
      <c r="R560" s="66">
        <v>0</v>
      </c>
      <c r="S560" s="66">
        <v>0</v>
      </c>
      <c r="T560" s="27">
        <v>0</v>
      </c>
      <c r="U560" s="66">
        <v>0</v>
      </c>
      <c r="V560" s="27">
        <v>0</v>
      </c>
      <c r="W560" s="66">
        <v>0</v>
      </c>
      <c r="X560" s="27">
        <v>0</v>
      </c>
      <c r="Y560" s="66">
        <v>0</v>
      </c>
      <c r="Z560" s="27">
        <v>0</v>
      </c>
      <c r="AA560" s="66">
        <v>0</v>
      </c>
      <c r="AB560" s="27">
        <v>0</v>
      </c>
      <c r="AC560" s="28" t="s">
        <v>33</v>
      </c>
      <c r="AR560" s="95"/>
    </row>
    <row r="561" spans="1:44" x14ac:dyDescent="0.25">
      <c r="A561" s="23" t="s">
        <v>1031</v>
      </c>
      <c r="B561" s="29" t="s">
        <v>300</v>
      </c>
      <c r="C561" s="25" t="s">
        <v>32</v>
      </c>
      <c r="D561" s="102">
        <f>SUM(D562:D562)</f>
        <v>2608.7736</v>
      </c>
      <c r="E561" s="42" t="s">
        <v>33</v>
      </c>
      <c r="F561" s="66">
        <f t="shared" ref="F561" si="460">SUM(F562:F562)</f>
        <v>0.45</v>
      </c>
      <c r="G561" s="102">
        <f>SUM(G562:G562)</f>
        <v>2608.3236000000002</v>
      </c>
      <c r="H561" s="66">
        <f t="shared" ref="H561:AA561" si="461">SUM(H562:H562)</f>
        <v>18.064499999999999</v>
      </c>
      <c r="I561" s="66">
        <f t="shared" si="461"/>
        <v>0</v>
      </c>
      <c r="J561" s="66">
        <f t="shared" si="461"/>
        <v>0</v>
      </c>
      <c r="K561" s="66">
        <f t="shared" si="461"/>
        <v>15.053750000000001</v>
      </c>
      <c r="L561" s="66">
        <f t="shared" si="461"/>
        <v>3.010749999999998</v>
      </c>
      <c r="M561" s="66">
        <f t="shared" si="461"/>
        <v>1.6871174</v>
      </c>
      <c r="N561" s="66">
        <f t="shared" si="461"/>
        <v>0</v>
      </c>
      <c r="O561" s="66">
        <f t="shared" si="461"/>
        <v>0</v>
      </c>
      <c r="P561" s="66">
        <f t="shared" si="461"/>
        <v>1.67249447</v>
      </c>
      <c r="Q561" s="66">
        <f t="shared" si="461"/>
        <v>1.4622930000000001E-2</v>
      </c>
      <c r="R561" s="66">
        <f t="shared" si="461"/>
        <v>2606.6364826000004</v>
      </c>
      <c r="S561" s="66">
        <f t="shared" si="461"/>
        <v>-16.377382599999997</v>
      </c>
      <c r="T561" s="27">
        <f t="shared" ref="T561" si="462">S561/H561</f>
        <v>-0.90660591768385501</v>
      </c>
      <c r="U561" s="66">
        <f t="shared" si="461"/>
        <v>0</v>
      </c>
      <c r="V561" s="27">
        <v>0</v>
      </c>
      <c r="W561" s="66">
        <f t="shared" si="461"/>
        <v>0</v>
      </c>
      <c r="X561" s="27">
        <v>0</v>
      </c>
      <c r="Y561" s="66">
        <f t="shared" si="461"/>
        <v>-13.381255530000001</v>
      </c>
      <c r="Z561" s="27">
        <f t="shared" ref="Z561" si="463">Y561/K561</f>
        <v>-0.88889848243793079</v>
      </c>
      <c r="AA561" s="66">
        <f t="shared" si="461"/>
        <v>-2.9961270699999982</v>
      </c>
      <c r="AB561" s="27">
        <f t="shared" ref="AB561" si="464">AA561/L561</f>
        <v>-0.99514309391347677</v>
      </c>
      <c r="AC561" s="28" t="s">
        <v>33</v>
      </c>
      <c r="AR561" s="95"/>
    </row>
    <row r="562" spans="1:44" ht="31.5" x14ac:dyDescent="0.25">
      <c r="A562" s="32" t="s">
        <v>1031</v>
      </c>
      <c r="B562" s="33" t="s">
        <v>1032</v>
      </c>
      <c r="C562" s="34" t="s">
        <v>1033</v>
      </c>
      <c r="D562" s="34">
        <v>2608.7736</v>
      </c>
      <c r="E562" s="36" t="s">
        <v>33</v>
      </c>
      <c r="F562" s="37">
        <v>0.45</v>
      </c>
      <c r="G562" s="35">
        <v>2608.3236000000002</v>
      </c>
      <c r="H562" s="37">
        <f>I562+J562+K562+L562</f>
        <v>18.064499999999999</v>
      </c>
      <c r="I562" s="37">
        <v>0</v>
      </c>
      <c r="J562" s="37">
        <v>0</v>
      </c>
      <c r="K562" s="37">
        <v>15.053750000000001</v>
      </c>
      <c r="L562" s="37">
        <v>3.010749999999998</v>
      </c>
      <c r="M562" s="37">
        <f>N562+O562+P562+Q562</f>
        <v>1.6871174</v>
      </c>
      <c r="N562" s="37">
        <v>0</v>
      </c>
      <c r="O562" s="37">
        <v>0</v>
      </c>
      <c r="P562" s="37">
        <v>1.67249447</v>
      </c>
      <c r="Q562" s="37">
        <v>1.4622930000000001E-2</v>
      </c>
      <c r="R562" s="38">
        <f>G562-M562</f>
        <v>2606.6364826000004</v>
      </c>
      <c r="S562" s="35">
        <f>M562-H562</f>
        <v>-16.377382599999997</v>
      </c>
      <c r="T562" s="39">
        <f>S562/H562</f>
        <v>-0.90660591768385501</v>
      </c>
      <c r="U562" s="35">
        <f>N562-I562</f>
        <v>0</v>
      </c>
      <c r="V562" s="39">
        <v>0</v>
      </c>
      <c r="W562" s="35">
        <f>O562-J562</f>
        <v>0</v>
      </c>
      <c r="X562" s="39">
        <v>0</v>
      </c>
      <c r="Y562" s="35">
        <f>P562-K562</f>
        <v>-13.381255530000001</v>
      </c>
      <c r="Z562" s="39">
        <f>Y562/K562</f>
        <v>-0.88889848243793079</v>
      </c>
      <c r="AA562" s="35">
        <f>Q562-L562</f>
        <v>-2.9961270699999982</v>
      </c>
      <c r="AB562" s="39">
        <f>AA562/L562</f>
        <v>-0.99514309391347677</v>
      </c>
      <c r="AC562" s="11" t="s">
        <v>1211</v>
      </c>
      <c r="AR562" s="95"/>
    </row>
    <row r="563" spans="1:44" ht="47.25" x14ac:dyDescent="0.25">
      <c r="A563" s="23" t="s">
        <v>1034</v>
      </c>
      <c r="B563" s="29" t="s">
        <v>314</v>
      </c>
      <c r="C563" s="25" t="s">
        <v>32</v>
      </c>
      <c r="D563" s="102">
        <v>0</v>
      </c>
      <c r="E563" s="42" t="s">
        <v>33</v>
      </c>
      <c r="F563" s="66">
        <v>0</v>
      </c>
      <c r="G563" s="102">
        <v>0</v>
      </c>
      <c r="H563" s="66">
        <v>0</v>
      </c>
      <c r="I563" s="66">
        <v>0</v>
      </c>
      <c r="J563" s="66">
        <v>0</v>
      </c>
      <c r="K563" s="66">
        <v>0</v>
      </c>
      <c r="L563" s="66">
        <v>0</v>
      </c>
      <c r="M563" s="66">
        <v>0</v>
      </c>
      <c r="N563" s="66">
        <v>0</v>
      </c>
      <c r="O563" s="66">
        <v>0</v>
      </c>
      <c r="P563" s="66">
        <v>0</v>
      </c>
      <c r="Q563" s="66">
        <v>0</v>
      </c>
      <c r="R563" s="66">
        <v>0</v>
      </c>
      <c r="S563" s="66">
        <v>0</v>
      </c>
      <c r="T563" s="27">
        <v>0</v>
      </c>
      <c r="U563" s="66">
        <v>0</v>
      </c>
      <c r="V563" s="27">
        <v>0</v>
      </c>
      <c r="W563" s="66">
        <v>0</v>
      </c>
      <c r="X563" s="27">
        <v>0</v>
      </c>
      <c r="Y563" s="66">
        <v>0</v>
      </c>
      <c r="Z563" s="27">
        <v>0</v>
      </c>
      <c r="AA563" s="66">
        <v>0</v>
      </c>
      <c r="AB563" s="27">
        <v>0</v>
      </c>
      <c r="AC563" s="28" t="s">
        <v>33</v>
      </c>
      <c r="AR563" s="95"/>
    </row>
    <row r="564" spans="1:44" ht="31.5" x14ac:dyDescent="0.25">
      <c r="A564" s="23" t="s">
        <v>1035</v>
      </c>
      <c r="B564" s="29" t="s">
        <v>316</v>
      </c>
      <c r="C564" s="25" t="s">
        <v>32</v>
      </c>
      <c r="D564" s="102">
        <f>SUM(D565:D582)</f>
        <v>167.884195132</v>
      </c>
      <c r="E564" s="102">
        <f t="shared" ref="E564:AA564" si="465">SUM(E565:E582)</f>
        <v>0</v>
      </c>
      <c r="F564" s="102">
        <f t="shared" si="465"/>
        <v>88.546718850000005</v>
      </c>
      <c r="G564" s="102">
        <f t="shared" si="465"/>
        <v>79.337476281999997</v>
      </c>
      <c r="H564" s="102">
        <f t="shared" si="465"/>
        <v>74.397076282000015</v>
      </c>
      <c r="I564" s="102">
        <f t="shared" si="465"/>
        <v>0</v>
      </c>
      <c r="J564" s="102">
        <f t="shared" si="465"/>
        <v>0</v>
      </c>
      <c r="K564" s="102">
        <f t="shared" si="465"/>
        <v>61.997563568333305</v>
      </c>
      <c r="L564" s="102">
        <f t="shared" si="465"/>
        <v>12.399512713666699</v>
      </c>
      <c r="M564" s="102">
        <f t="shared" si="465"/>
        <v>63.206030730000009</v>
      </c>
      <c r="N564" s="102">
        <f t="shared" si="465"/>
        <v>0</v>
      </c>
      <c r="O564" s="102">
        <f t="shared" si="465"/>
        <v>0</v>
      </c>
      <c r="P564" s="102">
        <f t="shared" si="465"/>
        <v>52.728444350000004</v>
      </c>
      <c r="Q564" s="102">
        <f t="shared" si="465"/>
        <v>10.477586379999998</v>
      </c>
      <c r="R564" s="102">
        <f t="shared" si="465"/>
        <v>16.381458031999998</v>
      </c>
      <c r="S564" s="102">
        <f t="shared" si="465"/>
        <v>-11.441058032000004</v>
      </c>
      <c r="T564" s="27">
        <f t="shared" ref="T564:T596" si="466">S564/H564</f>
        <v>-0.15378370500250571</v>
      </c>
      <c r="U564" s="66">
        <f t="shared" si="465"/>
        <v>0</v>
      </c>
      <c r="V564" s="27">
        <v>0</v>
      </c>
      <c r="W564" s="66">
        <f t="shared" si="465"/>
        <v>0</v>
      </c>
      <c r="X564" s="27">
        <v>0</v>
      </c>
      <c r="Y564" s="66">
        <f t="shared" si="465"/>
        <v>-9.5191316983333003</v>
      </c>
      <c r="Z564" s="27">
        <f t="shared" ref="Z564:Z583" si="467">Y564/K564</f>
        <v>-0.1535404159526588</v>
      </c>
      <c r="AA564" s="66">
        <f t="shared" si="465"/>
        <v>-1.9219263336666987</v>
      </c>
      <c r="AB564" s="27">
        <f t="shared" ref="AB564:AB596" si="468">AA564/L564</f>
        <v>-0.15500015025173999</v>
      </c>
      <c r="AC564" s="28" t="s">
        <v>33</v>
      </c>
      <c r="AR564" s="95"/>
    </row>
    <row r="565" spans="1:44" ht="63" x14ac:dyDescent="0.25">
      <c r="A565" s="32" t="s">
        <v>1035</v>
      </c>
      <c r="B565" s="33" t="s">
        <v>1036</v>
      </c>
      <c r="C565" s="34" t="s">
        <v>1037</v>
      </c>
      <c r="D565" s="35" t="s">
        <v>33</v>
      </c>
      <c r="E565" s="36" t="s">
        <v>33</v>
      </c>
      <c r="F565" s="37" t="s">
        <v>33</v>
      </c>
      <c r="G565" s="35" t="s">
        <v>33</v>
      </c>
      <c r="H565" s="37" t="s">
        <v>33</v>
      </c>
      <c r="I565" s="37" t="s">
        <v>33</v>
      </c>
      <c r="J565" s="37" t="s">
        <v>33</v>
      </c>
      <c r="K565" s="37" t="s">
        <v>33</v>
      </c>
      <c r="L565" s="37" t="s">
        <v>33</v>
      </c>
      <c r="M565" s="37">
        <f t="shared" ref="M565:M582" si="469">N565+O565+P565+Q565</f>
        <v>0.25001248000000004</v>
      </c>
      <c r="N565" s="37">
        <v>0</v>
      </c>
      <c r="O565" s="37">
        <v>0</v>
      </c>
      <c r="P565" s="37">
        <v>0.25001248000000004</v>
      </c>
      <c r="Q565" s="37">
        <v>0</v>
      </c>
      <c r="R565" s="38" t="s">
        <v>33</v>
      </c>
      <c r="S565" s="35" t="s">
        <v>33</v>
      </c>
      <c r="T565" s="39" t="s">
        <v>33</v>
      </c>
      <c r="U565" s="35" t="s">
        <v>33</v>
      </c>
      <c r="V565" s="39" t="s">
        <v>33</v>
      </c>
      <c r="W565" s="35" t="s">
        <v>33</v>
      </c>
      <c r="X565" s="39" t="s">
        <v>33</v>
      </c>
      <c r="Y565" s="35" t="s">
        <v>33</v>
      </c>
      <c r="Z565" s="39" t="s">
        <v>33</v>
      </c>
      <c r="AA565" s="35" t="s">
        <v>33</v>
      </c>
      <c r="AB565" s="39" t="s">
        <v>33</v>
      </c>
      <c r="AC565" s="11" t="s">
        <v>1038</v>
      </c>
      <c r="AR565" s="95"/>
    </row>
    <row r="566" spans="1:44" ht="47.25" x14ac:dyDescent="0.25">
      <c r="A566" s="32" t="s">
        <v>1035</v>
      </c>
      <c r="B566" s="33" t="s">
        <v>1039</v>
      </c>
      <c r="C566" s="34" t="s">
        <v>1040</v>
      </c>
      <c r="D566" s="35">
        <v>2.4000035999999998</v>
      </c>
      <c r="E566" s="36" t="s">
        <v>33</v>
      </c>
      <c r="F566" s="37">
        <v>0</v>
      </c>
      <c r="G566" s="35">
        <v>2.4000035999999998</v>
      </c>
      <c r="H566" s="37">
        <f t="shared" ref="H566:H582" si="470">I566+J566+K566+L566</f>
        <v>2.4000035999999998</v>
      </c>
      <c r="I566" s="37">
        <v>0</v>
      </c>
      <c r="J566" s="37">
        <v>0</v>
      </c>
      <c r="K566" s="37">
        <v>2.000003</v>
      </c>
      <c r="L566" s="37">
        <v>0.40000059999999982</v>
      </c>
      <c r="M566" s="37">
        <f t="shared" si="469"/>
        <v>2.01267</v>
      </c>
      <c r="N566" s="37">
        <v>0</v>
      </c>
      <c r="O566" s="37">
        <v>0</v>
      </c>
      <c r="P566" s="37">
        <v>1.677225</v>
      </c>
      <c r="Q566" s="37">
        <v>0.33544499999999999</v>
      </c>
      <c r="R566" s="38">
        <f t="shared" ref="R566:R582" si="471">G566-M566</f>
        <v>0.38733359999999983</v>
      </c>
      <c r="S566" s="35">
        <f t="shared" ref="S566:S582" si="472">M566-H566</f>
        <v>-0.38733359999999983</v>
      </c>
      <c r="T566" s="39">
        <f t="shared" si="466"/>
        <v>-0.16138875791686308</v>
      </c>
      <c r="U566" s="35">
        <f t="shared" ref="U566:U582" si="473">N566-I566</f>
        <v>0</v>
      </c>
      <c r="V566" s="39">
        <v>0</v>
      </c>
      <c r="W566" s="35">
        <f t="shared" ref="W566:W582" si="474">O566-J566</f>
        <v>0</v>
      </c>
      <c r="X566" s="39">
        <v>0</v>
      </c>
      <c r="Y566" s="35">
        <f t="shared" ref="Y566:Y582" si="475">P566-K566</f>
        <v>-0.32277800000000001</v>
      </c>
      <c r="Z566" s="39">
        <f t="shared" si="467"/>
        <v>-0.16138875791686313</v>
      </c>
      <c r="AA566" s="35">
        <f t="shared" ref="AA566:AA582" si="476">Q566-L566</f>
        <v>-6.4555599999999824E-2</v>
      </c>
      <c r="AB566" s="39">
        <f t="shared" si="468"/>
        <v>-0.16138875791686275</v>
      </c>
      <c r="AC566" s="11" t="s">
        <v>1212</v>
      </c>
      <c r="AR566" s="95"/>
    </row>
    <row r="567" spans="1:44" ht="31.5" x14ac:dyDescent="0.25">
      <c r="A567" s="32" t="s">
        <v>1035</v>
      </c>
      <c r="B567" s="33" t="s">
        <v>1041</v>
      </c>
      <c r="C567" s="34" t="s">
        <v>1042</v>
      </c>
      <c r="D567" s="35">
        <v>22.983679989999999</v>
      </c>
      <c r="E567" s="36" t="s">
        <v>33</v>
      </c>
      <c r="F567" s="37">
        <v>13.72327999</v>
      </c>
      <c r="G567" s="35">
        <v>9.2603999999999989</v>
      </c>
      <c r="H567" s="37">
        <f t="shared" si="470"/>
        <v>4.32</v>
      </c>
      <c r="I567" s="37">
        <v>0</v>
      </c>
      <c r="J567" s="37">
        <v>0</v>
      </c>
      <c r="K567" s="37">
        <v>3.6</v>
      </c>
      <c r="L567" s="37">
        <v>0.7200000000000002</v>
      </c>
      <c r="M567" s="37">
        <f t="shared" si="469"/>
        <v>4.3</v>
      </c>
      <c r="N567" s="37">
        <v>0</v>
      </c>
      <c r="O567" s="37">
        <v>0</v>
      </c>
      <c r="P567" s="37">
        <v>3.5833333299999999</v>
      </c>
      <c r="Q567" s="37">
        <v>0.71666666999999995</v>
      </c>
      <c r="R567" s="38">
        <f t="shared" si="471"/>
        <v>4.960399999999999</v>
      </c>
      <c r="S567" s="35">
        <f t="shared" si="472"/>
        <v>-2.0000000000000462E-2</v>
      </c>
      <c r="T567" s="39">
        <f t="shared" si="466"/>
        <v>-4.6296296296297361E-3</v>
      </c>
      <c r="U567" s="35">
        <f t="shared" si="473"/>
        <v>0</v>
      </c>
      <c r="V567" s="39">
        <v>0</v>
      </c>
      <c r="W567" s="35">
        <f t="shared" si="474"/>
        <v>0</v>
      </c>
      <c r="X567" s="39">
        <v>0</v>
      </c>
      <c r="Y567" s="35">
        <f t="shared" si="475"/>
        <v>-1.6666670000000217E-2</v>
      </c>
      <c r="Z567" s="39">
        <f t="shared" si="467"/>
        <v>-4.6296305555556154E-3</v>
      </c>
      <c r="AA567" s="35">
        <f t="shared" si="476"/>
        <v>-3.3333300000002453E-3</v>
      </c>
      <c r="AB567" s="39">
        <f t="shared" si="468"/>
        <v>-4.6296250000003392E-3</v>
      </c>
      <c r="AC567" s="11" t="s">
        <v>33</v>
      </c>
      <c r="AR567" s="95"/>
    </row>
    <row r="568" spans="1:44" ht="47.25" x14ac:dyDescent="0.25">
      <c r="A568" s="32" t="s">
        <v>1035</v>
      </c>
      <c r="B568" s="33" t="s">
        <v>1043</v>
      </c>
      <c r="C568" s="34" t="s">
        <v>1044</v>
      </c>
      <c r="D568" s="35">
        <v>2.8891212359999998</v>
      </c>
      <c r="E568" s="36" t="s">
        <v>33</v>
      </c>
      <c r="F568" s="37">
        <v>0</v>
      </c>
      <c r="G568" s="35">
        <v>2.8891212359999998</v>
      </c>
      <c r="H568" s="37">
        <f t="shared" si="470"/>
        <v>2.8891212359999998</v>
      </c>
      <c r="I568" s="37">
        <v>0</v>
      </c>
      <c r="J568" s="37">
        <v>0</v>
      </c>
      <c r="K568" s="37">
        <v>2.4076010300000004</v>
      </c>
      <c r="L568" s="37">
        <v>0.48152020599999945</v>
      </c>
      <c r="M568" s="37">
        <f t="shared" si="469"/>
        <v>0</v>
      </c>
      <c r="N568" s="37">
        <v>0</v>
      </c>
      <c r="O568" s="37">
        <v>0</v>
      </c>
      <c r="P568" s="37">
        <v>0</v>
      </c>
      <c r="Q568" s="37">
        <v>0</v>
      </c>
      <c r="R568" s="38">
        <f t="shared" si="471"/>
        <v>2.8891212359999998</v>
      </c>
      <c r="S568" s="35">
        <f t="shared" si="472"/>
        <v>-2.8891212359999998</v>
      </c>
      <c r="T568" s="39">
        <f t="shared" si="466"/>
        <v>-1</v>
      </c>
      <c r="U568" s="35">
        <f t="shared" si="473"/>
        <v>0</v>
      </c>
      <c r="V568" s="39">
        <v>0</v>
      </c>
      <c r="W568" s="35">
        <f t="shared" si="474"/>
        <v>0</v>
      </c>
      <c r="X568" s="39">
        <v>0</v>
      </c>
      <c r="Y568" s="35">
        <f t="shared" si="475"/>
        <v>-2.4076010300000004</v>
      </c>
      <c r="Z568" s="39">
        <f t="shared" si="467"/>
        <v>-1</v>
      </c>
      <c r="AA568" s="35">
        <f t="shared" si="476"/>
        <v>-0.48152020599999945</v>
      </c>
      <c r="AB568" s="39">
        <f t="shared" si="468"/>
        <v>-1</v>
      </c>
      <c r="AC568" s="11" t="s">
        <v>1213</v>
      </c>
      <c r="AR568" s="95"/>
    </row>
    <row r="569" spans="1:44" x14ac:dyDescent="0.25">
      <c r="A569" s="32" t="s">
        <v>1035</v>
      </c>
      <c r="B569" s="33" t="s">
        <v>1045</v>
      </c>
      <c r="C569" s="34" t="s">
        <v>1046</v>
      </c>
      <c r="D569" s="35">
        <v>9.2520000000000007</v>
      </c>
      <c r="E569" s="36" t="s">
        <v>33</v>
      </c>
      <c r="F569" s="37">
        <v>0</v>
      </c>
      <c r="G569" s="35">
        <v>9.2520000000000007</v>
      </c>
      <c r="H569" s="37">
        <f t="shared" si="470"/>
        <v>9.2520000000000007</v>
      </c>
      <c r="I569" s="37">
        <v>0</v>
      </c>
      <c r="J569" s="37">
        <v>0</v>
      </c>
      <c r="K569" s="37">
        <v>7.71</v>
      </c>
      <c r="L569" s="37">
        <v>1.5420000000000007</v>
      </c>
      <c r="M569" s="37">
        <f t="shared" si="469"/>
        <v>6.82578</v>
      </c>
      <c r="N569" s="37">
        <v>0</v>
      </c>
      <c r="O569" s="37">
        <v>0</v>
      </c>
      <c r="P569" s="37">
        <v>5.6881500000000003</v>
      </c>
      <c r="Q569" s="37">
        <v>1.1376299999999999</v>
      </c>
      <c r="R569" s="38">
        <f t="shared" si="471"/>
        <v>2.4262200000000007</v>
      </c>
      <c r="S569" s="35">
        <f t="shared" si="472"/>
        <v>-2.4262200000000007</v>
      </c>
      <c r="T569" s="39">
        <f t="shared" si="466"/>
        <v>-0.26223735408560317</v>
      </c>
      <c r="U569" s="35">
        <f t="shared" si="473"/>
        <v>0</v>
      </c>
      <c r="V569" s="39">
        <v>0</v>
      </c>
      <c r="W569" s="35">
        <f t="shared" si="474"/>
        <v>0</v>
      </c>
      <c r="X569" s="39">
        <v>0</v>
      </c>
      <c r="Y569" s="35">
        <f t="shared" si="475"/>
        <v>-2.0218499999999997</v>
      </c>
      <c r="Z569" s="39">
        <f t="shared" si="467"/>
        <v>-0.26223735408560306</v>
      </c>
      <c r="AA569" s="35">
        <f t="shared" si="476"/>
        <v>-0.40437000000000078</v>
      </c>
      <c r="AB569" s="39">
        <f t="shared" si="468"/>
        <v>-0.2622373540856035</v>
      </c>
      <c r="AC569" s="11" t="s">
        <v>1212</v>
      </c>
      <c r="AR569" s="95"/>
    </row>
    <row r="570" spans="1:44" ht="31.5" x14ac:dyDescent="0.25">
      <c r="A570" s="32" t="s">
        <v>1035</v>
      </c>
      <c r="B570" s="33" t="s">
        <v>1047</v>
      </c>
      <c r="C570" s="34" t="s">
        <v>1048</v>
      </c>
      <c r="D570" s="35">
        <v>115.215589902</v>
      </c>
      <c r="E570" s="36" t="s">
        <v>33</v>
      </c>
      <c r="F570" s="37">
        <v>74.82343886000001</v>
      </c>
      <c r="G570" s="35">
        <v>40.392151041999995</v>
      </c>
      <c r="H570" s="37">
        <f t="shared" si="470"/>
        <v>40.392151042000002</v>
      </c>
      <c r="I570" s="37">
        <v>0</v>
      </c>
      <c r="J570" s="37">
        <v>0</v>
      </c>
      <c r="K570" s="37">
        <v>33.660125868333303</v>
      </c>
      <c r="L570" s="37">
        <v>6.7320251736666989</v>
      </c>
      <c r="M570" s="37">
        <f t="shared" si="469"/>
        <v>40.392151040000002</v>
      </c>
      <c r="N570" s="37">
        <v>0</v>
      </c>
      <c r="O570" s="37">
        <v>0</v>
      </c>
      <c r="P570" s="37">
        <v>33.660125870000002</v>
      </c>
      <c r="Q570" s="37">
        <v>6.73202517</v>
      </c>
      <c r="R570" s="38">
        <f t="shared" si="471"/>
        <v>1.9999930600533844E-9</v>
      </c>
      <c r="S570" s="35">
        <f t="shared" si="472"/>
        <v>-2.000000165480742E-9</v>
      </c>
      <c r="T570" s="39">
        <f t="shared" si="466"/>
        <v>-4.9514574338988033E-11</v>
      </c>
      <c r="U570" s="35">
        <f t="shared" si="473"/>
        <v>0</v>
      </c>
      <c r="V570" s="39">
        <v>0</v>
      </c>
      <c r="W570" s="35">
        <f t="shared" si="474"/>
        <v>0</v>
      </c>
      <c r="X570" s="39">
        <v>0</v>
      </c>
      <c r="Y570" s="35">
        <f t="shared" si="475"/>
        <v>1.6666987789903942E-9</v>
      </c>
      <c r="Z570" s="39">
        <f t="shared" si="467"/>
        <v>4.9515524258879474E-11</v>
      </c>
      <c r="AA570" s="35">
        <f t="shared" si="476"/>
        <v>-3.6666989444711362E-9</v>
      </c>
      <c r="AB570" s="39">
        <f t="shared" si="468"/>
        <v>-5.4466506732832274E-10</v>
      </c>
      <c r="AC570" s="11" t="s">
        <v>33</v>
      </c>
      <c r="AR570" s="95"/>
    </row>
    <row r="571" spans="1:44" ht="31.5" x14ac:dyDescent="0.25">
      <c r="A571" s="32" t="s">
        <v>1035</v>
      </c>
      <c r="B571" s="33" t="s">
        <v>1049</v>
      </c>
      <c r="C571" s="34" t="s">
        <v>1050</v>
      </c>
      <c r="D571" s="35">
        <v>1.02</v>
      </c>
      <c r="E571" s="36" t="s">
        <v>33</v>
      </c>
      <c r="F571" s="37">
        <v>0</v>
      </c>
      <c r="G571" s="35">
        <v>1.02</v>
      </c>
      <c r="H571" s="37">
        <f t="shared" si="470"/>
        <v>1.02</v>
      </c>
      <c r="I571" s="37">
        <v>0</v>
      </c>
      <c r="J571" s="37">
        <v>0</v>
      </c>
      <c r="K571" s="37">
        <v>0.85</v>
      </c>
      <c r="L571" s="37">
        <v>0.17000000000000004</v>
      </c>
      <c r="M571" s="37">
        <f t="shared" si="469"/>
        <v>1.0178929999999999</v>
      </c>
      <c r="N571" s="37">
        <v>0</v>
      </c>
      <c r="O571" s="37">
        <v>0</v>
      </c>
      <c r="P571" s="37">
        <v>0.84824417000000008</v>
      </c>
      <c r="Q571" s="37">
        <v>0.16964882999999986</v>
      </c>
      <c r="R571" s="38">
        <f t="shared" si="471"/>
        <v>2.107000000000081E-3</v>
      </c>
      <c r="S571" s="35">
        <f t="shared" si="472"/>
        <v>-2.107000000000081E-3</v>
      </c>
      <c r="T571" s="39">
        <f t="shared" si="466"/>
        <v>-2.0656862745098833E-3</v>
      </c>
      <c r="U571" s="35">
        <f t="shared" si="473"/>
        <v>0</v>
      </c>
      <c r="V571" s="39">
        <v>0</v>
      </c>
      <c r="W571" s="35">
        <f t="shared" si="474"/>
        <v>0</v>
      </c>
      <c r="X571" s="39">
        <v>0</v>
      </c>
      <c r="Y571" s="35">
        <f t="shared" si="475"/>
        <v>-1.7558299999999027E-3</v>
      </c>
      <c r="Z571" s="39">
        <f t="shared" si="467"/>
        <v>-2.0656823529410619E-3</v>
      </c>
      <c r="AA571" s="35">
        <f t="shared" si="476"/>
        <v>-3.5117000000017828E-4</v>
      </c>
      <c r="AB571" s="39">
        <f t="shared" si="468"/>
        <v>-2.0657058823539895E-3</v>
      </c>
      <c r="AC571" s="11" t="s">
        <v>33</v>
      </c>
      <c r="AR571" s="95"/>
    </row>
    <row r="572" spans="1:44" ht="31.5" x14ac:dyDescent="0.25">
      <c r="A572" s="32" t="s">
        <v>1035</v>
      </c>
      <c r="B572" s="33" t="s">
        <v>1051</v>
      </c>
      <c r="C572" s="34" t="s">
        <v>1052</v>
      </c>
      <c r="D572" s="35">
        <v>0.376272</v>
      </c>
      <c r="E572" s="36" t="s">
        <v>33</v>
      </c>
      <c r="F572" s="37">
        <v>0</v>
      </c>
      <c r="G572" s="35">
        <v>0.376272</v>
      </c>
      <c r="H572" s="37">
        <f t="shared" si="470"/>
        <v>0.376272</v>
      </c>
      <c r="I572" s="37">
        <v>0</v>
      </c>
      <c r="J572" s="37">
        <v>0</v>
      </c>
      <c r="K572" s="37">
        <v>0.31356000000000001</v>
      </c>
      <c r="L572" s="37">
        <v>6.271199999999999E-2</v>
      </c>
      <c r="M572" s="37">
        <f t="shared" si="469"/>
        <v>0.376272</v>
      </c>
      <c r="N572" s="37">
        <v>0</v>
      </c>
      <c r="O572" s="37">
        <v>0</v>
      </c>
      <c r="P572" s="37">
        <v>0.31356000000000001</v>
      </c>
      <c r="Q572" s="37">
        <v>6.271199999999999E-2</v>
      </c>
      <c r="R572" s="38">
        <f t="shared" si="471"/>
        <v>0</v>
      </c>
      <c r="S572" s="35">
        <f t="shared" si="472"/>
        <v>0</v>
      </c>
      <c r="T572" s="39">
        <f t="shared" si="466"/>
        <v>0</v>
      </c>
      <c r="U572" s="35">
        <f t="shared" si="473"/>
        <v>0</v>
      </c>
      <c r="V572" s="39">
        <v>0</v>
      </c>
      <c r="W572" s="35">
        <f t="shared" si="474"/>
        <v>0</v>
      </c>
      <c r="X572" s="39">
        <v>0</v>
      </c>
      <c r="Y572" s="35">
        <f t="shared" si="475"/>
        <v>0</v>
      </c>
      <c r="Z572" s="39">
        <f t="shared" si="467"/>
        <v>0</v>
      </c>
      <c r="AA572" s="35">
        <f t="shared" si="476"/>
        <v>0</v>
      </c>
      <c r="AB572" s="39">
        <f t="shared" si="468"/>
        <v>0</v>
      </c>
      <c r="AC572" s="11" t="s">
        <v>33</v>
      </c>
      <c r="AR572" s="95"/>
    </row>
    <row r="573" spans="1:44" ht="31.5" x14ac:dyDescent="0.25">
      <c r="A573" s="32" t="s">
        <v>1035</v>
      </c>
      <c r="B573" s="33" t="s">
        <v>1053</v>
      </c>
      <c r="C573" s="34" t="s">
        <v>1054</v>
      </c>
      <c r="D573" s="35">
        <v>0.79322040000000005</v>
      </c>
      <c r="E573" s="36" t="s">
        <v>33</v>
      </c>
      <c r="F573" s="37">
        <v>0</v>
      </c>
      <c r="G573" s="35">
        <v>0.79322040000000005</v>
      </c>
      <c r="H573" s="37">
        <f t="shared" si="470"/>
        <v>0.79322040000000005</v>
      </c>
      <c r="I573" s="37">
        <v>0</v>
      </c>
      <c r="J573" s="37">
        <v>0</v>
      </c>
      <c r="K573" s="37">
        <v>0.66101700000000008</v>
      </c>
      <c r="L573" s="37">
        <v>0.13220339999999997</v>
      </c>
      <c r="M573" s="37">
        <f t="shared" si="469"/>
        <v>0.79322040000000005</v>
      </c>
      <c r="N573" s="37">
        <v>0</v>
      </c>
      <c r="O573" s="37">
        <v>0</v>
      </c>
      <c r="P573" s="37">
        <v>0.66101700000000008</v>
      </c>
      <c r="Q573" s="37">
        <v>0.1322034</v>
      </c>
      <c r="R573" s="38">
        <f t="shared" si="471"/>
        <v>0</v>
      </c>
      <c r="S573" s="35">
        <f t="shared" si="472"/>
        <v>0</v>
      </c>
      <c r="T573" s="39">
        <f t="shared" si="466"/>
        <v>0</v>
      </c>
      <c r="U573" s="35">
        <f t="shared" si="473"/>
        <v>0</v>
      </c>
      <c r="V573" s="39">
        <v>0</v>
      </c>
      <c r="W573" s="35">
        <f t="shared" si="474"/>
        <v>0</v>
      </c>
      <c r="X573" s="39">
        <v>0</v>
      </c>
      <c r="Y573" s="35">
        <f t="shared" si="475"/>
        <v>0</v>
      </c>
      <c r="Z573" s="39">
        <f t="shared" si="467"/>
        <v>0</v>
      </c>
      <c r="AA573" s="35">
        <f t="shared" si="476"/>
        <v>0</v>
      </c>
      <c r="AB573" s="39">
        <f t="shared" si="468"/>
        <v>0</v>
      </c>
      <c r="AC573" s="11" t="s">
        <v>33</v>
      </c>
      <c r="AR573" s="95"/>
    </row>
    <row r="574" spans="1:44" ht="31.5" x14ac:dyDescent="0.25">
      <c r="A574" s="32" t="s">
        <v>1035</v>
      </c>
      <c r="B574" s="33" t="s">
        <v>1055</v>
      </c>
      <c r="C574" s="34" t="s">
        <v>1056</v>
      </c>
      <c r="D574" s="35">
        <v>0.75253560000000008</v>
      </c>
      <c r="E574" s="36" t="s">
        <v>33</v>
      </c>
      <c r="F574" s="37">
        <v>0</v>
      </c>
      <c r="G574" s="35">
        <v>0.75253560000000008</v>
      </c>
      <c r="H574" s="37">
        <f t="shared" si="470"/>
        <v>0.75253560000000008</v>
      </c>
      <c r="I574" s="37">
        <v>0</v>
      </c>
      <c r="J574" s="37">
        <v>0</v>
      </c>
      <c r="K574" s="37">
        <v>0.62711300000000003</v>
      </c>
      <c r="L574" s="37">
        <v>0.12542260000000005</v>
      </c>
      <c r="M574" s="37">
        <f t="shared" si="469"/>
        <v>0.75253560000000008</v>
      </c>
      <c r="N574" s="37">
        <v>0</v>
      </c>
      <c r="O574" s="37">
        <v>0</v>
      </c>
      <c r="P574" s="37">
        <v>0.62711300000000003</v>
      </c>
      <c r="Q574" s="37">
        <v>0.1254226</v>
      </c>
      <c r="R574" s="38">
        <f t="shared" si="471"/>
        <v>0</v>
      </c>
      <c r="S574" s="35">
        <f t="shared" si="472"/>
        <v>0</v>
      </c>
      <c r="T574" s="39">
        <f t="shared" si="466"/>
        <v>0</v>
      </c>
      <c r="U574" s="35">
        <f t="shared" si="473"/>
        <v>0</v>
      </c>
      <c r="V574" s="39">
        <v>0</v>
      </c>
      <c r="W574" s="35">
        <f t="shared" si="474"/>
        <v>0</v>
      </c>
      <c r="X574" s="39">
        <v>0</v>
      </c>
      <c r="Y574" s="35">
        <f t="shared" si="475"/>
        <v>0</v>
      </c>
      <c r="Z574" s="39">
        <f t="shared" si="467"/>
        <v>0</v>
      </c>
      <c r="AA574" s="35">
        <f t="shared" si="476"/>
        <v>0</v>
      </c>
      <c r="AB574" s="39">
        <f t="shared" si="468"/>
        <v>0</v>
      </c>
      <c r="AC574" s="11" t="s">
        <v>33</v>
      </c>
      <c r="AR574" s="95"/>
    </row>
    <row r="575" spans="1:44" ht="47.25" x14ac:dyDescent="0.25">
      <c r="A575" s="32" t="s">
        <v>1035</v>
      </c>
      <c r="B575" s="33" t="s">
        <v>1057</v>
      </c>
      <c r="C575" s="34" t="s">
        <v>1058</v>
      </c>
      <c r="D575" s="35">
        <v>4.2119999999999997</v>
      </c>
      <c r="E575" s="36" t="s">
        <v>33</v>
      </c>
      <c r="F575" s="37">
        <v>0</v>
      </c>
      <c r="G575" s="35">
        <v>4.2119999999999997</v>
      </c>
      <c r="H575" s="37">
        <f t="shared" si="470"/>
        <v>4.2119999999999997</v>
      </c>
      <c r="I575" s="37">
        <v>0</v>
      </c>
      <c r="J575" s="37">
        <v>0</v>
      </c>
      <c r="K575" s="37">
        <v>3.51</v>
      </c>
      <c r="L575" s="37">
        <v>0.70199999999999996</v>
      </c>
      <c r="M575" s="37">
        <f t="shared" si="469"/>
        <v>0</v>
      </c>
      <c r="N575" s="37">
        <v>0</v>
      </c>
      <c r="O575" s="37">
        <v>0</v>
      </c>
      <c r="P575" s="37">
        <v>0</v>
      </c>
      <c r="Q575" s="37">
        <v>0</v>
      </c>
      <c r="R575" s="38">
        <f t="shared" si="471"/>
        <v>4.2119999999999997</v>
      </c>
      <c r="S575" s="35">
        <f t="shared" si="472"/>
        <v>-4.2119999999999997</v>
      </c>
      <c r="T575" s="39">
        <f t="shared" si="466"/>
        <v>-1</v>
      </c>
      <c r="U575" s="35">
        <f t="shared" si="473"/>
        <v>0</v>
      </c>
      <c r="V575" s="39">
        <v>0</v>
      </c>
      <c r="W575" s="35">
        <f t="shared" si="474"/>
        <v>0</v>
      </c>
      <c r="X575" s="39">
        <v>0</v>
      </c>
      <c r="Y575" s="35">
        <f t="shared" si="475"/>
        <v>-3.51</v>
      </c>
      <c r="Z575" s="39">
        <f t="shared" si="467"/>
        <v>-1</v>
      </c>
      <c r="AA575" s="35">
        <f t="shared" si="476"/>
        <v>-0.70199999999999996</v>
      </c>
      <c r="AB575" s="39">
        <f t="shared" si="468"/>
        <v>-1</v>
      </c>
      <c r="AC575" s="11" t="s">
        <v>1213</v>
      </c>
      <c r="AR575" s="95"/>
    </row>
    <row r="576" spans="1:44" ht="47.25" x14ac:dyDescent="0.25">
      <c r="A576" s="32" t="s">
        <v>1035</v>
      </c>
      <c r="B576" s="33" t="s">
        <v>1059</v>
      </c>
      <c r="C576" s="34" t="s">
        <v>1060</v>
      </c>
      <c r="D576" s="35">
        <v>0.99661199999999994</v>
      </c>
      <c r="E576" s="36" t="s">
        <v>33</v>
      </c>
      <c r="F576" s="37">
        <v>0</v>
      </c>
      <c r="G576" s="35">
        <v>0.99661199999999994</v>
      </c>
      <c r="H576" s="37">
        <f t="shared" si="470"/>
        <v>0.99661199999999994</v>
      </c>
      <c r="I576" s="37">
        <v>0</v>
      </c>
      <c r="J576" s="37">
        <v>0</v>
      </c>
      <c r="K576" s="37">
        <v>0.83050999999999997</v>
      </c>
      <c r="L576" s="37">
        <v>0.16610199999999997</v>
      </c>
      <c r="M576" s="37">
        <f t="shared" si="469"/>
        <v>1.044</v>
      </c>
      <c r="N576" s="37">
        <v>0</v>
      </c>
      <c r="O576" s="37">
        <v>0</v>
      </c>
      <c r="P576" s="37">
        <v>0.87</v>
      </c>
      <c r="Q576" s="37">
        <v>0.17400000000000004</v>
      </c>
      <c r="R576" s="38">
        <f t="shared" si="471"/>
        <v>-4.7388000000000097E-2</v>
      </c>
      <c r="S576" s="35">
        <f t="shared" si="472"/>
        <v>4.7388000000000097E-2</v>
      </c>
      <c r="T576" s="39">
        <f t="shared" si="466"/>
        <v>4.7549096338394582E-2</v>
      </c>
      <c r="U576" s="35">
        <f t="shared" si="473"/>
        <v>0</v>
      </c>
      <c r="V576" s="39">
        <v>0</v>
      </c>
      <c r="W576" s="35">
        <f t="shared" si="474"/>
        <v>0</v>
      </c>
      <c r="X576" s="39">
        <v>0</v>
      </c>
      <c r="Y576" s="35">
        <f t="shared" si="475"/>
        <v>3.9490000000000025E-2</v>
      </c>
      <c r="Z576" s="39">
        <f t="shared" si="467"/>
        <v>4.7549096338394513E-2</v>
      </c>
      <c r="AA576" s="35">
        <f t="shared" si="476"/>
        <v>7.8980000000000716E-3</v>
      </c>
      <c r="AB576" s="39">
        <f t="shared" si="468"/>
        <v>4.7549096338394922E-2</v>
      </c>
      <c r="AC576" s="11" t="s">
        <v>144</v>
      </c>
      <c r="AR576" s="95"/>
    </row>
    <row r="577" spans="1:44" ht="31.5" x14ac:dyDescent="0.25">
      <c r="A577" s="32" t="s">
        <v>1035</v>
      </c>
      <c r="B577" s="33" t="s">
        <v>1061</v>
      </c>
      <c r="C577" s="34" t="s">
        <v>1062</v>
      </c>
      <c r="D577" s="35">
        <v>0.78479999999999994</v>
      </c>
      <c r="E577" s="36" t="s">
        <v>33</v>
      </c>
      <c r="F577" s="37">
        <v>0</v>
      </c>
      <c r="G577" s="35">
        <v>0.78479999999999994</v>
      </c>
      <c r="H577" s="37">
        <f t="shared" si="470"/>
        <v>0.78479999999999994</v>
      </c>
      <c r="I577" s="37">
        <v>0</v>
      </c>
      <c r="J577" s="37">
        <v>0</v>
      </c>
      <c r="K577" s="37">
        <v>0.65400000000000003</v>
      </c>
      <c r="L577" s="37">
        <v>0.13079999999999992</v>
      </c>
      <c r="M577" s="37">
        <f t="shared" si="469"/>
        <v>0.56629636999999999</v>
      </c>
      <c r="N577" s="37">
        <v>0</v>
      </c>
      <c r="O577" s="37">
        <v>0</v>
      </c>
      <c r="P577" s="37">
        <v>0.47191364000000002</v>
      </c>
      <c r="Q577" s="37">
        <v>9.4382729999999998E-2</v>
      </c>
      <c r="R577" s="38">
        <f t="shared" si="471"/>
        <v>0.21850362999999995</v>
      </c>
      <c r="S577" s="35">
        <f t="shared" si="472"/>
        <v>-0.21850362999999995</v>
      </c>
      <c r="T577" s="39">
        <f t="shared" si="466"/>
        <v>-0.27841950815494387</v>
      </c>
      <c r="U577" s="35">
        <f t="shared" si="473"/>
        <v>0</v>
      </c>
      <c r="V577" s="39">
        <v>0</v>
      </c>
      <c r="W577" s="35">
        <f t="shared" si="474"/>
        <v>0</v>
      </c>
      <c r="X577" s="39">
        <v>0</v>
      </c>
      <c r="Y577" s="35">
        <f t="shared" si="475"/>
        <v>-0.18208636</v>
      </c>
      <c r="Z577" s="39">
        <f t="shared" si="467"/>
        <v>-0.2784195107033639</v>
      </c>
      <c r="AA577" s="35">
        <f t="shared" si="476"/>
        <v>-3.6417269999999918E-2</v>
      </c>
      <c r="AB577" s="39">
        <f t="shared" si="468"/>
        <v>-0.27841949541284361</v>
      </c>
      <c r="AC577" s="11" t="s">
        <v>1212</v>
      </c>
      <c r="AR577" s="95"/>
    </row>
    <row r="578" spans="1:44" ht="47.25" x14ac:dyDescent="0.25">
      <c r="A578" s="32" t="s">
        <v>1035</v>
      </c>
      <c r="B578" s="33" t="s">
        <v>1063</v>
      </c>
      <c r="C578" s="34" t="s">
        <v>1064</v>
      </c>
      <c r="D578" s="35">
        <v>0.190509348</v>
      </c>
      <c r="E578" s="36" t="s">
        <v>33</v>
      </c>
      <c r="F578" s="37">
        <v>0</v>
      </c>
      <c r="G578" s="35">
        <v>0.190509348</v>
      </c>
      <c r="H578" s="37">
        <f t="shared" si="470"/>
        <v>0.190509348</v>
      </c>
      <c r="I578" s="37">
        <v>0</v>
      </c>
      <c r="J578" s="37">
        <v>0</v>
      </c>
      <c r="K578" s="37">
        <v>0.15875779000000001</v>
      </c>
      <c r="L578" s="37">
        <v>3.1751557999999985E-2</v>
      </c>
      <c r="M578" s="37">
        <f t="shared" si="469"/>
        <v>0</v>
      </c>
      <c r="N578" s="37">
        <v>0</v>
      </c>
      <c r="O578" s="37">
        <v>0</v>
      </c>
      <c r="P578" s="37">
        <v>0</v>
      </c>
      <c r="Q578" s="37">
        <v>0</v>
      </c>
      <c r="R578" s="38">
        <f t="shared" si="471"/>
        <v>0.190509348</v>
      </c>
      <c r="S578" s="35">
        <f t="shared" si="472"/>
        <v>-0.190509348</v>
      </c>
      <c r="T578" s="39">
        <f t="shared" si="466"/>
        <v>-1</v>
      </c>
      <c r="U578" s="35">
        <f t="shared" si="473"/>
        <v>0</v>
      </c>
      <c r="V578" s="39">
        <v>0</v>
      </c>
      <c r="W578" s="35">
        <f t="shared" si="474"/>
        <v>0</v>
      </c>
      <c r="X578" s="39">
        <v>0</v>
      </c>
      <c r="Y578" s="35">
        <f t="shared" si="475"/>
        <v>-0.15875779000000001</v>
      </c>
      <c r="Z578" s="39">
        <f t="shared" si="467"/>
        <v>-1</v>
      </c>
      <c r="AA578" s="35">
        <f t="shared" si="476"/>
        <v>-3.1751557999999985E-2</v>
      </c>
      <c r="AB578" s="39">
        <f t="shared" si="468"/>
        <v>-1</v>
      </c>
      <c r="AC578" s="11" t="s">
        <v>1213</v>
      </c>
      <c r="AR578" s="95"/>
    </row>
    <row r="579" spans="1:44" ht="47.25" x14ac:dyDescent="0.25">
      <c r="A579" s="32" t="s">
        <v>1035</v>
      </c>
      <c r="B579" s="33" t="s">
        <v>1065</v>
      </c>
      <c r="C579" s="34" t="s">
        <v>1066</v>
      </c>
      <c r="D579" s="35">
        <v>0.19840005600000002</v>
      </c>
      <c r="E579" s="36" t="s">
        <v>33</v>
      </c>
      <c r="F579" s="37">
        <v>0</v>
      </c>
      <c r="G579" s="35">
        <v>0.19840005600000002</v>
      </c>
      <c r="H579" s="37">
        <f t="shared" si="470"/>
        <v>0.19840005600000002</v>
      </c>
      <c r="I579" s="37">
        <v>0</v>
      </c>
      <c r="J579" s="37">
        <v>0</v>
      </c>
      <c r="K579" s="37">
        <v>0.16533338</v>
      </c>
      <c r="L579" s="37">
        <v>3.3066676000000017E-2</v>
      </c>
      <c r="M579" s="37">
        <f t="shared" si="469"/>
        <v>9.0499999999999997E-2</v>
      </c>
      <c r="N579" s="37">
        <v>0</v>
      </c>
      <c r="O579" s="37">
        <v>0</v>
      </c>
      <c r="P579" s="37">
        <v>9.0499999999999997E-2</v>
      </c>
      <c r="Q579" s="37">
        <v>0</v>
      </c>
      <c r="R579" s="38">
        <f t="shared" si="471"/>
        <v>0.10790005600000002</v>
      </c>
      <c r="S579" s="35">
        <f t="shared" si="472"/>
        <v>-0.10790005600000002</v>
      </c>
      <c r="T579" s="39">
        <f t="shared" si="466"/>
        <v>-0.54385093520336514</v>
      </c>
      <c r="U579" s="35">
        <f t="shared" si="473"/>
        <v>0</v>
      </c>
      <c r="V579" s="39">
        <v>0</v>
      </c>
      <c r="W579" s="35">
        <f t="shared" si="474"/>
        <v>0</v>
      </c>
      <c r="X579" s="39">
        <v>0</v>
      </c>
      <c r="Y579" s="35">
        <f t="shared" si="475"/>
        <v>-7.4833380000000005E-2</v>
      </c>
      <c r="Z579" s="39">
        <f t="shared" si="467"/>
        <v>-0.45262112224403811</v>
      </c>
      <c r="AA579" s="35">
        <f t="shared" si="476"/>
        <v>-3.3066676000000017E-2</v>
      </c>
      <c r="AB579" s="39">
        <f t="shared" si="468"/>
        <v>-1</v>
      </c>
      <c r="AC579" s="11" t="s">
        <v>1213</v>
      </c>
      <c r="AR579" s="95"/>
    </row>
    <row r="580" spans="1:44" x14ac:dyDescent="0.25">
      <c r="A580" s="32" t="s">
        <v>1035</v>
      </c>
      <c r="B580" s="33" t="s">
        <v>1067</v>
      </c>
      <c r="C580" s="34" t="s">
        <v>1068</v>
      </c>
      <c r="D580" s="35">
        <v>0.147790584</v>
      </c>
      <c r="E580" s="36" t="s">
        <v>33</v>
      </c>
      <c r="F580" s="37">
        <v>0</v>
      </c>
      <c r="G580" s="35">
        <v>0.147790584</v>
      </c>
      <c r="H580" s="37">
        <f t="shared" si="470"/>
        <v>0.147790584</v>
      </c>
      <c r="I580" s="37">
        <v>0</v>
      </c>
      <c r="J580" s="37">
        <v>0</v>
      </c>
      <c r="K580" s="37">
        <v>0.12315882</v>
      </c>
      <c r="L580" s="37">
        <v>2.4631764E-2</v>
      </c>
      <c r="M580" s="37">
        <f t="shared" si="469"/>
        <v>0.14499999999999999</v>
      </c>
      <c r="N580" s="37">
        <v>0</v>
      </c>
      <c r="O580" s="37">
        <v>0</v>
      </c>
      <c r="P580" s="37">
        <v>0.12083333</v>
      </c>
      <c r="Q580" s="37">
        <v>2.4166669999999987E-2</v>
      </c>
      <c r="R580" s="38">
        <f t="shared" si="471"/>
        <v>2.7905840000000126E-3</v>
      </c>
      <c r="S580" s="35">
        <f t="shared" si="472"/>
        <v>-2.7905840000000126E-3</v>
      </c>
      <c r="T580" s="39">
        <f t="shared" si="466"/>
        <v>-1.8882014837968381E-2</v>
      </c>
      <c r="U580" s="35">
        <f t="shared" si="473"/>
        <v>0</v>
      </c>
      <c r="V580" s="39">
        <v>0</v>
      </c>
      <c r="W580" s="35">
        <f t="shared" si="474"/>
        <v>0</v>
      </c>
      <c r="X580" s="39">
        <v>0</v>
      </c>
      <c r="Y580" s="35">
        <f t="shared" si="475"/>
        <v>-2.3254899999999995E-3</v>
      </c>
      <c r="Z580" s="39">
        <f t="shared" si="467"/>
        <v>-1.888204190329202E-2</v>
      </c>
      <c r="AA580" s="35">
        <f t="shared" si="476"/>
        <v>-4.6509400000001311E-4</v>
      </c>
      <c r="AB580" s="39">
        <f t="shared" si="468"/>
        <v>-1.8881879511350185E-2</v>
      </c>
      <c r="AC580" s="11" t="s">
        <v>33</v>
      </c>
      <c r="AR580" s="95"/>
    </row>
    <row r="581" spans="1:44" ht="47.25" x14ac:dyDescent="0.25">
      <c r="A581" s="32" t="s">
        <v>1035</v>
      </c>
      <c r="B581" s="43" t="s">
        <v>1069</v>
      </c>
      <c r="C581" s="36" t="s">
        <v>1070</v>
      </c>
      <c r="D581" s="35">
        <v>0.104021616</v>
      </c>
      <c r="E581" s="36" t="s">
        <v>33</v>
      </c>
      <c r="F581" s="37">
        <v>0</v>
      </c>
      <c r="G581" s="35">
        <v>0.104021616</v>
      </c>
      <c r="H581" s="37">
        <f t="shared" si="470"/>
        <v>0.104021616</v>
      </c>
      <c r="I581" s="37">
        <v>0</v>
      </c>
      <c r="J581" s="37">
        <v>0</v>
      </c>
      <c r="K581" s="37">
        <v>8.668468E-2</v>
      </c>
      <c r="L581" s="37">
        <v>1.7336935999999997E-2</v>
      </c>
      <c r="M581" s="37">
        <f t="shared" si="469"/>
        <v>0</v>
      </c>
      <c r="N581" s="37">
        <v>0</v>
      </c>
      <c r="O581" s="37">
        <v>0</v>
      </c>
      <c r="P581" s="37">
        <v>0</v>
      </c>
      <c r="Q581" s="37">
        <v>0</v>
      </c>
      <c r="R581" s="38">
        <f t="shared" si="471"/>
        <v>0.104021616</v>
      </c>
      <c r="S581" s="35">
        <f t="shared" si="472"/>
        <v>-0.104021616</v>
      </c>
      <c r="T581" s="39">
        <f t="shared" si="466"/>
        <v>-1</v>
      </c>
      <c r="U581" s="35">
        <f t="shared" si="473"/>
        <v>0</v>
      </c>
      <c r="V581" s="39">
        <v>0</v>
      </c>
      <c r="W581" s="35">
        <f t="shared" si="474"/>
        <v>0</v>
      </c>
      <c r="X581" s="39">
        <v>0</v>
      </c>
      <c r="Y581" s="35">
        <f t="shared" si="475"/>
        <v>-8.668468E-2</v>
      </c>
      <c r="Z581" s="39">
        <f t="shared" si="467"/>
        <v>-1</v>
      </c>
      <c r="AA581" s="35">
        <f t="shared" si="476"/>
        <v>-1.7336935999999997E-2</v>
      </c>
      <c r="AB581" s="39">
        <f t="shared" si="468"/>
        <v>-1</v>
      </c>
      <c r="AC581" s="11" t="s">
        <v>1213</v>
      </c>
      <c r="AR581" s="95"/>
    </row>
    <row r="582" spans="1:44" ht="31.5" x14ac:dyDescent="0.25">
      <c r="A582" s="32" t="s">
        <v>1035</v>
      </c>
      <c r="B582" s="43" t="s">
        <v>1071</v>
      </c>
      <c r="C582" s="36" t="s">
        <v>1072</v>
      </c>
      <c r="D582" s="35">
        <v>5.5676388000000001</v>
      </c>
      <c r="E582" s="36" t="s">
        <v>33</v>
      </c>
      <c r="F582" s="37">
        <v>0</v>
      </c>
      <c r="G582" s="35">
        <v>5.5676388000000001</v>
      </c>
      <c r="H582" s="37">
        <f t="shared" si="470"/>
        <v>5.5676388000000001</v>
      </c>
      <c r="I582" s="37">
        <v>0</v>
      </c>
      <c r="J582" s="37">
        <v>0</v>
      </c>
      <c r="K582" s="37">
        <v>4.6396990000000002</v>
      </c>
      <c r="L582" s="37">
        <v>0.92793979999999987</v>
      </c>
      <c r="M582" s="37">
        <f t="shared" si="469"/>
        <v>4.6396998399999996</v>
      </c>
      <c r="N582" s="37">
        <v>0</v>
      </c>
      <c r="O582" s="37">
        <v>0</v>
      </c>
      <c r="P582" s="37">
        <v>3.8664165299999991</v>
      </c>
      <c r="Q582" s="37">
        <v>0.7732833100000005</v>
      </c>
      <c r="R582" s="38">
        <f t="shared" si="471"/>
        <v>0.92793896000000053</v>
      </c>
      <c r="S582" s="35">
        <f t="shared" si="472"/>
        <v>-0.92793896000000053</v>
      </c>
      <c r="T582" s="39">
        <f t="shared" si="466"/>
        <v>-0.16666651579481062</v>
      </c>
      <c r="U582" s="35">
        <f t="shared" si="473"/>
        <v>0</v>
      </c>
      <c r="V582" s="39">
        <v>0</v>
      </c>
      <c r="W582" s="35">
        <f t="shared" si="474"/>
        <v>0</v>
      </c>
      <c r="X582" s="39">
        <v>0</v>
      </c>
      <c r="Y582" s="35">
        <f t="shared" si="475"/>
        <v>-0.77328247000000117</v>
      </c>
      <c r="Z582" s="39">
        <f t="shared" si="467"/>
        <v>-0.16666651651324818</v>
      </c>
      <c r="AA582" s="35">
        <f t="shared" si="476"/>
        <v>-0.15465648999999937</v>
      </c>
      <c r="AB582" s="39">
        <f t="shared" si="468"/>
        <v>-0.16666651220262282</v>
      </c>
      <c r="AC582" s="63" t="s">
        <v>1214</v>
      </c>
      <c r="AR582" s="95"/>
    </row>
    <row r="583" spans="1:44" x14ac:dyDescent="0.25">
      <c r="A583" s="23" t="s">
        <v>1073</v>
      </c>
      <c r="B583" s="26" t="s">
        <v>1074</v>
      </c>
      <c r="C583" s="26" t="s">
        <v>32</v>
      </c>
      <c r="D583" s="102">
        <f>SUM(D584,D599,D606,D614,D621,D626,D627)</f>
        <v>720.29959286802227</v>
      </c>
      <c r="E583" s="42" t="s">
        <v>33</v>
      </c>
      <c r="F583" s="66">
        <f t="shared" ref="F583:S583" si="477">SUM(F584,F599,F606,F614,F621,F626,F627)</f>
        <v>184.29277180000003</v>
      </c>
      <c r="G583" s="102">
        <f t="shared" si="477"/>
        <v>536.0068210680223</v>
      </c>
      <c r="H583" s="66">
        <f t="shared" si="477"/>
        <v>50.40066283035604</v>
      </c>
      <c r="I583" s="66">
        <f t="shared" si="477"/>
        <v>0</v>
      </c>
      <c r="J583" s="66">
        <f t="shared" si="477"/>
        <v>0</v>
      </c>
      <c r="K583" s="66">
        <f t="shared" si="477"/>
        <v>42.252576841963368</v>
      </c>
      <c r="L583" s="66">
        <f t="shared" si="477"/>
        <v>8.1480859883926726</v>
      </c>
      <c r="M583" s="66">
        <f t="shared" si="477"/>
        <v>24.19364303</v>
      </c>
      <c r="N583" s="66">
        <f t="shared" si="477"/>
        <v>0</v>
      </c>
      <c r="O583" s="66">
        <f t="shared" si="477"/>
        <v>0</v>
      </c>
      <c r="P583" s="66">
        <f t="shared" si="477"/>
        <v>20.879146159999998</v>
      </c>
      <c r="Q583" s="66">
        <f t="shared" si="477"/>
        <v>3.3144968700000002</v>
      </c>
      <c r="R583" s="66">
        <f t="shared" si="477"/>
        <v>511.81317803802233</v>
      </c>
      <c r="S583" s="66">
        <f t="shared" si="477"/>
        <v>-26.207019800356044</v>
      </c>
      <c r="T583" s="27">
        <f t="shared" si="466"/>
        <v>-0.51997371321417818</v>
      </c>
      <c r="U583" s="66">
        <f>SUM(U584,U599,U606,U614,U621,U626,U627)</f>
        <v>0</v>
      </c>
      <c r="V583" s="27">
        <v>0</v>
      </c>
      <c r="W583" s="66">
        <f>SUM(W584,W599,W606,W614,W621,W626,W627)</f>
        <v>0</v>
      </c>
      <c r="X583" s="27">
        <v>0</v>
      </c>
      <c r="Y583" s="66">
        <f>SUM(Y584,Y599,Y606,Y614,Y621,Y626,Y627)</f>
        <v>-21.37343068196337</v>
      </c>
      <c r="Z583" s="27">
        <f t="shared" si="467"/>
        <v>-0.50584916422745219</v>
      </c>
      <c r="AA583" s="66">
        <f>SUM(AA584,AA599,AA606,AA614,AA621,AA626,AA627)</f>
        <v>-4.8335891183926725</v>
      </c>
      <c r="AB583" s="27">
        <f t="shared" si="468"/>
        <v>-0.59321773546307011</v>
      </c>
      <c r="AC583" s="28" t="s">
        <v>33</v>
      </c>
      <c r="AR583" s="95"/>
    </row>
    <row r="584" spans="1:44" ht="31.5" x14ac:dyDescent="0.25">
      <c r="A584" s="23" t="s">
        <v>1075</v>
      </c>
      <c r="B584" s="24" t="s">
        <v>51</v>
      </c>
      <c r="C584" s="25" t="s">
        <v>32</v>
      </c>
      <c r="D584" s="105">
        <f>SUM(D585,D588,D591,D598)</f>
        <v>383.18020207102234</v>
      </c>
      <c r="E584" s="42" t="s">
        <v>33</v>
      </c>
      <c r="F584" s="66">
        <f t="shared" ref="F584" si="478">F585+F588+F591+F598</f>
        <v>76.374665610000022</v>
      </c>
      <c r="G584" s="102">
        <f>G585+G588+G591+G598</f>
        <v>306.80553646102231</v>
      </c>
      <c r="H584" s="66">
        <f t="shared" ref="H584:AA584" si="479">H585+H588+H591+H598</f>
        <v>0.12699110999999999</v>
      </c>
      <c r="I584" s="66">
        <f t="shared" si="479"/>
        <v>0</v>
      </c>
      <c r="J584" s="66">
        <f t="shared" si="479"/>
        <v>0</v>
      </c>
      <c r="K584" s="66">
        <f t="shared" si="479"/>
        <v>0</v>
      </c>
      <c r="L584" s="66">
        <f t="shared" si="479"/>
        <v>0.12699110999999999</v>
      </c>
      <c r="M584" s="66">
        <f t="shared" si="479"/>
        <v>0.12699111000000002</v>
      </c>
      <c r="N584" s="66">
        <f t="shared" si="479"/>
        <v>0</v>
      </c>
      <c r="O584" s="66">
        <f t="shared" si="479"/>
        <v>0</v>
      </c>
      <c r="P584" s="66">
        <f t="shared" si="479"/>
        <v>0</v>
      </c>
      <c r="Q584" s="66">
        <f t="shared" si="479"/>
        <v>0.12699111000000002</v>
      </c>
      <c r="R584" s="66">
        <f t="shared" si="479"/>
        <v>306.67854535102231</v>
      </c>
      <c r="S584" s="66">
        <f t="shared" si="479"/>
        <v>0</v>
      </c>
      <c r="T584" s="27">
        <f t="shared" si="466"/>
        <v>0</v>
      </c>
      <c r="U584" s="66">
        <f t="shared" si="479"/>
        <v>0</v>
      </c>
      <c r="V584" s="27">
        <v>0</v>
      </c>
      <c r="W584" s="66">
        <f t="shared" si="479"/>
        <v>0</v>
      </c>
      <c r="X584" s="27">
        <v>0</v>
      </c>
      <c r="Y584" s="66">
        <f t="shared" si="479"/>
        <v>0</v>
      </c>
      <c r="Z584" s="27">
        <v>0</v>
      </c>
      <c r="AA584" s="66">
        <f t="shared" si="479"/>
        <v>0</v>
      </c>
      <c r="AB584" s="27">
        <f t="shared" si="468"/>
        <v>0</v>
      </c>
      <c r="AC584" s="28" t="s">
        <v>33</v>
      </c>
      <c r="AR584" s="95"/>
    </row>
    <row r="585" spans="1:44" ht="94.5" x14ac:dyDescent="0.25">
      <c r="A585" s="29" t="s">
        <v>1076</v>
      </c>
      <c r="B585" s="29" t="s">
        <v>53</v>
      </c>
      <c r="C585" s="25" t="s">
        <v>32</v>
      </c>
      <c r="D585" s="102">
        <f>D586+D587</f>
        <v>0</v>
      </c>
      <c r="E585" s="42" t="s">
        <v>33</v>
      </c>
      <c r="F585" s="66">
        <f t="shared" ref="F585" si="480">F586+F587</f>
        <v>0</v>
      </c>
      <c r="G585" s="102">
        <f>G586+G587</f>
        <v>0</v>
      </c>
      <c r="H585" s="66">
        <f t="shared" ref="H585:AA585" si="481">H586+H587</f>
        <v>0</v>
      </c>
      <c r="I585" s="66">
        <f t="shared" si="481"/>
        <v>0</v>
      </c>
      <c r="J585" s="66">
        <f t="shared" si="481"/>
        <v>0</v>
      </c>
      <c r="K585" s="66">
        <f t="shared" si="481"/>
        <v>0</v>
      </c>
      <c r="L585" s="66">
        <f t="shared" si="481"/>
        <v>0</v>
      </c>
      <c r="M585" s="66">
        <f t="shared" si="481"/>
        <v>0</v>
      </c>
      <c r="N585" s="66">
        <f t="shared" si="481"/>
        <v>0</v>
      </c>
      <c r="O585" s="66">
        <f t="shared" si="481"/>
        <v>0</v>
      </c>
      <c r="P585" s="66">
        <f t="shared" si="481"/>
        <v>0</v>
      </c>
      <c r="Q585" s="66">
        <f t="shared" si="481"/>
        <v>0</v>
      </c>
      <c r="R585" s="66">
        <f t="shared" si="481"/>
        <v>0</v>
      </c>
      <c r="S585" s="66">
        <f t="shared" si="481"/>
        <v>0</v>
      </c>
      <c r="T585" s="27">
        <v>0</v>
      </c>
      <c r="U585" s="66">
        <f t="shared" si="481"/>
        <v>0</v>
      </c>
      <c r="V585" s="27">
        <v>0</v>
      </c>
      <c r="W585" s="66">
        <f t="shared" si="481"/>
        <v>0</v>
      </c>
      <c r="X585" s="27">
        <v>0</v>
      </c>
      <c r="Y585" s="66">
        <f t="shared" si="481"/>
        <v>0</v>
      </c>
      <c r="Z585" s="27">
        <v>0</v>
      </c>
      <c r="AA585" s="66">
        <f t="shared" si="481"/>
        <v>0</v>
      </c>
      <c r="AB585" s="27">
        <v>0</v>
      </c>
      <c r="AC585" s="28" t="s">
        <v>33</v>
      </c>
      <c r="AR585" s="95"/>
    </row>
    <row r="586" spans="1:44" ht="31.5" x14ac:dyDescent="0.25">
      <c r="A586" s="29" t="s">
        <v>1077</v>
      </c>
      <c r="B586" s="29" t="s">
        <v>57</v>
      </c>
      <c r="C586" s="25" t="s">
        <v>32</v>
      </c>
      <c r="D586" s="102">
        <v>0</v>
      </c>
      <c r="E586" s="42" t="s">
        <v>33</v>
      </c>
      <c r="F586" s="66">
        <v>0</v>
      </c>
      <c r="G586" s="102">
        <v>0</v>
      </c>
      <c r="H586" s="66">
        <v>0</v>
      </c>
      <c r="I586" s="66">
        <v>0</v>
      </c>
      <c r="J586" s="66">
        <v>0</v>
      </c>
      <c r="K586" s="66">
        <v>0</v>
      </c>
      <c r="L586" s="66">
        <v>0</v>
      </c>
      <c r="M586" s="66">
        <v>0</v>
      </c>
      <c r="N586" s="66">
        <v>0</v>
      </c>
      <c r="O586" s="66">
        <v>0</v>
      </c>
      <c r="P586" s="66">
        <v>0</v>
      </c>
      <c r="Q586" s="66">
        <v>0</v>
      </c>
      <c r="R586" s="66">
        <v>0</v>
      </c>
      <c r="S586" s="66">
        <v>0</v>
      </c>
      <c r="T586" s="27">
        <v>0</v>
      </c>
      <c r="U586" s="66">
        <v>0</v>
      </c>
      <c r="V586" s="27">
        <v>0</v>
      </c>
      <c r="W586" s="66">
        <v>0</v>
      </c>
      <c r="X586" s="27">
        <v>0</v>
      </c>
      <c r="Y586" s="66">
        <v>0</v>
      </c>
      <c r="Z586" s="27">
        <v>0</v>
      </c>
      <c r="AA586" s="66">
        <v>0</v>
      </c>
      <c r="AB586" s="27">
        <v>0</v>
      </c>
      <c r="AC586" s="28" t="s">
        <v>33</v>
      </c>
      <c r="AR586" s="95"/>
    </row>
    <row r="587" spans="1:44" ht="31.5" x14ac:dyDescent="0.25">
      <c r="A587" s="29" t="s">
        <v>1078</v>
      </c>
      <c r="B587" s="29" t="s">
        <v>57</v>
      </c>
      <c r="C587" s="25" t="s">
        <v>32</v>
      </c>
      <c r="D587" s="102">
        <v>0</v>
      </c>
      <c r="E587" s="42" t="s">
        <v>33</v>
      </c>
      <c r="F587" s="66">
        <v>0</v>
      </c>
      <c r="G587" s="102">
        <v>0</v>
      </c>
      <c r="H587" s="66">
        <v>0</v>
      </c>
      <c r="I587" s="66">
        <v>0</v>
      </c>
      <c r="J587" s="66">
        <v>0</v>
      </c>
      <c r="K587" s="66">
        <v>0</v>
      </c>
      <c r="L587" s="66">
        <v>0</v>
      </c>
      <c r="M587" s="66">
        <v>0</v>
      </c>
      <c r="N587" s="66">
        <v>0</v>
      </c>
      <c r="O587" s="66">
        <v>0</v>
      </c>
      <c r="P587" s="66">
        <v>0</v>
      </c>
      <c r="Q587" s="66">
        <v>0</v>
      </c>
      <c r="R587" s="66">
        <v>0</v>
      </c>
      <c r="S587" s="66">
        <v>0</v>
      </c>
      <c r="T587" s="27">
        <v>0</v>
      </c>
      <c r="U587" s="66">
        <v>0</v>
      </c>
      <c r="V587" s="27">
        <v>0</v>
      </c>
      <c r="W587" s="66">
        <v>0</v>
      </c>
      <c r="X587" s="27">
        <v>0</v>
      </c>
      <c r="Y587" s="66">
        <v>0</v>
      </c>
      <c r="Z587" s="27">
        <v>0</v>
      </c>
      <c r="AA587" s="66">
        <v>0</v>
      </c>
      <c r="AB587" s="27">
        <v>0</v>
      </c>
      <c r="AC587" s="28" t="s">
        <v>33</v>
      </c>
      <c r="AR587" s="95"/>
    </row>
    <row r="588" spans="1:44" ht="47.25" x14ac:dyDescent="0.25">
      <c r="A588" s="23" t="s">
        <v>1079</v>
      </c>
      <c r="B588" s="29" t="s">
        <v>59</v>
      </c>
      <c r="C588" s="25" t="s">
        <v>32</v>
      </c>
      <c r="D588" s="105">
        <f>D589+D590</f>
        <v>0</v>
      </c>
      <c r="E588" s="42" t="s">
        <v>33</v>
      </c>
      <c r="F588" s="66">
        <f t="shared" ref="F588" si="482">F589+F590</f>
        <v>0</v>
      </c>
      <c r="G588" s="102">
        <f>G589+G590</f>
        <v>0</v>
      </c>
      <c r="H588" s="66">
        <f t="shared" ref="H588:AA588" si="483">H589+H590</f>
        <v>0</v>
      </c>
      <c r="I588" s="66">
        <f t="shared" si="483"/>
        <v>0</v>
      </c>
      <c r="J588" s="66">
        <f t="shared" si="483"/>
        <v>0</v>
      </c>
      <c r="K588" s="66">
        <f t="shared" si="483"/>
        <v>0</v>
      </c>
      <c r="L588" s="66">
        <f t="shared" si="483"/>
        <v>0</v>
      </c>
      <c r="M588" s="66">
        <f t="shared" si="483"/>
        <v>0</v>
      </c>
      <c r="N588" s="66">
        <f t="shared" si="483"/>
        <v>0</v>
      </c>
      <c r="O588" s="66">
        <f t="shared" si="483"/>
        <v>0</v>
      </c>
      <c r="P588" s="66">
        <f t="shared" si="483"/>
        <v>0</v>
      </c>
      <c r="Q588" s="66">
        <f t="shared" si="483"/>
        <v>0</v>
      </c>
      <c r="R588" s="66">
        <f t="shared" si="483"/>
        <v>0</v>
      </c>
      <c r="S588" s="66">
        <f t="shared" si="483"/>
        <v>0</v>
      </c>
      <c r="T588" s="27">
        <v>0</v>
      </c>
      <c r="U588" s="66">
        <f t="shared" si="483"/>
        <v>0</v>
      </c>
      <c r="V588" s="27">
        <v>0</v>
      </c>
      <c r="W588" s="66">
        <f t="shared" si="483"/>
        <v>0</v>
      </c>
      <c r="X588" s="27">
        <v>0</v>
      </c>
      <c r="Y588" s="66">
        <f t="shared" si="483"/>
        <v>0</v>
      </c>
      <c r="Z588" s="27">
        <v>0</v>
      </c>
      <c r="AA588" s="66">
        <f t="shared" si="483"/>
        <v>0</v>
      </c>
      <c r="AB588" s="27">
        <v>0</v>
      </c>
      <c r="AC588" s="28" t="s">
        <v>33</v>
      </c>
      <c r="AR588" s="95"/>
    </row>
    <row r="589" spans="1:44" ht="31.5" x14ac:dyDescent="0.25">
      <c r="A589" s="23" t="s">
        <v>1080</v>
      </c>
      <c r="B589" s="29" t="s">
        <v>939</v>
      </c>
      <c r="C589" s="25" t="s">
        <v>32</v>
      </c>
      <c r="D589" s="102">
        <v>0</v>
      </c>
      <c r="E589" s="42" t="s">
        <v>33</v>
      </c>
      <c r="F589" s="66">
        <v>0</v>
      </c>
      <c r="G589" s="102">
        <v>0</v>
      </c>
      <c r="H589" s="66">
        <v>0</v>
      </c>
      <c r="I589" s="66">
        <v>0</v>
      </c>
      <c r="J589" s="66">
        <v>0</v>
      </c>
      <c r="K589" s="66">
        <v>0</v>
      </c>
      <c r="L589" s="66">
        <v>0</v>
      </c>
      <c r="M589" s="66">
        <v>0</v>
      </c>
      <c r="N589" s="66">
        <v>0</v>
      </c>
      <c r="O589" s="66">
        <v>0</v>
      </c>
      <c r="P589" s="66">
        <v>0</v>
      </c>
      <c r="Q589" s="66">
        <v>0</v>
      </c>
      <c r="R589" s="66">
        <v>0</v>
      </c>
      <c r="S589" s="66">
        <v>0</v>
      </c>
      <c r="T589" s="27">
        <v>0</v>
      </c>
      <c r="U589" s="66">
        <v>0</v>
      </c>
      <c r="V589" s="27">
        <v>0</v>
      </c>
      <c r="W589" s="66">
        <v>0</v>
      </c>
      <c r="X589" s="27">
        <v>0</v>
      </c>
      <c r="Y589" s="66">
        <v>0</v>
      </c>
      <c r="Z589" s="27">
        <v>0</v>
      </c>
      <c r="AA589" s="66">
        <v>0</v>
      </c>
      <c r="AB589" s="27">
        <v>0</v>
      </c>
      <c r="AC589" s="28" t="s">
        <v>33</v>
      </c>
      <c r="AR589" s="95"/>
    </row>
    <row r="590" spans="1:44" ht="31.5" x14ac:dyDescent="0.25">
      <c r="A590" s="23" t="s">
        <v>1081</v>
      </c>
      <c r="B590" s="29" t="s">
        <v>57</v>
      </c>
      <c r="C590" s="25" t="s">
        <v>32</v>
      </c>
      <c r="D590" s="102">
        <v>0</v>
      </c>
      <c r="E590" s="42" t="s">
        <v>33</v>
      </c>
      <c r="F590" s="66">
        <v>0</v>
      </c>
      <c r="G590" s="102">
        <v>0</v>
      </c>
      <c r="H590" s="66">
        <v>0</v>
      </c>
      <c r="I590" s="66">
        <v>0</v>
      </c>
      <c r="J590" s="66">
        <v>0</v>
      </c>
      <c r="K590" s="66">
        <v>0</v>
      </c>
      <c r="L590" s="66">
        <v>0</v>
      </c>
      <c r="M590" s="66">
        <v>0</v>
      </c>
      <c r="N590" s="66">
        <v>0</v>
      </c>
      <c r="O590" s="66">
        <v>0</v>
      </c>
      <c r="P590" s="66">
        <v>0</v>
      </c>
      <c r="Q590" s="66">
        <v>0</v>
      </c>
      <c r="R590" s="66">
        <v>0</v>
      </c>
      <c r="S590" s="66">
        <v>0</v>
      </c>
      <c r="T590" s="27">
        <v>0</v>
      </c>
      <c r="U590" s="66">
        <v>0</v>
      </c>
      <c r="V590" s="27">
        <v>0</v>
      </c>
      <c r="W590" s="66">
        <v>0</v>
      </c>
      <c r="X590" s="27">
        <v>0</v>
      </c>
      <c r="Y590" s="66">
        <v>0</v>
      </c>
      <c r="Z590" s="27">
        <v>0</v>
      </c>
      <c r="AA590" s="66">
        <v>0</v>
      </c>
      <c r="AB590" s="27">
        <v>0</v>
      </c>
      <c r="AC590" s="28" t="s">
        <v>33</v>
      </c>
      <c r="AR590" s="95"/>
    </row>
    <row r="591" spans="1:44" ht="47.25" x14ac:dyDescent="0.25">
      <c r="A591" s="23" t="s">
        <v>1082</v>
      </c>
      <c r="B591" s="29" t="s">
        <v>63</v>
      </c>
      <c r="C591" s="25" t="s">
        <v>32</v>
      </c>
      <c r="D591" s="102">
        <f>SUM(D592,D593,D594,D595,D596)</f>
        <v>383.18020207102234</v>
      </c>
      <c r="E591" s="42" t="s">
        <v>33</v>
      </c>
      <c r="F591" s="66">
        <f t="shared" ref="F591" si="484">F592+F593+F594+F595+F596</f>
        <v>76.374665610000022</v>
      </c>
      <c r="G591" s="102">
        <f>G592+G593+G594+G595+G596</f>
        <v>306.80553646102231</v>
      </c>
      <c r="H591" s="66">
        <f t="shared" ref="H591:AA591" si="485">H592+H593+H594+H595+H596</f>
        <v>0.12699110999999999</v>
      </c>
      <c r="I591" s="66">
        <f t="shared" si="485"/>
        <v>0</v>
      </c>
      <c r="J591" s="66">
        <f t="shared" si="485"/>
        <v>0</v>
      </c>
      <c r="K591" s="66">
        <f t="shared" si="485"/>
        <v>0</v>
      </c>
      <c r="L591" s="66">
        <f t="shared" si="485"/>
        <v>0.12699110999999999</v>
      </c>
      <c r="M591" s="66">
        <f t="shared" si="485"/>
        <v>0.12699111000000002</v>
      </c>
      <c r="N591" s="66">
        <f t="shared" si="485"/>
        <v>0</v>
      </c>
      <c r="O591" s="66">
        <f t="shared" si="485"/>
        <v>0</v>
      </c>
      <c r="P591" s="66">
        <f t="shared" si="485"/>
        <v>0</v>
      </c>
      <c r="Q591" s="66">
        <f t="shared" si="485"/>
        <v>0.12699111000000002</v>
      </c>
      <c r="R591" s="66">
        <f t="shared" si="485"/>
        <v>306.67854535102231</v>
      </c>
      <c r="S591" s="66">
        <f t="shared" si="485"/>
        <v>0</v>
      </c>
      <c r="T591" s="27">
        <f t="shared" si="466"/>
        <v>0</v>
      </c>
      <c r="U591" s="66">
        <f t="shared" si="485"/>
        <v>0</v>
      </c>
      <c r="V591" s="27">
        <v>0</v>
      </c>
      <c r="W591" s="66">
        <f t="shared" si="485"/>
        <v>0</v>
      </c>
      <c r="X591" s="27">
        <v>0</v>
      </c>
      <c r="Y591" s="66">
        <f t="shared" si="485"/>
        <v>0</v>
      </c>
      <c r="Z591" s="27">
        <v>0</v>
      </c>
      <c r="AA591" s="66">
        <f t="shared" si="485"/>
        <v>0</v>
      </c>
      <c r="AB591" s="27">
        <f t="shared" si="468"/>
        <v>0</v>
      </c>
      <c r="AC591" s="28" t="s">
        <v>33</v>
      </c>
      <c r="AR591" s="95"/>
    </row>
    <row r="592" spans="1:44" ht="78.75" x14ac:dyDescent="0.25">
      <c r="A592" s="23" t="s">
        <v>1083</v>
      </c>
      <c r="B592" s="29" t="s">
        <v>65</v>
      </c>
      <c r="C592" s="25" t="s">
        <v>32</v>
      </c>
      <c r="D592" s="102">
        <v>0</v>
      </c>
      <c r="E592" s="42" t="s">
        <v>33</v>
      </c>
      <c r="F592" s="66">
        <v>0</v>
      </c>
      <c r="G592" s="102">
        <v>0</v>
      </c>
      <c r="H592" s="66">
        <v>0</v>
      </c>
      <c r="I592" s="66">
        <v>0</v>
      </c>
      <c r="J592" s="66">
        <v>0</v>
      </c>
      <c r="K592" s="66">
        <v>0</v>
      </c>
      <c r="L592" s="66">
        <v>0</v>
      </c>
      <c r="M592" s="66">
        <v>0</v>
      </c>
      <c r="N592" s="66">
        <v>0</v>
      </c>
      <c r="O592" s="66">
        <v>0</v>
      </c>
      <c r="P592" s="66">
        <v>0</v>
      </c>
      <c r="Q592" s="66">
        <v>0</v>
      </c>
      <c r="R592" s="66">
        <v>0</v>
      </c>
      <c r="S592" s="66">
        <v>0</v>
      </c>
      <c r="T592" s="27">
        <v>0</v>
      </c>
      <c r="U592" s="66">
        <v>0</v>
      </c>
      <c r="V592" s="27">
        <v>0</v>
      </c>
      <c r="W592" s="66">
        <v>0</v>
      </c>
      <c r="X592" s="27">
        <v>0</v>
      </c>
      <c r="Y592" s="66">
        <v>0</v>
      </c>
      <c r="Z592" s="27">
        <v>0</v>
      </c>
      <c r="AA592" s="66">
        <v>0</v>
      </c>
      <c r="AB592" s="27">
        <v>0</v>
      </c>
      <c r="AC592" s="28" t="s">
        <v>33</v>
      </c>
      <c r="AR592" s="95"/>
    </row>
    <row r="593" spans="1:44" ht="78.75" x14ac:dyDescent="0.25">
      <c r="A593" s="23" t="s">
        <v>1084</v>
      </c>
      <c r="B593" s="26" t="s">
        <v>67</v>
      </c>
      <c r="C593" s="26" t="s">
        <v>32</v>
      </c>
      <c r="D593" s="102">
        <v>0</v>
      </c>
      <c r="E593" s="42" t="s">
        <v>33</v>
      </c>
      <c r="F593" s="66">
        <v>0</v>
      </c>
      <c r="G593" s="102">
        <v>0</v>
      </c>
      <c r="H593" s="66">
        <v>0</v>
      </c>
      <c r="I593" s="66">
        <v>0</v>
      </c>
      <c r="J593" s="66">
        <v>0</v>
      </c>
      <c r="K593" s="66">
        <v>0</v>
      </c>
      <c r="L593" s="66">
        <v>0</v>
      </c>
      <c r="M593" s="66">
        <v>0</v>
      </c>
      <c r="N593" s="66">
        <v>0</v>
      </c>
      <c r="O593" s="66">
        <v>0</v>
      </c>
      <c r="P593" s="66">
        <v>0</v>
      </c>
      <c r="Q593" s="66">
        <v>0</v>
      </c>
      <c r="R593" s="66">
        <v>0</v>
      </c>
      <c r="S593" s="66">
        <v>0</v>
      </c>
      <c r="T593" s="27">
        <v>0</v>
      </c>
      <c r="U593" s="66">
        <v>0</v>
      </c>
      <c r="V593" s="27">
        <v>0</v>
      </c>
      <c r="W593" s="66">
        <v>0</v>
      </c>
      <c r="X593" s="27">
        <v>0</v>
      </c>
      <c r="Y593" s="66">
        <v>0</v>
      </c>
      <c r="Z593" s="27">
        <v>0</v>
      </c>
      <c r="AA593" s="66">
        <v>0</v>
      </c>
      <c r="AB593" s="27">
        <v>0</v>
      </c>
      <c r="AC593" s="64" t="s">
        <v>33</v>
      </c>
      <c r="AR593" s="95"/>
    </row>
    <row r="594" spans="1:44" ht="63" x14ac:dyDescent="0.25">
      <c r="A594" s="23" t="s">
        <v>1085</v>
      </c>
      <c r="B594" s="24" t="s">
        <v>69</v>
      </c>
      <c r="C594" s="25" t="s">
        <v>32</v>
      </c>
      <c r="D594" s="102">
        <v>0</v>
      </c>
      <c r="E594" s="42" t="s">
        <v>33</v>
      </c>
      <c r="F594" s="66">
        <v>0</v>
      </c>
      <c r="G594" s="102">
        <v>0</v>
      </c>
      <c r="H594" s="66">
        <v>0</v>
      </c>
      <c r="I594" s="66">
        <v>0</v>
      </c>
      <c r="J594" s="66">
        <v>0</v>
      </c>
      <c r="K594" s="66">
        <v>0</v>
      </c>
      <c r="L594" s="66">
        <v>0</v>
      </c>
      <c r="M594" s="66">
        <v>0</v>
      </c>
      <c r="N594" s="66">
        <v>0</v>
      </c>
      <c r="O594" s="66">
        <v>0</v>
      </c>
      <c r="P594" s="66">
        <v>0</v>
      </c>
      <c r="Q594" s="66">
        <v>0</v>
      </c>
      <c r="R594" s="66">
        <v>0</v>
      </c>
      <c r="S594" s="66">
        <v>0</v>
      </c>
      <c r="T594" s="27">
        <v>0</v>
      </c>
      <c r="U594" s="66">
        <v>0</v>
      </c>
      <c r="V594" s="27">
        <v>0</v>
      </c>
      <c r="W594" s="66">
        <v>0</v>
      </c>
      <c r="X594" s="27">
        <v>0</v>
      </c>
      <c r="Y594" s="66">
        <v>0</v>
      </c>
      <c r="Z594" s="27">
        <v>0</v>
      </c>
      <c r="AA594" s="66">
        <v>0</v>
      </c>
      <c r="AB594" s="27">
        <v>0</v>
      </c>
      <c r="AC594" s="28" t="s">
        <v>33</v>
      </c>
      <c r="AR594" s="95"/>
    </row>
    <row r="595" spans="1:44" ht="94.5" x14ac:dyDescent="0.25">
      <c r="A595" s="23" t="s">
        <v>1086</v>
      </c>
      <c r="B595" s="24" t="s">
        <v>75</v>
      </c>
      <c r="C595" s="25" t="s">
        <v>32</v>
      </c>
      <c r="D595" s="102">
        <v>0</v>
      </c>
      <c r="E595" s="42" t="s">
        <v>33</v>
      </c>
      <c r="F595" s="66">
        <v>0</v>
      </c>
      <c r="G595" s="102">
        <v>0</v>
      </c>
      <c r="H595" s="66">
        <v>0</v>
      </c>
      <c r="I595" s="66">
        <v>0</v>
      </c>
      <c r="J595" s="66">
        <v>0</v>
      </c>
      <c r="K595" s="66">
        <v>0</v>
      </c>
      <c r="L595" s="66">
        <v>0</v>
      </c>
      <c r="M595" s="66">
        <v>0</v>
      </c>
      <c r="N595" s="66">
        <v>0</v>
      </c>
      <c r="O595" s="66">
        <v>0</v>
      </c>
      <c r="P595" s="66">
        <v>0</v>
      </c>
      <c r="Q595" s="66">
        <v>0</v>
      </c>
      <c r="R595" s="66">
        <v>0</v>
      </c>
      <c r="S595" s="66">
        <v>0</v>
      </c>
      <c r="T595" s="27">
        <v>0</v>
      </c>
      <c r="U595" s="66">
        <v>0</v>
      </c>
      <c r="V595" s="27">
        <v>0</v>
      </c>
      <c r="W595" s="66">
        <v>0</v>
      </c>
      <c r="X595" s="27">
        <v>0</v>
      </c>
      <c r="Y595" s="66">
        <v>0</v>
      </c>
      <c r="Z595" s="27">
        <v>0</v>
      </c>
      <c r="AA595" s="66">
        <v>0</v>
      </c>
      <c r="AB595" s="27">
        <v>0</v>
      </c>
      <c r="AC595" s="28" t="s">
        <v>33</v>
      </c>
      <c r="AR595" s="95"/>
    </row>
    <row r="596" spans="1:44" ht="78.75" x14ac:dyDescent="0.25">
      <c r="A596" s="26" t="s">
        <v>1087</v>
      </c>
      <c r="B596" s="26" t="s">
        <v>79</v>
      </c>
      <c r="C596" s="26" t="s">
        <v>32</v>
      </c>
      <c r="D596" s="102">
        <f>SUM(D597)</f>
        <v>383.18020207102234</v>
      </c>
      <c r="E596" s="42" t="s">
        <v>33</v>
      </c>
      <c r="F596" s="66">
        <f t="shared" ref="F596" si="486">SUM(F597)</f>
        <v>76.374665610000022</v>
      </c>
      <c r="G596" s="102">
        <f>SUM(G597)</f>
        <v>306.80553646102231</v>
      </c>
      <c r="H596" s="66">
        <f t="shared" ref="H596:AA596" si="487">SUM(H597)</f>
        <v>0.12699110999999999</v>
      </c>
      <c r="I596" s="66">
        <f t="shared" si="487"/>
        <v>0</v>
      </c>
      <c r="J596" s="66">
        <f t="shared" si="487"/>
        <v>0</v>
      </c>
      <c r="K596" s="66">
        <f t="shared" si="487"/>
        <v>0</v>
      </c>
      <c r="L596" s="66">
        <f t="shared" si="487"/>
        <v>0.12699110999999999</v>
      </c>
      <c r="M596" s="66">
        <f t="shared" si="487"/>
        <v>0.12699111000000002</v>
      </c>
      <c r="N596" s="66">
        <f t="shared" si="487"/>
        <v>0</v>
      </c>
      <c r="O596" s="66">
        <f t="shared" si="487"/>
        <v>0</v>
      </c>
      <c r="P596" s="66">
        <f t="shared" si="487"/>
        <v>0</v>
      </c>
      <c r="Q596" s="66">
        <f t="shared" si="487"/>
        <v>0.12699111000000002</v>
      </c>
      <c r="R596" s="66">
        <f t="shared" si="487"/>
        <v>306.67854535102231</v>
      </c>
      <c r="S596" s="66">
        <f t="shared" si="487"/>
        <v>0</v>
      </c>
      <c r="T596" s="27">
        <f t="shared" si="466"/>
        <v>0</v>
      </c>
      <c r="U596" s="66">
        <f t="shared" si="487"/>
        <v>0</v>
      </c>
      <c r="V596" s="27">
        <v>0</v>
      </c>
      <c r="W596" s="66">
        <f t="shared" si="487"/>
        <v>0</v>
      </c>
      <c r="X596" s="27">
        <v>0</v>
      </c>
      <c r="Y596" s="66">
        <f t="shared" si="487"/>
        <v>0</v>
      </c>
      <c r="Z596" s="27">
        <v>0</v>
      </c>
      <c r="AA596" s="66">
        <f t="shared" si="487"/>
        <v>0</v>
      </c>
      <c r="AB596" s="27">
        <f t="shared" si="468"/>
        <v>0</v>
      </c>
      <c r="AC596" s="28" t="s">
        <v>33</v>
      </c>
      <c r="AR596" s="95"/>
    </row>
    <row r="597" spans="1:44" ht="63" x14ac:dyDescent="0.25">
      <c r="A597" s="36" t="s">
        <v>1087</v>
      </c>
      <c r="B597" s="43" t="s">
        <v>1088</v>
      </c>
      <c r="C597" s="36" t="s">
        <v>1089</v>
      </c>
      <c r="D597" s="34">
        <v>383.18020207102234</v>
      </c>
      <c r="E597" s="36" t="s">
        <v>33</v>
      </c>
      <c r="F597" s="37">
        <v>76.374665610000022</v>
      </c>
      <c r="G597" s="35">
        <v>306.80553646102231</v>
      </c>
      <c r="H597" s="37">
        <f>I597+J597+K597+L597</f>
        <v>0.12699110999999999</v>
      </c>
      <c r="I597" s="37">
        <v>0</v>
      </c>
      <c r="J597" s="37">
        <v>0</v>
      </c>
      <c r="K597" s="37">
        <v>0</v>
      </c>
      <c r="L597" s="37">
        <v>0.12699110999999999</v>
      </c>
      <c r="M597" s="37">
        <f>N597+O597+P597+Q597</f>
        <v>0.12699111000000002</v>
      </c>
      <c r="N597" s="37">
        <v>0</v>
      </c>
      <c r="O597" s="37">
        <v>0</v>
      </c>
      <c r="P597" s="37">
        <v>0</v>
      </c>
      <c r="Q597" s="37">
        <v>0.12699111000000002</v>
      </c>
      <c r="R597" s="38">
        <f>G597-M597</f>
        <v>306.67854535102231</v>
      </c>
      <c r="S597" s="35">
        <f>M597-H597</f>
        <v>0</v>
      </c>
      <c r="T597" s="39">
        <f>S597/H597</f>
        <v>0</v>
      </c>
      <c r="U597" s="35">
        <f>N597-I597</f>
        <v>0</v>
      </c>
      <c r="V597" s="39">
        <v>0</v>
      </c>
      <c r="W597" s="35">
        <f>O597-J597</f>
        <v>0</v>
      </c>
      <c r="X597" s="39">
        <v>0</v>
      </c>
      <c r="Y597" s="35">
        <f>P597-K597</f>
        <v>0</v>
      </c>
      <c r="Z597" s="39">
        <v>0</v>
      </c>
      <c r="AA597" s="35">
        <f>Q597-L597</f>
        <v>0</v>
      </c>
      <c r="AB597" s="39">
        <f>AA597/L597</f>
        <v>0</v>
      </c>
      <c r="AC597" s="11" t="s">
        <v>33</v>
      </c>
      <c r="AR597" s="95"/>
    </row>
    <row r="598" spans="1:44" ht="31.5" x14ac:dyDescent="0.25">
      <c r="A598" s="26" t="s">
        <v>1090</v>
      </c>
      <c r="B598" s="26" t="s">
        <v>100</v>
      </c>
      <c r="C598" s="26" t="s">
        <v>32</v>
      </c>
      <c r="D598" s="102">
        <v>0</v>
      </c>
      <c r="E598" s="42" t="s">
        <v>33</v>
      </c>
      <c r="F598" s="66">
        <v>0</v>
      </c>
      <c r="G598" s="102">
        <v>0</v>
      </c>
      <c r="H598" s="66">
        <v>0</v>
      </c>
      <c r="I598" s="66">
        <v>0</v>
      </c>
      <c r="J598" s="66">
        <v>0</v>
      </c>
      <c r="K598" s="66">
        <v>0</v>
      </c>
      <c r="L598" s="66">
        <v>0</v>
      </c>
      <c r="M598" s="66">
        <v>0</v>
      </c>
      <c r="N598" s="66">
        <v>0</v>
      </c>
      <c r="O598" s="66">
        <v>0</v>
      </c>
      <c r="P598" s="66">
        <v>0</v>
      </c>
      <c r="Q598" s="66">
        <v>0</v>
      </c>
      <c r="R598" s="66">
        <v>0</v>
      </c>
      <c r="S598" s="66">
        <v>0</v>
      </c>
      <c r="T598" s="27">
        <v>0</v>
      </c>
      <c r="U598" s="66">
        <v>0</v>
      </c>
      <c r="V598" s="27">
        <v>0</v>
      </c>
      <c r="W598" s="66">
        <v>0</v>
      </c>
      <c r="X598" s="27">
        <v>0</v>
      </c>
      <c r="Y598" s="66">
        <v>0</v>
      </c>
      <c r="Z598" s="27">
        <v>0</v>
      </c>
      <c r="AA598" s="66">
        <v>0</v>
      </c>
      <c r="AB598" s="27">
        <v>0</v>
      </c>
      <c r="AC598" s="28" t="s">
        <v>33</v>
      </c>
      <c r="AR598" s="95"/>
    </row>
    <row r="599" spans="1:44" ht="63" x14ac:dyDescent="0.25">
      <c r="A599" s="26" t="s">
        <v>1091</v>
      </c>
      <c r="B599" s="26" t="s">
        <v>102</v>
      </c>
      <c r="C599" s="26" t="s">
        <v>32</v>
      </c>
      <c r="D599" s="102">
        <f>D600+D601+D603+D604</f>
        <v>114.24447911999999</v>
      </c>
      <c r="E599" s="42" t="s">
        <v>33</v>
      </c>
      <c r="F599" s="66">
        <f t="shared" ref="F599" si="488">F600+F601+F603+F604</f>
        <v>68.066613009999998</v>
      </c>
      <c r="G599" s="102">
        <f>G600+G601+G603+G604</f>
        <v>46.177866109999997</v>
      </c>
      <c r="H599" s="66">
        <f t="shared" ref="H599:AA599" si="489">H600+H601+H603+H604</f>
        <v>6.7203963900000003</v>
      </c>
      <c r="I599" s="66">
        <f t="shared" si="489"/>
        <v>0</v>
      </c>
      <c r="J599" s="66">
        <f t="shared" si="489"/>
        <v>0</v>
      </c>
      <c r="K599" s="66">
        <f t="shared" si="489"/>
        <v>5.6329296600000003</v>
      </c>
      <c r="L599" s="66">
        <f t="shared" si="489"/>
        <v>1.0874667299999996</v>
      </c>
      <c r="M599" s="66">
        <f t="shared" si="489"/>
        <v>6.7203963900000003</v>
      </c>
      <c r="N599" s="66">
        <f t="shared" si="489"/>
        <v>0</v>
      </c>
      <c r="O599" s="66">
        <f t="shared" si="489"/>
        <v>0</v>
      </c>
      <c r="P599" s="66">
        <f t="shared" si="489"/>
        <v>5.6329296600000003</v>
      </c>
      <c r="Q599" s="66">
        <f t="shared" si="489"/>
        <v>1.0874667299999998</v>
      </c>
      <c r="R599" s="66">
        <f t="shared" si="489"/>
        <v>39.457469720000006</v>
      </c>
      <c r="S599" s="66">
        <f t="shared" si="489"/>
        <v>0</v>
      </c>
      <c r="T599" s="27">
        <f t="shared" ref="T599:T601" si="490">S599/H599</f>
        <v>0</v>
      </c>
      <c r="U599" s="66">
        <f t="shared" si="489"/>
        <v>0</v>
      </c>
      <c r="V599" s="27">
        <v>0</v>
      </c>
      <c r="W599" s="66">
        <f t="shared" si="489"/>
        <v>0</v>
      </c>
      <c r="X599" s="27">
        <v>0</v>
      </c>
      <c r="Y599" s="66">
        <f t="shared" si="489"/>
        <v>0</v>
      </c>
      <c r="Z599" s="27">
        <f t="shared" ref="Z599:Z601" si="491">Y599/K599</f>
        <v>0</v>
      </c>
      <c r="AA599" s="66">
        <f t="shared" si="489"/>
        <v>0</v>
      </c>
      <c r="AB599" s="27">
        <f t="shared" ref="AB599:AB601" si="492">AA599/L599</f>
        <v>0</v>
      </c>
      <c r="AC599" s="28" t="s">
        <v>33</v>
      </c>
      <c r="AR599" s="95"/>
    </row>
    <row r="600" spans="1:44" ht="31.5" x14ac:dyDescent="0.25">
      <c r="A600" s="26" t="s">
        <v>1092</v>
      </c>
      <c r="B600" s="26" t="s">
        <v>104</v>
      </c>
      <c r="C600" s="26" t="s">
        <v>32</v>
      </c>
      <c r="D600" s="102">
        <v>0</v>
      </c>
      <c r="E600" s="42" t="s">
        <v>33</v>
      </c>
      <c r="F600" s="66">
        <v>0</v>
      </c>
      <c r="G600" s="102">
        <v>0</v>
      </c>
      <c r="H600" s="66">
        <v>0</v>
      </c>
      <c r="I600" s="66">
        <v>0</v>
      </c>
      <c r="J600" s="66">
        <v>0</v>
      </c>
      <c r="K600" s="66">
        <v>0</v>
      </c>
      <c r="L600" s="66">
        <v>0</v>
      </c>
      <c r="M600" s="66">
        <v>0</v>
      </c>
      <c r="N600" s="66">
        <v>0</v>
      </c>
      <c r="O600" s="66">
        <v>0</v>
      </c>
      <c r="P600" s="66">
        <v>0</v>
      </c>
      <c r="Q600" s="66">
        <v>0</v>
      </c>
      <c r="R600" s="66">
        <v>0</v>
      </c>
      <c r="S600" s="66">
        <v>0</v>
      </c>
      <c r="T600" s="27">
        <v>0</v>
      </c>
      <c r="U600" s="66">
        <v>0</v>
      </c>
      <c r="V600" s="27">
        <v>0</v>
      </c>
      <c r="W600" s="66">
        <v>0</v>
      </c>
      <c r="X600" s="27">
        <v>0</v>
      </c>
      <c r="Y600" s="66">
        <v>0</v>
      </c>
      <c r="Z600" s="27">
        <v>0</v>
      </c>
      <c r="AA600" s="66">
        <v>0</v>
      </c>
      <c r="AB600" s="27">
        <v>0</v>
      </c>
      <c r="AC600" s="28" t="s">
        <v>33</v>
      </c>
      <c r="AR600" s="95"/>
    </row>
    <row r="601" spans="1:44" x14ac:dyDescent="0.25">
      <c r="A601" s="26" t="s">
        <v>1093</v>
      </c>
      <c r="B601" s="26" t="s">
        <v>112</v>
      </c>
      <c r="C601" s="26" t="s">
        <v>32</v>
      </c>
      <c r="D601" s="102">
        <f>SUM(D602:D602)</f>
        <v>41.875280000000004</v>
      </c>
      <c r="E601" s="42" t="s">
        <v>33</v>
      </c>
      <c r="F601" s="66">
        <f t="shared" ref="F601" si="493">SUM(F602:F602)</f>
        <v>1.942946280000001</v>
      </c>
      <c r="G601" s="102">
        <f>SUM(G602:G602)</f>
        <v>39.932333720000003</v>
      </c>
      <c r="H601" s="66">
        <f t="shared" ref="H601:AA601" si="494">SUM(H602:H602)</f>
        <v>0.47486399999999995</v>
      </c>
      <c r="I601" s="66">
        <f t="shared" si="494"/>
        <v>0</v>
      </c>
      <c r="J601" s="66">
        <f t="shared" si="494"/>
        <v>0</v>
      </c>
      <c r="K601" s="66">
        <f t="shared" si="494"/>
        <v>0.39571999999999996</v>
      </c>
      <c r="L601" s="66">
        <f t="shared" si="494"/>
        <v>7.9143999999999992E-2</v>
      </c>
      <c r="M601" s="66">
        <f t="shared" si="494"/>
        <v>0.47486399999999995</v>
      </c>
      <c r="N601" s="66">
        <f t="shared" si="494"/>
        <v>0</v>
      </c>
      <c r="O601" s="66">
        <f t="shared" si="494"/>
        <v>0</v>
      </c>
      <c r="P601" s="66">
        <f t="shared" si="494"/>
        <v>0.39572000000000002</v>
      </c>
      <c r="Q601" s="66">
        <f t="shared" si="494"/>
        <v>7.9143999999999951E-2</v>
      </c>
      <c r="R601" s="66">
        <f t="shared" si="494"/>
        <v>39.457469720000006</v>
      </c>
      <c r="S601" s="66">
        <f t="shared" si="494"/>
        <v>0</v>
      </c>
      <c r="T601" s="27">
        <f t="shared" si="490"/>
        <v>0</v>
      </c>
      <c r="U601" s="66">
        <f t="shared" si="494"/>
        <v>0</v>
      </c>
      <c r="V601" s="27">
        <v>0</v>
      </c>
      <c r="W601" s="66">
        <f t="shared" si="494"/>
        <v>0</v>
      </c>
      <c r="X601" s="27">
        <v>0</v>
      </c>
      <c r="Y601" s="66">
        <f t="shared" si="494"/>
        <v>0</v>
      </c>
      <c r="Z601" s="27">
        <f t="shared" si="491"/>
        <v>0</v>
      </c>
      <c r="AA601" s="66">
        <f t="shared" si="494"/>
        <v>0</v>
      </c>
      <c r="AB601" s="27">
        <f t="shared" si="492"/>
        <v>0</v>
      </c>
      <c r="AC601" s="28" t="s">
        <v>33</v>
      </c>
      <c r="AR601" s="95"/>
    </row>
    <row r="602" spans="1:44" ht="31.5" x14ac:dyDescent="0.25">
      <c r="A602" s="36" t="s">
        <v>1093</v>
      </c>
      <c r="B602" s="43" t="s">
        <v>1094</v>
      </c>
      <c r="C602" s="36" t="s">
        <v>1095</v>
      </c>
      <c r="D602" s="34">
        <v>41.875280000000004</v>
      </c>
      <c r="E602" s="36" t="s">
        <v>33</v>
      </c>
      <c r="F602" s="37">
        <v>1.942946280000001</v>
      </c>
      <c r="G602" s="35">
        <v>39.932333720000003</v>
      </c>
      <c r="H602" s="37">
        <f>I602+J602+K602+L602</f>
        <v>0.47486399999999995</v>
      </c>
      <c r="I602" s="37">
        <v>0</v>
      </c>
      <c r="J602" s="37">
        <v>0</v>
      </c>
      <c r="K602" s="37">
        <v>0.39571999999999996</v>
      </c>
      <c r="L602" s="37">
        <v>7.9143999999999992E-2</v>
      </c>
      <c r="M602" s="37">
        <f>N602+O602+P602+Q602</f>
        <v>0.47486399999999995</v>
      </c>
      <c r="N602" s="37">
        <v>0</v>
      </c>
      <c r="O602" s="37">
        <v>0</v>
      </c>
      <c r="P602" s="37">
        <v>0.39572000000000002</v>
      </c>
      <c r="Q602" s="37">
        <v>7.9143999999999951E-2</v>
      </c>
      <c r="R602" s="38">
        <f>G602-M602</f>
        <v>39.457469720000006</v>
      </c>
      <c r="S602" s="35">
        <f>M602-H602</f>
        <v>0</v>
      </c>
      <c r="T602" s="39">
        <f>S602/H602</f>
        <v>0</v>
      </c>
      <c r="U602" s="35">
        <f>N602-I602</f>
        <v>0</v>
      </c>
      <c r="V602" s="39">
        <v>0</v>
      </c>
      <c r="W602" s="35">
        <f>O602-J602</f>
        <v>0</v>
      </c>
      <c r="X602" s="39">
        <v>0</v>
      </c>
      <c r="Y602" s="35">
        <f>P602-K602</f>
        <v>0</v>
      </c>
      <c r="Z602" s="39">
        <f>Y602/K602</f>
        <v>0</v>
      </c>
      <c r="AA602" s="35">
        <f>Q602-L602</f>
        <v>0</v>
      </c>
      <c r="AB602" s="39">
        <f>AA602/L602</f>
        <v>0</v>
      </c>
      <c r="AC602" s="11" t="s">
        <v>33</v>
      </c>
      <c r="AR602" s="95"/>
    </row>
    <row r="603" spans="1:44" ht="31.5" x14ac:dyDescent="0.25">
      <c r="A603" s="26" t="s">
        <v>1096</v>
      </c>
      <c r="B603" s="26" t="s">
        <v>121</v>
      </c>
      <c r="C603" s="26" t="s">
        <v>32</v>
      </c>
      <c r="D603" s="102">
        <v>0</v>
      </c>
      <c r="E603" s="42" t="s">
        <v>33</v>
      </c>
      <c r="F603" s="66">
        <v>0</v>
      </c>
      <c r="G603" s="102">
        <v>0</v>
      </c>
      <c r="H603" s="66">
        <v>0</v>
      </c>
      <c r="I603" s="66">
        <v>0</v>
      </c>
      <c r="J603" s="66">
        <v>0</v>
      </c>
      <c r="K603" s="66">
        <v>0</v>
      </c>
      <c r="L603" s="66">
        <v>0</v>
      </c>
      <c r="M603" s="66">
        <v>0</v>
      </c>
      <c r="N603" s="66">
        <v>0</v>
      </c>
      <c r="O603" s="66">
        <v>0</v>
      </c>
      <c r="P603" s="66">
        <v>0</v>
      </c>
      <c r="Q603" s="66">
        <v>0</v>
      </c>
      <c r="R603" s="66">
        <v>0</v>
      </c>
      <c r="S603" s="66">
        <v>0</v>
      </c>
      <c r="T603" s="27">
        <v>0</v>
      </c>
      <c r="U603" s="66">
        <v>0</v>
      </c>
      <c r="V603" s="27">
        <v>0</v>
      </c>
      <c r="W603" s="66">
        <v>0</v>
      </c>
      <c r="X603" s="27">
        <v>0</v>
      </c>
      <c r="Y603" s="66">
        <v>0</v>
      </c>
      <c r="Z603" s="27">
        <v>0</v>
      </c>
      <c r="AA603" s="66">
        <v>0</v>
      </c>
      <c r="AB603" s="27">
        <v>0</v>
      </c>
      <c r="AC603" s="28" t="s">
        <v>33</v>
      </c>
      <c r="AR603" s="95"/>
    </row>
    <row r="604" spans="1:44" ht="31.5" x14ac:dyDescent="0.25">
      <c r="A604" s="26" t="s">
        <v>1097</v>
      </c>
      <c r="B604" s="26" t="s">
        <v>125</v>
      </c>
      <c r="C604" s="26" t="s">
        <v>32</v>
      </c>
      <c r="D604" s="102">
        <f>SUM(D605:D605)</f>
        <v>72.36919911999999</v>
      </c>
      <c r="E604" s="42" t="s">
        <v>33</v>
      </c>
      <c r="F604" s="66">
        <f t="shared" ref="F604:S604" si="495">SUM(F605:F605)</f>
        <v>66.123666729999997</v>
      </c>
      <c r="G604" s="102">
        <f t="shared" si="495"/>
        <v>6.2455323899999939</v>
      </c>
      <c r="H604" s="66">
        <f t="shared" si="495"/>
        <v>6.2455323900000002</v>
      </c>
      <c r="I604" s="66">
        <f t="shared" si="495"/>
        <v>0</v>
      </c>
      <c r="J604" s="66">
        <f t="shared" si="495"/>
        <v>0</v>
      </c>
      <c r="K604" s="66">
        <f t="shared" si="495"/>
        <v>5.2372096600000004</v>
      </c>
      <c r="L604" s="66">
        <f t="shared" si="495"/>
        <v>1.0083227299999997</v>
      </c>
      <c r="M604" s="66">
        <f t="shared" si="495"/>
        <v>6.2455323900000002</v>
      </c>
      <c r="N604" s="66">
        <f t="shared" si="495"/>
        <v>0</v>
      </c>
      <c r="O604" s="66">
        <f t="shared" si="495"/>
        <v>0</v>
      </c>
      <c r="P604" s="66">
        <f t="shared" si="495"/>
        <v>5.2372096600000004</v>
      </c>
      <c r="Q604" s="66">
        <f t="shared" si="495"/>
        <v>1.0083227299999999</v>
      </c>
      <c r="R604" s="66">
        <f t="shared" si="495"/>
        <v>0</v>
      </c>
      <c r="S604" s="66">
        <f t="shared" si="495"/>
        <v>0</v>
      </c>
      <c r="T604" s="27">
        <f t="shared" ref="T604" si="496">S604/H604</f>
        <v>0</v>
      </c>
      <c r="U604" s="66">
        <f>SUM(U605:U605)</f>
        <v>0</v>
      </c>
      <c r="V604" s="27">
        <v>0</v>
      </c>
      <c r="W604" s="66">
        <f>SUM(W605:W605)</f>
        <v>0</v>
      </c>
      <c r="X604" s="27">
        <v>0</v>
      </c>
      <c r="Y604" s="66">
        <f>SUM(Y605:Y605)</f>
        <v>0</v>
      </c>
      <c r="Z604" s="27">
        <f t="shared" ref="Z604" si="497">Y604/K604</f>
        <v>0</v>
      </c>
      <c r="AA604" s="66">
        <f>SUM(AA605:AA605)</f>
        <v>0</v>
      </c>
      <c r="AB604" s="27">
        <f t="shared" ref="AB604" si="498">AA604/L604</f>
        <v>0</v>
      </c>
      <c r="AC604" s="28" t="s">
        <v>33</v>
      </c>
      <c r="AR604" s="95"/>
    </row>
    <row r="605" spans="1:44" ht="47.25" x14ac:dyDescent="0.25">
      <c r="A605" s="36" t="s">
        <v>1097</v>
      </c>
      <c r="B605" s="43" t="s">
        <v>1098</v>
      </c>
      <c r="C605" s="36" t="s">
        <v>1099</v>
      </c>
      <c r="D605" s="35">
        <v>72.36919911999999</v>
      </c>
      <c r="E605" s="36" t="s">
        <v>33</v>
      </c>
      <c r="F605" s="37">
        <v>66.123666729999997</v>
      </c>
      <c r="G605" s="35">
        <v>6.2455323899999939</v>
      </c>
      <c r="H605" s="37">
        <f>I605+J605+K605+L605</f>
        <v>6.2455323900000002</v>
      </c>
      <c r="I605" s="37">
        <v>0</v>
      </c>
      <c r="J605" s="37">
        <v>0</v>
      </c>
      <c r="K605" s="37">
        <v>5.2372096600000004</v>
      </c>
      <c r="L605" s="37">
        <v>1.0083227299999997</v>
      </c>
      <c r="M605" s="37">
        <f>N605+O605+P605+Q605</f>
        <v>6.2455323900000002</v>
      </c>
      <c r="N605" s="37">
        <v>0</v>
      </c>
      <c r="O605" s="37">
        <v>0</v>
      </c>
      <c r="P605" s="37">
        <v>5.2372096600000004</v>
      </c>
      <c r="Q605" s="37">
        <v>1.0083227299999999</v>
      </c>
      <c r="R605" s="38">
        <f>G605-M605</f>
        <v>0</v>
      </c>
      <c r="S605" s="35">
        <f>M605-H605</f>
        <v>0</v>
      </c>
      <c r="T605" s="39">
        <f>S605/H605</f>
        <v>0</v>
      </c>
      <c r="U605" s="35">
        <f>N605-I605</f>
        <v>0</v>
      </c>
      <c r="V605" s="39">
        <v>0</v>
      </c>
      <c r="W605" s="35">
        <f>O605-J605</f>
        <v>0</v>
      </c>
      <c r="X605" s="39">
        <v>0</v>
      </c>
      <c r="Y605" s="35">
        <f>P605-K605</f>
        <v>0</v>
      </c>
      <c r="Z605" s="39">
        <f>Y605/K605</f>
        <v>0</v>
      </c>
      <c r="AA605" s="35">
        <f>Q605-L605</f>
        <v>0</v>
      </c>
      <c r="AB605" s="39">
        <f>AA605/L605</f>
        <v>0</v>
      </c>
      <c r="AC605" s="11" t="s">
        <v>33</v>
      </c>
      <c r="AR605" s="95"/>
    </row>
    <row r="606" spans="1:44" ht="31.5" x14ac:dyDescent="0.25">
      <c r="A606" s="26" t="s">
        <v>1100</v>
      </c>
      <c r="B606" s="26" t="s">
        <v>146</v>
      </c>
      <c r="C606" s="26" t="s">
        <v>32</v>
      </c>
      <c r="D606" s="102">
        <f>D607+D608+D609+D610</f>
        <v>215.59331167699997</v>
      </c>
      <c r="E606" s="42" t="s">
        <v>33</v>
      </c>
      <c r="F606" s="66">
        <f t="shared" ref="F606" si="499">F607+F608+F609+F610</f>
        <v>39.851493180000006</v>
      </c>
      <c r="G606" s="102">
        <f>G607+G608+G609+G610</f>
        <v>175.74181849699997</v>
      </c>
      <c r="H606" s="66">
        <f t="shared" ref="H606:AA606" si="500">H607+H608+H609+H610</f>
        <v>36.271675330356047</v>
      </c>
      <c r="I606" s="66">
        <f t="shared" si="500"/>
        <v>0</v>
      </c>
      <c r="J606" s="66">
        <f t="shared" si="500"/>
        <v>0</v>
      </c>
      <c r="K606" s="66">
        <f t="shared" si="500"/>
        <v>30.551647181963368</v>
      </c>
      <c r="L606" s="66">
        <f t="shared" si="500"/>
        <v>5.7200281483926734</v>
      </c>
      <c r="M606" s="66">
        <f t="shared" si="500"/>
        <v>11.108553969999999</v>
      </c>
      <c r="N606" s="66">
        <f t="shared" si="500"/>
        <v>0</v>
      </c>
      <c r="O606" s="66">
        <f t="shared" si="500"/>
        <v>0</v>
      </c>
      <c r="P606" s="66">
        <f t="shared" si="500"/>
        <v>10.048131869999999</v>
      </c>
      <c r="Q606" s="66">
        <f t="shared" si="500"/>
        <v>1.0604221</v>
      </c>
      <c r="R606" s="66">
        <f t="shared" si="500"/>
        <v>164.63326452699999</v>
      </c>
      <c r="S606" s="66">
        <f t="shared" si="500"/>
        <v>-25.163121360356044</v>
      </c>
      <c r="T606" s="27">
        <f t="shared" ref="T606:T613" si="501">S606/H606</f>
        <v>-0.6937402568581339</v>
      </c>
      <c r="U606" s="66">
        <f t="shared" si="500"/>
        <v>0</v>
      </c>
      <c r="V606" s="27">
        <v>0</v>
      </c>
      <c r="W606" s="66">
        <f t="shared" si="500"/>
        <v>0</v>
      </c>
      <c r="X606" s="27">
        <v>0</v>
      </c>
      <c r="Y606" s="66">
        <f t="shared" si="500"/>
        <v>-20.503515311963369</v>
      </c>
      <c r="Z606" s="27">
        <f t="shared" ref="Z606:Z613" si="502">Y606/K606</f>
        <v>-0.67110997943403627</v>
      </c>
      <c r="AA606" s="66">
        <f t="shared" si="500"/>
        <v>-4.6596060483926731</v>
      </c>
      <c r="AB606" s="27">
        <f t="shared" ref="AB606:AB613" si="503">AA606/L606</f>
        <v>-0.81461243328007427</v>
      </c>
      <c r="AC606" s="64" t="s">
        <v>33</v>
      </c>
      <c r="AR606" s="95"/>
    </row>
    <row r="607" spans="1:44" ht="47.25" x14ac:dyDescent="0.25">
      <c r="A607" s="26" t="s">
        <v>1101</v>
      </c>
      <c r="B607" s="26" t="s">
        <v>148</v>
      </c>
      <c r="C607" s="26" t="s">
        <v>32</v>
      </c>
      <c r="D607" s="102">
        <v>0</v>
      </c>
      <c r="E607" s="42" t="s">
        <v>33</v>
      </c>
      <c r="F607" s="66">
        <v>0</v>
      </c>
      <c r="G607" s="102">
        <v>0</v>
      </c>
      <c r="H607" s="66">
        <v>0</v>
      </c>
      <c r="I607" s="66">
        <v>0</v>
      </c>
      <c r="J607" s="66">
        <v>0</v>
      </c>
      <c r="K607" s="66">
        <v>0</v>
      </c>
      <c r="L607" s="66">
        <v>0</v>
      </c>
      <c r="M607" s="66">
        <v>0</v>
      </c>
      <c r="N607" s="66">
        <v>0</v>
      </c>
      <c r="O607" s="66">
        <v>0</v>
      </c>
      <c r="P607" s="66">
        <v>0</v>
      </c>
      <c r="Q607" s="66">
        <v>0</v>
      </c>
      <c r="R607" s="66">
        <v>0</v>
      </c>
      <c r="S607" s="66">
        <v>0</v>
      </c>
      <c r="T607" s="27">
        <v>0</v>
      </c>
      <c r="U607" s="66">
        <v>0</v>
      </c>
      <c r="V607" s="27">
        <v>0</v>
      </c>
      <c r="W607" s="66">
        <v>0</v>
      </c>
      <c r="X607" s="27">
        <v>0</v>
      </c>
      <c r="Y607" s="66">
        <v>0</v>
      </c>
      <c r="Z607" s="27">
        <v>0</v>
      </c>
      <c r="AA607" s="66">
        <v>0</v>
      </c>
      <c r="AB607" s="27">
        <v>0</v>
      </c>
      <c r="AC607" s="28" t="s">
        <v>33</v>
      </c>
      <c r="AR607" s="95"/>
    </row>
    <row r="608" spans="1:44" ht="31.5" x14ac:dyDescent="0.25">
      <c r="A608" s="26" t="s">
        <v>1102</v>
      </c>
      <c r="B608" s="26" t="s">
        <v>176</v>
      </c>
      <c r="C608" s="26" t="s">
        <v>32</v>
      </c>
      <c r="D608" s="102">
        <v>0</v>
      </c>
      <c r="E608" s="42" t="s">
        <v>33</v>
      </c>
      <c r="F608" s="66">
        <v>0</v>
      </c>
      <c r="G608" s="102">
        <v>0</v>
      </c>
      <c r="H608" s="66">
        <v>0</v>
      </c>
      <c r="I608" s="66">
        <v>0</v>
      </c>
      <c r="J608" s="66">
        <v>0</v>
      </c>
      <c r="K608" s="66">
        <v>0</v>
      </c>
      <c r="L608" s="66">
        <v>0</v>
      </c>
      <c r="M608" s="66">
        <v>0</v>
      </c>
      <c r="N608" s="66">
        <v>0</v>
      </c>
      <c r="O608" s="66">
        <v>0</v>
      </c>
      <c r="P608" s="66">
        <v>0</v>
      </c>
      <c r="Q608" s="66">
        <v>0</v>
      </c>
      <c r="R608" s="66">
        <v>0</v>
      </c>
      <c r="S608" s="66">
        <v>0</v>
      </c>
      <c r="T608" s="27">
        <v>0</v>
      </c>
      <c r="U608" s="66">
        <v>0</v>
      </c>
      <c r="V608" s="27">
        <v>0</v>
      </c>
      <c r="W608" s="66">
        <v>0</v>
      </c>
      <c r="X608" s="27">
        <v>0</v>
      </c>
      <c r="Y608" s="66">
        <v>0</v>
      </c>
      <c r="Z608" s="27">
        <v>0</v>
      </c>
      <c r="AA608" s="66">
        <v>0</v>
      </c>
      <c r="AB608" s="27">
        <v>0</v>
      </c>
      <c r="AC608" s="28" t="s">
        <v>33</v>
      </c>
      <c r="AR608" s="95"/>
    </row>
    <row r="609" spans="1:44" ht="31.5" x14ac:dyDescent="0.25">
      <c r="A609" s="26" t="s">
        <v>1103</v>
      </c>
      <c r="B609" s="26" t="s">
        <v>178</v>
      </c>
      <c r="C609" s="26" t="s">
        <v>32</v>
      </c>
      <c r="D609" s="102">
        <v>0</v>
      </c>
      <c r="E609" s="42" t="s">
        <v>33</v>
      </c>
      <c r="F609" s="66">
        <v>0</v>
      </c>
      <c r="G609" s="102">
        <v>0</v>
      </c>
      <c r="H609" s="66">
        <v>0</v>
      </c>
      <c r="I609" s="66">
        <v>0</v>
      </c>
      <c r="J609" s="66">
        <v>0</v>
      </c>
      <c r="K609" s="66">
        <v>0</v>
      </c>
      <c r="L609" s="66">
        <v>0</v>
      </c>
      <c r="M609" s="66">
        <v>0</v>
      </c>
      <c r="N609" s="66">
        <v>0</v>
      </c>
      <c r="O609" s="66">
        <v>0</v>
      </c>
      <c r="P609" s="66">
        <v>0</v>
      </c>
      <c r="Q609" s="66">
        <v>0</v>
      </c>
      <c r="R609" s="66">
        <v>0</v>
      </c>
      <c r="S609" s="66">
        <v>0</v>
      </c>
      <c r="T609" s="27">
        <v>0</v>
      </c>
      <c r="U609" s="66">
        <v>0</v>
      </c>
      <c r="V609" s="27">
        <v>0</v>
      </c>
      <c r="W609" s="66">
        <v>0</v>
      </c>
      <c r="X609" s="27">
        <v>0</v>
      </c>
      <c r="Y609" s="66">
        <v>0</v>
      </c>
      <c r="Z609" s="27">
        <v>0</v>
      </c>
      <c r="AA609" s="66">
        <v>0</v>
      </c>
      <c r="AB609" s="27">
        <v>0</v>
      </c>
      <c r="AC609" s="28" t="s">
        <v>33</v>
      </c>
      <c r="AR609" s="95"/>
    </row>
    <row r="610" spans="1:44" ht="47.25" x14ac:dyDescent="0.25">
      <c r="A610" s="26" t="s">
        <v>1104</v>
      </c>
      <c r="B610" s="26" t="s">
        <v>214</v>
      </c>
      <c r="C610" s="26" t="s">
        <v>32</v>
      </c>
      <c r="D610" s="105">
        <f>SUM(D611:D613)</f>
        <v>215.59331167699997</v>
      </c>
      <c r="E610" s="42" t="s">
        <v>33</v>
      </c>
      <c r="F610" s="66">
        <f t="shared" ref="F610:S610" si="504">SUM(F611:F613)</f>
        <v>39.851493180000006</v>
      </c>
      <c r="G610" s="102">
        <f t="shared" si="504"/>
        <v>175.74181849699997</v>
      </c>
      <c r="H610" s="66">
        <f t="shared" si="504"/>
        <v>36.271675330356047</v>
      </c>
      <c r="I610" s="66">
        <f t="shared" si="504"/>
        <v>0</v>
      </c>
      <c r="J610" s="66">
        <f t="shared" si="504"/>
        <v>0</v>
      </c>
      <c r="K610" s="66">
        <f t="shared" si="504"/>
        <v>30.551647181963368</v>
      </c>
      <c r="L610" s="66">
        <f t="shared" si="504"/>
        <v>5.7200281483926734</v>
      </c>
      <c r="M610" s="66">
        <f t="shared" si="504"/>
        <v>11.108553969999999</v>
      </c>
      <c r="N610" s="66">
        <f t="shared" si="504"/>
        <v>0</v>
      </c>
      <c r="O610" s="66">
        <f t="shared" si="504"/>
        <v>0</v>
      </c>
      <c r="P610" s="66">
        <f t="shared" si="504"/>
        <v>10.048131869999999</v>
      </c>
      <c r="Q610" s="66">
        <f t="shared" si="504"/>
        <v>1.0604221</v>
      </c>
      <c r="R610" s="66">
        <f t="shared" si="504"/>
        <v>164.63326452699999</v>
      </c>
      <c r="S610" s="66">
        <f t="shared" si="504"/>
        <v>-25.163121360356044</v>
      </c>
      <c r="T610" s="27">
        <f t="shared" si="501"/>
        <v>-0.6937402568581339</v>
      </c>
      <c r="U610" s="66">
        <f>SUM(U611:U613)</f>
        <v>0</v>
      </c>
      <c r="V610" s="27">
        <v>0</v>
      </c>
      <c r="W610" s="66">
        <f>SUM(W611:W613)</f>
        <v>0</v>
      </c>
      <c r="X610" s="27">
        <v>0</v>
      </c>
      <c r="Y610" s="66">
        <f>SUM(Y611:Y613)</f>
        <v>-20.503515311963369</v>
      </c>
      <c r="Z610" s="27">
        <f t="shared" si="502"/>
        <v>-0.67110997943403627</v>
      </c>
      <c r="AA610" s="66">
        <f>SUM(AA611:AA613)</f>
        <v>-4.6596060483926731</v>
      </c>
      <c r="AB610" s="27">
        <f t="shared" si="503"/>
        <v>-0.81461243328007427</v>
      </c>
      <c r="AC610" s="28" t="s">
        <v>33</v>
      </c>
      <c r="AR610" s="95"/>
    </row>
    <row r="611" spans="1:44" ht="47.25" x14ac:dyDescent="0.25">
      <c r="A611" s="36" t="s">
        <v>1104</v>
      </c>
      <c r="B611" s="43" t="s">
        <v>1105</v>
      </c>
      <c r="C611" s="36" t="s">
        <v>1106</v>
      </c>
      <c r="D611" s="35">
        <v>76.366949172399984</v>
      </c>
      <c r="E611" s="36" t="s">
        <v>33</v>
      </c>
      <c r="F611" s="37">
        <v>24.040637180000004</v>
      </c>
      <c r="G611" s="35">
        <v>52.32631199239998</v>
      </c>
      <c r="H611" s="37">
        <f t="shared" ref="H611:H613" si="505">I611+J611+K611+L611</f>
        <v>3.9211470495560397</v>
      </c>
      <c r="I611" s="37">
        <v>0</v>
      </c>
      <c r="J611" s="37">
        <v>0</v>
      </c>
      <c r="K611" s="37">
        <v>3.4338974696300335</v>
      </c>
      <c r="L611" s="37">
        <v>0.48724957992600615</v>
      </c>
      <c r="M611" s="37">
        <f t="shared" ref="M611:M613" si="506">N611+O611+P611+Q611</f>
        <v>3.7808906699999998</v>
      </c>
      <c r="N611" s="37">
        <v>0</v>
      </c>
      <c r="O611" s="37">
        <v>0</v>
      </c>
      <c r="P611" s="37">
        <v>3.7808906699999998</v>
      </c>
      <c r="Q611" s="37">
        <v>0</v>
      </c>
      <c r="R611" s="38">
        <f t="shared" ref="R611:R613" si="507">G611-M611</f>
        <v>48.545421322399982</v>
      </c>
      <c r="S611" s="35">
        <f t="shared" ref="S611:S613" si="508">M611-H611</f>
        <v>-0.14025637955603987</v>
      </c>
      <c r="T611" s="39">
        <f t="shared" si="501"/>
        <v>-3.5769222062692084E-2</v>
      </c>
      <c r="U611" s="35">
        <f t="shared" ref="U611:U613" si="509">N611-I611</f>
        <v>0</v>
      </c>
      <c r="V611" s="39">
        <v>0</v>
      </c>
      <c r="W611" s="35">
        <f t="shared" ref="W611:W613" si="510">O611-J611</f>
        <v>0</v>
      </c>
      <c r="X611" s="39">
        <v>0</v>
      </c>
      <c r="Y611" s="35">
        <f t="shared" ref="Y611:Y613" si="511">P611-K611</f>
        <v>0.34699320036996628</v>
      </c>
      <c r="Z611" s="39">
        <f t="shared" si="502"/>
        <v>0.10104937711123657</v>
      </c>
      <c r="AA611" s="35">
        <f t="shared" ref="AA611:AA613" si="512">Q611-L611</f>
        <v>-0.48724957992600615</v>
      </c>
      <c r="AB611" s="39">
        <f t="shared" si="503"/>
        <v>-1</v>
      </c>
      <c r="AC611" s="11" t="s">
        <v>33</v>
      </c>
      <c r="AR611" s="95"/>
    </row>
    <row r="612" spans="1:44" ht="47.25" x14ac:dyDescent="0.25">
      <c r="A612" s="36" t="s">
        <v>1104</v>
      </c>
      <c r="B612" s="43" t="s">
        <v>1107</v>
      </c>
      <c r="C612" s="36" t="s">
        <v>1108</v>
      </c>
      <c r="D612" s="35">
        <v>56.145186756000001</v>
      </c>
      <c r="E612" s="36" t="s">
        <v>33</v>
      </c>
      <c r="F612" s="37">
        <v>1.55081055</v>
      </c>
      <c r="G612" s="35">
        <v>54.594376206</v>
      </c>
      <c r="H612" s="37">
        <f t="shared" si="505"/>
        <v>23.373294522000002</v>
      </c>
      <c r="I612" s="37">
        <v>0</v>
      </c>
      <c r="J612" s="37">
        <v>0</v>
      </c>
      <c r="K612" s="37">
        <v>19.581342453333335</v>
      </c>
      <c r="L612" s="37">
        <v>3.7919520686666672</v>
      </c>
      <c r="M612" s="37">
        <f t="shared" si="506"/>
        <v>3.2217120999999995</v>
      </c>
      <c r="N612" s="37">
        <v>0</v>
      </c>
      <c r="O612" s="37">
        <v>0</v>
      </c>
      <c r="P612" s="37">
        <v>2.7880373599999997</v>
      </c>
      <c r="Q612" s="37">
        <v>0.43367474</v>
      </c>
      <c r="R612" s="38">
        <f t="shared" si="507"/>
        <v>51.372664106000002</v>
      </c>
      <c r="S612" s="35">
        <f t="shared" si="508"/>
        <v>-20.151582422000004</v>
      </c>
      <c r="T612" s="39">
        <f t="shared" si="501"/>
        <v>-0.86216268755063274</v>
      </c>
      <c r="U612" s="35">
        <f t="shared" si="509"/>
        <v>0</v>
      </c>
      <c r="V612" s="39">
        <v>0</v>
      </c>
      <c r="W612" s="35">
        <f t="shared" si="510"/>
        <v>0</v>
      </c>
      <c r="X612" s="39">
        <v>0</v>
      </c>
      <c r="Y612" s="35">
        <f t="shared" si="511"/>
        <v>-16.793305093333334</v>
      </c>
      <c r="Z612" s="39">
        <f t="shared" si="502"/>
        <v>-0.85761765994111439</v>
      </c>
      <c r="AA612" s="35">
        <f t="shared" si="512"/>
        <v>-3.3582773286666674</v>
      </c>
      <c r="AB612" s="39">
        <f t="shared" si="503"/>
        <v>-0.88563285290879501</v>
      </c>
      <c r="AC612" s="11" t="s">
        <v>1168</v>
      </c>
      <c r="AR612" s="95"/>
    </row>
    <row r="613" spans="1:44" ht="31.5" x14ac:dyDescent="0.25">
      <c r="A613" s="36" t="s">
        <v>1104</v>
      </c>
      <c r="B613" s="43" t="s">
        <v>1109</v>
      </c>
      <c r="C613" s="36" t="s">
        <v>1110</v>
      </c>
      <c r="D613" s="35">
        <v>83.081175748600003</v>
      </c>
      <c r="E613" s="36" t="s">
        <v>33</v>
      </c>
      <c r="F613" s="37">
        <v>14.26004545</v>
      </c>
      <c r="G613" s="35">
        <v>68.821130298599996</v>
      </c>
      <c r="H613" s="37">
        <f t="shared" si="505"/>
        <v>8.9772337588000024</v>
      </c>
      <c r="I613" s="37">
        <v>0</v>
      </c>
      <c r="J613" s="37">
        <v>0</v>
      </c>
      <c r="K613" s="37">
        <v>7.5364072590000024</v>
      </c>
      <c r="L613" s="37">
        <v>1.4408264998</v>
      </c>
      <c r="M613" s="37">
        <f t="shared" si="506"/>
        <v>4.1059511999999998</v>
      </c>
      <c r="N613" s="37">
        <v>0</v>
      </c>
      <c r="O613" s="37">
        <v>0</v>
      </c>
      <c r="P613" s="37">
        <v>3.4792038400000003</v>
      </c>
      <c r="Q613" s="37">
        <v>0.62674735999999998</v>
      </c>
      <c r="R613" s="38">
        <f t="shared" si="507"/>
        <v>64.715179098600004</v>
      </c>
      <c r="S613" s="35">
        <f t="shared" si="508"/>
        <v>-4.8712825588000026</v>
      </c>
      <c r="T613" s="39">
        <f t="shared" si="501"/>
        <v>-0.54262623539516175</v>
      </c>
      <c r="U613" s="35">
        <f t="shared" si="509"/>
        <v>0</v>
      </c>
      <c r="V613" s="39">
        <v>0</v>
      </c>
      <c r="W613" s="35">
        <f t="shared" si="510"/>
        <v>0</v>
      </c>
      <c r="X613" s="39">
        <v>0</v>
      </c>
      <c r="Y613" s="35">
        <f t="shared" si="511"/>
        <v>-4.0572034190000021</v>
      </c>
      <c r="Z613" s="39">
        <f t="shared" si="502"/>
        <v>-0.53834715661827803</v>
      </c>
      <c r="AA613" s="35">
        <f t="shared" si="512"/>
        <v>-0.81407913980000002</v>
      </c>
      <c r="AB613" s="39">
        <f t="shared" si="503"/>
        <v>-0.56500844474543033</v>
      </c>
      <c r="AC613" s="11" t="s">
        <v>1215</v>
      </c>
      <c r="AR613" s="95"/>
    </row>
    <row r="614" spans="1:44" ht="47.25" x14ac:dyDescent="0.25">
      <c r="A614" s="26" t="s">
        <v>1111</v>
      </c>
      <c r="B614" s="26" t="s">
        <v>271</v>
      </c>
      <c r="C614" s="26" t="s">
        <v>32</v>
      </c>
      <c r="D614" s="105">
        <v>0</v>
      </c>
      <c r="E614" s="42" t="s">
        <v>33</v>
      </c>
      <c r="F614" s="66">
        <f t="shared" ref="F614" si="513">F615</f>
        <v>0</v>
      </c>
      <c r="G614" s="102">
        <f>G615</f>
        <v>0</v>
      </c>
      <c r="H614" s="66">
        <f t="shared" ref="H614:AA614" si="514">H615</f>
        <v>0</v>
      </c>
      <c r="I614" s="66">
        <f t="shared" si="514"/>
        <v>0</v>
      </c>
      <c r="J614" s="66">
        <f t="shared" si="514"/>
        <v>0</v>
      </c>
      <c r="K614" s="66">
        <f t="shared" si="514"/>
        <v>0</v>
      </c>
      <c r="L614" s="66">
        <f t="shared" si="514"/>
        <v>0</v>
      </c>
      <c r="M614" s="66">
        <f t="shared" si="514"/>
        <v>0</v>
      </c>
      <c r="N614" s="66">
        <f t="shared" si="514"/>
        <v>0</v>
      </c>
      <c r="O614" s="66">
        <f t="shared" si="514"/>
        <v>0</v>
      </c>
      <c r="P614" s="66">
        <f t="shared" si="514"/>
        <v>0</v>
      </c>
      <c r="Q614" s="66">
        <f t="shared" si="514"/>
        <v>0</v>
      </c>
      <c r="R614" s="66">
        <f t="shared" si="514"/>
        <v>0</v>
      </c>
      <c r="S614" s="66">
        <f t="shared" si="514"/>
        <v>0</v>
      </c>
      <c r="T614" s="27">
        <v>0</v>
      </c>
      <c r="U614" s="66">
        <f t="shared" si="514"/>
        <v>0</v>
      </c>
      <c r="V614" s="27">
        <v>0</v>
      </c>
      <c r="W614" s="66">
        <f t="shared" si="514"/>
        <v>0</v>
      </c>
      <c r="X614" s="27">
        <v>0</v>
      </c>
      <c r="Y614" s="66">
        <f t="shared" si="514"/>
        <v>0</v>
      </c>
      <c r="Z614" s="27">
        <v>0</v>
      </c>
      <c r="AA614" s="66">
        <f t="shared" si="514"/>
        <v>0</v>
      </c>
      <c r="AB614" s="27">
        <v>0</v>
      </c>
      <c r="AC614" s="28" t="s">
        <v>33</v>
      </c>
      <c r="AR614" s="95"/>
    </row>
    <row r="615" spans="1:44" x14ac:dyDescent="0.25">
      <c r="A615" s="26" t="s">
        <v>1112</v>
      </c>
      <c r="B615" s="26" t="s">
        <v>281</v>
      </c>
      <c r="C615" s="26" t="s">
        <v>32</v>
      </c>
      <c r="D615" s="102">
        <v>0</v>
      </c>
      <c r="E615" s="42" t="s">
        <v>33</v>
      </c>
      <c r="F615" s="66">
        <f t="shared" ref="F615" si="515">F616+F617</f>
        <v>0</v>
      </c>
      <c r="G615" s="102">
        <f>G616+G617</f>
        <v>0</v>
      </c>
      <c r="H615" s="66">
        <f t="shared" ref="H615:AA615" si="516">H616+H617</f>
        <v>0</v>
      </c>
      <c r="I615" s="66">
        <f t="shared" si="516"/>
        <v>0</v>
      </c>
      <c r="J615" s="66">
        <f t="shared" si="516"/>
        <v>0</v>
      </c>
      <c r="K615" s="66">
        <f t="shared" si="516"/>
        <v>0</v>
      </c>
      <c r="L615" s="66">
        <f t="shared" si="516"/>
        <v>0</v>
      </c>
      <c r="M615" s="66">
        <f t="shared" si="516"/>
        <v>0</v>
      </c>
      <c r="N615" s="66">
        <f t="shared" si="516"/>
        <v>0</v>
      </c>
      <c r="O615" s="66">
        <f t="shared" si="516"/>
        <v>0</v>
      </c>
      <c r="P615" s="66">
        <f t="shared" si="516"/>
        <v>0</v>
      </c>
      <c r="Q615" s="66">
        <f t="shared" si="516"/>
        <v>0</v>
      </c>
      <c r="R615" s="66">
        <f t="shared" si="516"/>
        <v>0</v>
      </c>
      <c r="S615" s="66">
        <f t="shared" si="516"/>
        <v>0</v>
      </c>
      <c r="T615" s="27">
        <v>0</v>
      </c>
      <c r="U615" s="66">
        <f t="shared" si="516"/>
        <v>0</v>
      </c>
      <c r="V615" s="27">
        <v>0</v>
      </c>
      <c r="W615" s="66">
        <f t="shared" si="516"/>
        <v>0</v>
      </c>
      <c r="X615" s="27">
        <v>0</v>
      </c>
      <c r="Y615" s="66">
        <f t="shared" si="516"/>
        <v>0</v>
      </c>
      <c r="Z615" s="27">
        <v>0</v>
      </c>
      <c r="AA615" s="66">
        <f t="shared" si="516"/>
        <v>0</v>
      </c>
      <c r="AB615" s="27">
        <v>0</v>
      </c>
      <c r="AC615" s="28" t="s">
        <v>33</v>
      </c>
      <c r="AR615" s="95"/>
    </row>
    <row r="616" spans="1:44" ht="47.25" x14ac:dyDescent="0.25">
      <c r="A616" s="26" t="s">
        <v>1113</v>
      </c>
      <c r="B616" s="26" t="s">
        <v>275</v>
      </c>
      <c r="C616" s="26" t="s">
        <v>32</v>
      </c>
      <c r="D616" s="102">
        <v>0</v>
      </c>
      <c r="E616" s="42" t="s">
        <v>33</v>
      </c>
      <c r="F616" s="66">
        <v>0</v>
      </c>
      <c r="G616" s="102">
        <v>0</v>
      </c>
      <c r="H616" s="66">
        <v>0</v>
      </c>
      <c r="I616" s="66">
        <v>0</v>
      </c>
      <c r="J616" s="66">
        <v>0</v>
      </c>
      <c r="K616" s="66">
        <v>0</v>
      </c>
      <c r="L616" s="66">
        <v>0</v>
      </c>
      <c r="M616" s="66">
        <v>0</v>
      </c>
      <c r="N616" s="66">
        <v>0</v>
      </c>
      <c r="O616" s="66">
        <v>0</v>
      </c>
      <c r="P616" s="66">
        <v>0</v>
      </c>
      <c r="Q616" s="66">
        <v>0</v>
      </c>
      <c r="R616" s="66">
        <v>0</v>
      </c>
      <c r="S616" s="66">
        <v>0</v>
      </c>
      <c r="T616" s="27">
        <v>0</v>
      </c>
      <c r="U616" s="66">
        <v>0</v>
      </c>
      <c r="V616" s="27">
        <v>0</v>
      </c>
      <c r="W616" s="66">
        <v>0</v>
      </c>
      <c r="X616" s="27">
        <v>0</v>
      </c>
      <c r="Y616" s="66">
        <v>0</v>
      </c>
      <c r="Z616" s="27">
        <v>0</v>
      </c>
      <c r="AA616" s="66">
        <v>0</v>
      </c>
      <c r="AB616" s="27">
        <v>0</v>
      </c>
      <c r="AC616" s="28" t="s">
        <v>33</v>
      </c>
      <c r="AR616" s="95"/>
    </row>
    <row r="617" spans="1:44" ht="47.25" x14ac:dyDescent="0.25">
      <c r="A617" s="26" t="s">
        <v>1114</v>
      </c>
      <c r="B617" s="26" t="s">
        <v>277</v>
      </c>
      <c r="C617" s="26" t="s">
        <v>32</v>
      </c>
      <c r="D617" s="102">
        <v>0</v>
      </c>
      <c r="E617" s="42" t="s">
        <v>33</v>
      </c>
      <c r="F617" s="66">
        <v>0</v>
      </c>
      <c r="G617" s="102">
        <v>0</v>
      </c>
      <c r="H617" s="66">
        <v>0</v>
      </c>
      <c r="I617" s="66">
        <v>0</v>
      </c>
      <c r="J617" s="66">
        <v>0</v>
      </c>
      <c r="K617" s="66">
        <v>0</v>
      </c>
      <c r="L617" s="66">
        <v>0</v>
      </c>
      <c r="M617" s="66">
        <v>0</v>
      </c>
      <c r="N617" s="66">
        <v>0</v>
      </c>
      <c r="O617" s="66">
        <v>0</v>
      </c>
      <c r="P617" s="66">
        <v>0</v>
      </c>
      <c r="Q617" s="66">
        <v>0</v>
      </c>
      <c r="R617" s="66">
        <v>0</v>
      </c>
      <c r="S617" s="66">
        <v>0</v>
      </c>
      <c r="T617" s="27">
        <v>0</v>
      </c>
      <c r="U617" s="66">
        <v>0</v>
      </c>
      <c r="V617" s="27">
        <v>0</v>
      </c>
      <c r="W617" s="66">
        <v>0</v>
      </c>
      <c r="X617" s="27">
        <v>0</v>
      </c>
      <c r="Y617" s="66">
        <v>0</v>
      </c>
      <c r="Z617" s="27">
        <v>0</v>
      </c>
      <c r="AA617" s="66">
        <v>0</v>
      </c>
      <c r="AB617" s="27">
        <v>0</v>
      </c>
      <c r="AC617" s="28" t="s">
        <v>33</v>
      </c>
      <c r="AR617" s="95"/>
    </row>
    <row r="618" spans="1:44" x14ac:dyDescent="0.25">
      <c r="A618" s="26" t="s">
        <v>1115</v>
      </c>
      <c r="B618" s="26" t="s">
        <v>281</v>
      </c>
      <c r="C618" s="26" t="s">
        <v>32</v>
      </c>
      <c r="D618" s="102">
        <v>0</v>
      </c>
      <c r="E618" s="42" t="s">
        <v>33</v>
      </c>
      <c r="F618" s="66">
        <v>0</v>
      </c>
      <c r="G618" s="102">
        <v>0</v>
      </c>
      <c r="H618" s="66">
        <v>0</v>
      </c>
      <c r="I618" s="66">
        <v>0</v>
      </c>
      <c r="J618" s="66">
        <v>0</v>
      </c>
      <c r="K618" s="66">
        <v>0</v>
      </c>
      <c r="L618" s="66">
        <v>0</v>
      </c>
      <c r="M618" s="66">
        <v>0</v>
      </c>
      <c r="N618" s="66">
        <v>0</v>
      </c>
      <c r="O618" s="66">
        <v>0</v>
      </c>
      <c r="P618" s="66">
        <v>0</v>
      </c>
      <c r="Q618" s="66">
        <v>0</v>
      </c>
      <c r="R618" s="66">
        <v>0</v>
      </c>
      <c r="S618" s="66">
        <v>0</v>
      </c>
      <c r="T618" s="27">
        <v>0</v>
      </c>
      <c r="U618" s="66">
        <v>0</v>
      </c>
      <c r="V618" s="27">
        <v>0</v>
      </c>
      <c r="W618" s="66">
        <v>0</v>
      </c>
      <c r="X618" s="27">
        <v>0</v>
      </c>
      <c r="Y618" s="66">
        <v>0</v>
      </c>
      <c r="Z618" s="27">
        <v>0</v>
      </c>
      <c r="AA618" s="66">
        <v>0</v>
      </c>
      <c r="AB618" s="27">
        <v>0</v>
      </c>
      <c r="AC618" s="28" t="s">
        <v>33</v>
      </c>
      <c r="AR618" s="95"/>
    </row>
    <row r="619" spans="1:44" ht="47.25" x14ac:dyDescent="0.25">
      <c r="A619" s="26" t="s">
        <v>1116</v>
      </c>
      <c r="B619" s="26" t="s">
        <v>275</v>
      </c>
      <c r="C619" s="26" t="s">
        <v>32</v>
      </c>
      <c r="D619" s="102">
        <v>0</v>
      </c>
      <c r="E619" s="42" t="s">
        <v>33</v>
      </c>
      <c r="F619" s="66">
        <v>0</v>
      </c>
      <c r="G619" s="102">
        <v>0</v>
      </c>
      <c r="H619" s="66">
        <v>0</v>
      </c>
      <c r="I619" s="66">
        <v>0</v>
      </c>
      <c r="J619" s="66">
        <v>0</v>
      </c>
      <c r="K619" s="66">
        <v>0</v>
      </c>
      <c r="L619" s="66">
        <v>0</v>
      </c>
      <c r="M619" s="66">
        <v>0</v>
      </c>
      <c r="N619" s="66">
        <v>0</v>
      </c>
      <c r="O619" s="66">
        <v>0</v>
      </c>
      <c r="P619" s="66">
        <v>0</v>
      </c>
      <c r="Q619" s="66">
        <v>0</v>
      </c>
      <c r="R619" s="66">
        <v>0</v>
      </c>
      <c r="S619" s="66">
        <v>0</v>
      </c>
      <c r="T619" s="27">
        <v>0</v>
      </c>
      <c r="U619" s="66">
        <v>0</v>
      </c>
      <c r="V619" s="27">
        <v>0</v>
      </c>
      <c r="W619" s="66">
        <v>0</v>
      </c>
      <c r="X619" s="27">
        <v>0</v>
      </c>
      <c r="Y619" s="66">
        <v>0</v>
      </c>
      <c r="Z619" s="27">
        <v>0</v>
      </c>
      <c r="AA619" s="66">
        <v>0</v>
      </c>
      <c r="AB619" s="27">
        <v>0</v>
      </c>
      <c r="AC619" s="64" t="s">
        <v>33</v>
      </c>
      <c r="AR619" s="95"/>
    </row>
    <row r="620" spans="1:44" ht="47.25" x14ac:dyDescent="0.25">
      <c r="A620" s="26" t="s">
        <v>1117</v>
      </c>
      <c r="B620" s="26" t="s">
        <v>277</v>
      </c>
      <c r="C620" s="26" t="s">
        <v>32</v>
      </c>
      <c r="D620" s="102">
        <v>0</v>
      </c>
      <c r="E620" s="42" t="s">
        <v>33</v>
      </c>
      <c r="F620" s="66">
        <v>0</v>
      </c>
      <c r="G620" s="102">
        <v>0</v>
      </c>
      <c r="H620" s="66">
        <v>0</v>
      </c>
      <c r="I620" s="66">
        <v>0</v>
      </c>
      <c r="J620" s="66">
        <v>0</v>
      </c>
      <c r="K620" s="66">
        <v>0</v>
      </c>
      <c r="L620" s="66">
        <v>0</v>
      </c>
      <c r="M620" s="66">
        <v>0</v>
      </c>
      <c r="N620" s="66">
        <v>0</v>
      </c>
      <c r="O620" s="66">
        <v>0</v>
      </c>
      <c r="P620" s="66">
        <v>0</v>
      </c>
      <c r="Q620" s="66">
        <v>0</v>
      </c>
      <c r="R620" s="66">
        <v>0</v>
      </c>
      <c r="S620" s="66">
        <v>0</v>
      </c>
      <c r="T620" s="27">
        <v>0</v>
      </c>
      <c r="U620" s="66">
        <v>0</v>
      </c>
      <c r="V620" s="27">
        <v>0</v>
      </c>
      <c r="W620" s="66">
        <v>0</v>
      </c>
      <c r="X620" s="27">
        <v>0</v>
      </c>
      <c r="Y620" s="66">
        <v>0</v>
      </c>
      <c r="Z620" s="27">
        <v>0</v>
      </c>
      <c r="AA620" s="66">
        <v>0</v>
      </c>
      <c r="AB620" s="27">
        <v>0</v>
      </c>
      <c r="AC620" s="28" t="s">
        <v>33</v>
      </c>
      <c r="AR620" s="95"/>
    </row>
    <row r="621" spans="1:44" x14ac:dyDescent="0.25">
      <c r="A621" s="26" t="s">
        <v>1118</v>
      </c>
      <c r="B621" s="26" t="s">
        <v>285</v>
      </c>
      <c r="C621" s="26" t="s">
        <v>32</v>
      </c>
      <c r="D621" s="102">
        <f>SUM(D622,D623,D624,D625)</f>
        <v>0</v>
      </c>
      <c r="E621" s="42" t="s">
        <v>33</v>
      </c>
      <c r="F621" s="66">
        <f t="shared" ref="F621" si="517">SUM(F622,F623,F624,F625)</f>
        <v>0</v>
      </c>
      <c r="G621" s="102">
        <f>SUM(G622,G623,G624,G625)</f>
        <v>0</v>
      </c>
      <c r="H621" s="66">
        <f t="shared" ref="H621:AA621" si="518">SUM(H622,H623,H624,H625)</f>
        <v>0</v>
      </c>
      <c r="I621" s="66">
        <f t="shared" si="518"/>
        <v>0</v>
      </c>
      <c r="J621" s="66">
        <f t="shared" si="518"/>
        <v>0</v>
      </c>
      <c r="K621" s="66">
        <f t="shared" si="518"/>
        <v>0</v>
      </c>
      <c r="L621" s="66">
        <f t="shared" si="518"/>
        <v>0</v>
      </c>
      <c r="M621" s="66">
        <f t="shared" si="518"/>
        <v>0</v>
      </c>
      <c r="N621" s="66">
        <f t="shared" si="518"/>
        <v>0</v>
      </c>
      <c r="O621" s="66">
        <f t="shared" si="518"/>
        <v>0</v>
      </c>
      <c r="P621" s="66">
        <f t="shared" si="518"/>
        <v>0</v>
      </c>
      <c r="Q621" s="66">
        <f t="shared" si="518"/>
        <v>0</v>
      </c>
      <c r="R621" s="66">
        <f t="shared" si="518"/>
        <v>0</v>
      </c>
      <c r="S621" s="66">
        <f t="shared" si="518"/>
        <v>0</v>
      </c>
      <c r="T621" s="27">
        <v>0</v>
      </c>
      <c r="U621" s="66">
        <f t="shared" si="518"/>
        <v>0</v>
      </c>
      <c r="V621" s="27">
        <v>0</v>
      </c>
      <c r="W621" s="66">
        <f t="shared" si="518"/>
        <v>0</v>
      </c>
      <c r="X621" s="27">
        <v>0</v>
      </c>
      <c r="Y621" s="66">
        <f t="shared" si="518"/>
        <v>0</v>
      </c>
      <c r="Z621" s="27">
        <v>0</v>
      </c>
      <c r="AA621" s="66">
        <f t="shared" si="518"/>
        <v>0</v>
      </c>
      <c r="AB621" s="27">
        <v>0</v>
      </c>
      <c r="AC621" s="28" t="s">
        <v>33</v>
      </c>
      <c r="AR621" s="95"/>
    </row>
    <row r="622" spans="1:44" ht="31.5" x14ac:dyDescent="0.25">
      <c r="A622" s="26" t="s">
        <v>1119</v>
      </c>
      <c r="B622" s="26" t="s">
        <v>287</v>
      </c>
      <c r="C622" s="26" t="s">
        <v>32</v>
      </c>
      <c r="D622" s="102">
        <v>0</v>
      </c>
      <c r="E622" s="42" t="s">
        <v>33</v>
      </c>
      <c r="F622" s="66">
        <v>0</v>
      </c>
      <c r="G622" s="102">
        <v>0</v>
      </c>
      <c r="H622" s="66">
        <v>0</v>
      </c>
      <c r="I622" s="66">
        <v>0</v>
      </c>
      <c r="J622" s="66">
        <v>0</v>
      </c>
      <c r="K622" s="66">
        <v>0</v>
      </c>
      <c r="L622" s="66">
        <v>0</v>
      </c>
      <c r="M622" s="66">
        <v>0</v>
      </c>
      <c r="N622" s="66">
        <v>0</v>
      </c>
      <c r="O622" s="66">
        <v>0</v>
      </c>
      <c r="P622" s="66">
        <v>0</v>
      </c>
      <c r="Q622" s="66">
        <v>0</v>
      </c>
      <c r="R622" s="66">
        <v>0</v>
      </c>
      <c r="S622" s="66">
        <v>0</v>
      </c>
      <c r="T622" s="27">
        <v>0</v>
      </c>
      <c r="U622" s="66">
        <v>0</v>
      </c>
      <c r="V622" s="27">
        <v>0</v>
      </c>
      <c r="W622" s="66">
        <v>0</v>
      </c>
      <c r="X622" s="27">
        <v>0</v>
      </c>
      <c r="Y622" s="66">
        <v>0</v>
      </c>
      <c r="Z622" s="27">
        <v>0</v>
      </c>
      <c r="AA622" s="66">
        <v>0</v>
      </c>
      <c r="AB622" s="27">
        <v>0</v>
      </c>
      <c r="AC622" s="28" t="s">
        <v>33</v>
      </c>
      <c r="AR622" s="95"/>
    </row>
    <row r="623" spans="1:44" ht="31.5" x14ac:dyDescent="0.25">
      <c r="A623" s="26" t="s">
        <v>1120</v>
      </c>
      <c r="B623" s="26" t="s">
        <v>289</v>
      </c>
      <c r="C623" s="26" t="s">
        <v>32</v>
      </c>
      <c r="D623" s="105">
        <v>0</v>
      </c>
      <c r="E623" s="42" t="s">
        <v>33</v>
      </c>
      <c r="F623" s="66">
        <v>0</v>
      </c>
      <c r="G623" s="102">
        <v>0</v>
      </c>
      <c r="H623" s="66">
        <v>0</v>
      </c>
      <c r="I623" s="66">
        <v>0</v>
      </c>
      <c r="J623" s="66">
        <v>0</v>
      </c>
      <c r="K623" s="66">
        <v>0</v>
      </c>
      <c r="L623" s="66">
        <v>0</v>
      </c>
      <c r="M623" s="66">
        <v>0</v>
      </c>
      <c r="N623" s="66">
        <v>0</v>
      </c>
      <c r="O623" s="66">
        <v>0</v>
      </c>
      <c r="P623" s="66">
        <v>0</v>
      </c>
      <c r="Q623" s="66">
        <v>0</v>
      </c>
      <c r="R623" s="66">
        <v>0</v>
      </c>
      <c r="S623" s="66">
        <v>0</v>
      </c>
      <c r="T623" s="27">
        <v>0</v>
      </c>
      <c r="U623" s="66">
        <v>0</v>
      </c>
      <c r="V623" s="27">
        <v>0</v>
      </c>
      <c r="W623" s="66">
        <v>0</v>
      </c>
      <c r="X623" s="27">
        <v>0</v>
      </c>
      <c r="Y623" s="66">
        <v>0</v>
      </c>
      <c r="Z623" s="27">
        <v>0</v>
      </c>
      <c r="AA623" s="66">
        <v>0</v>
      </c>
      <c r="AB623" s="27">
        <v>0</v>
      </c>
      <c r="AC623" s="28" t="s">
        <v>33</v>
      </c>
      <c r="AR623" s="95"/>
    </row>
    <row r="624" spans="1:44" ht="31.5" x14ac:dyDescent="0.25">
      <c r="A624" s="26" t="s">
        <v>1121</v>
      </c>
      <c r="B624" s="26" t="s">
        <v>293</v>
      </c>
      <c r="C624" s="26" t="s">
        <v>32</v>
      </c>
      <c r="D624" s="102">
        <v>0</v>
      </c>
      <c r="E624" s="42" t="s">
        <v>33</v>
      </c>
      <c r="F624" s="66">
        <v>0</v>
      </c>
      <c r="G624" s="102">
        <v>0</v>
      </c>
      <c r="H624" s="66">
        <v>0</v>
      </c>
      <c r="I624" s="66">
        <v>0</v>
      </c>
      <c r="J624" s="66">
        <v>0</v>
      </c>
      <c r="K624" s="66">
        <v>0</v>
      </c>
      <c r="L624" s="66">
        <v>0</v>
      </c>
      <c r="M624" s="66">
        <v>0</v>
      </c>
      <c r="N624" s="66">
        <v>0</v>
      </c>
      <c r="O624" s="66">
        <v>0</v>
      </c>
      <c r="P624" s="66">
        <v>0</v>
      </c>
      <c r="Q624" s="66">
        <v>0</v>
      </c>
      <c r="R624" s="66">
        <v>0</v>
      </c>
      <c r="S624" s="66">
        <v>0</v>
      </c>
      <c r="T624" s="27">
        <v>0</v>
      </c>
      <c r="U624" s="66">
        <v>0</v>
      </c>
      <c r="V624" s="27">
        <v>0</v>
      </c>
      <c r="W624" s="66">
        <v>0</v>
      </c>
      <c r="X624" s="27">
        <v>0</v>
      </c>
      <c r="Y624" s="66">
        <v>0</v>
      </c>
      <c r="Z624" s="27">
        <v>0</v>
      </c>
      <c r="AA624" s="66">
        <v>0</v>
      </c>
      <c r="AB624" s="27">
        <v>0</v>
      </c>
      <c r="AC624" s="28" t="s">
        <v>33</v>
      </c>
      <c r="AR624" s="95"/>
    </row>
    <row r="625" spans="1:44" x14ac:dyDescent="0.25">
      <c r="A625" s="26" t="s">
        <v>1122</v>
      </c>
      <c r="B625" s="26" t="s">
        <v>300</v>
      </c>
      <c r="C625" s="26" t="s">
        <v>32</v>
      </c>
      <c r="D625" s="102">
        <v>0</v>
      </c>
      <c r="E625" s="42" t="s">
        <v>33</v>
      </c>
      <c r="F625" s="66">
        <v>0</v>
      </c>
      <c r="G625" s="102">
        <v>0</v>
      </c>
      <c r="H625" s="66">
        <v>0</v>
      </c>
      <c r="I625" s="66">
        <v>0</v>
      </c>
      <c r="J625" s="66">
        <v>0</v>
      </c>
      <c r="K625" s="66">
        <v>0</v>
      </c>
      <c r="L625" s="66">
        <v>0</v>
      </c>
      <c r="M625" s="66">
        <v>0</v>
      </c>
      <c r="N625" s="66">
        <v>0</v>
      </c>
      <c r="O625" s="66">
        <v>0</v>
      </c>
      <c r="P625" s="66">
        <v>0</v>
      </c>
      <c r="Q625" s="66">
        <v>0</v>
      </c>
      <c r="R625" s="66">
        <v>0</v>
      </c>
      <c r="S625" s="66">
        <v>0</v>
      </c>
      <c r="T625" s="27">
        <v>0</v>
      </c>
      <c r="U625" s="66">
        <v>0</v>
      </c>
      <c r="V625" s="27">
        <v>0</v>
      </c>
      <c r="W625" s="66">
        <v>0</v>
      </c>
      <c r="X625" s="27">
        <v>0</v>
      </c>
      <c r="Y625" s="66">
        <v>0</v>
      </c>
      <c r="Z625" s="27">
        <v>0</v>
      </c>
      <c r="AA625" s="66">
        <v>0</v>
      </c>
      <c r="AB625" s="27">
        <v>0</v>
      </c>
      <c r="AC625" s="28" t="s">
        <v>33</v>
      </c>
      <c r="AR625" s="95"/>
    </row>
    <row r="626" spans="1:44" ht="47.25" x14ac:dyDescent="0.25">
      <c r="A626" s="26" t="s">
        <v>1123</v>
      </c>
      <c r="B626" s="26" t="s">
        <v>314</v>
      </c>
      <c r="C626" s="26" t="s">
        <v>32</v>
      </c>
      <c r="D626" s="102">
        <v>0</v>
      </c>
      <c r="E626" s="42" t="s">
        <v>33</v>
      </c>
      <c r="F626" s="66">
        <v>0</v>
      </c>
      <c r="G626" s="102">
        <v>0</v>
      </c>
      <c r="H626" s="66">
        <v>0</v>
      </c>
      <c r="I626" s="66">
        <v>0</v>
      </c>
      <c r="J626" s="66">
        <v>0</v>
      </c>
      <c r="K626" s="66">
        <v>0</v>
      </c>
      <c r="L626" s="66">
        <v>0</v>
      </c>
      <c r="M626" s="66">
        <v>0</v>
      </c>
      <c r="N626" s="66">
        <v>0</v>
      </c>
      <c r="O626" s="66">
        <v>0</v>
      </c>
      <c r="P626" s="66">
        <v>0</v>
      </c>
      <c r="Q626" s="66">
        <v>0</v>
      </c>
      <c r="R626" s="66">
        <v>0</v>
      </c>
      <c r="S626" s="66">
        <v>0</v>
      </c>
      <c r="T626" s="27">
        <v>0</v>
      </c>
      <c r="U626" s="66">
        <v>0</v>
      </c>
      <c r="V626" s="27">
        <v>0</v>
      </c>
      <c r="W626" s="66">
        <v>0</v>
      </c>
      <c r="X626" s="27">
        <v>0</v>
      </c>
      <c r="Y626" s="66">
        <v>0</v>
      </c>
      <c r="Z626" s="27">
        <v>0</v>
      </c>
      <c r="AA626" s="66">
        <v>0</v>
      </c>
      <c r="AB626" s="27">
        <v>0</v>
      </c>
      <c r="AC626" s="28" t="s">
        <v>33</v>
      </c>
      <c r="AR626" s="95"/>
    </row>
    <row r="627" spans="1:44" ht="31.5" x14ac:dyDescent="0.25">
      <c r="A627" s="26" t="s">
        <v>1124</v>
      </c>
      <c r="B627" s="26" t="s">
        <v>316</v>
      </c>
      <c r="C627" s="26" t="s">
        <v>32</v>
      </c>
      <c r="D627" s="102">
        <f>SUM(D628:D630,)</f>
        <v>7.2815999999999992</v>
      </c>
      <c r="E627" s="42" t="s">
        <v>33</v>
      </c>
      <c r="F627" s="66">
        <f t="shared" ref="F627:S627" si="519">SUM(F628:F630,)</f>
        <v>0</v>
      </c>
      <c r="G627" s="102">
        <f t="shared" si="519"/>
        <v>7.2815999999999992</v>
      </c>
      <c r="H627" s="66">
        <f t="shared" si="519"/>
        <v>7.2815999999999992</v>
      </c>
      <c r="I627" s="66">
        <f t="shared" si="519"/>
        <v>0</v>
      </c>
      <c r="J627" s="66">
        <f t="shared" si="519"/>
        <v>0</v>
      </c>
      <c r="K627" s="66">
        <f t="shared" si="519"/>
        <v>6.0680000000000005</v>
      </c>
      <c r="L627" s="66">
        <f t="shared" si="519"/>
        <v>1.2135999999999998</v>
      </c>
      <c r="M627" s="66">
        <f t="shared" si="519"/>
        <v>6.2377015600000005</v>
      </c>
      <c r="N627" s="66">
        <f t="shared" si="519"/>
        <v>0</v>
      </c>
      <c r="O627" s="66">
        <f t="shared" si="519"/>
        <v>0</v>
      </c>
      <c r="P627" s="66">
        <f t="shared" si="519"/>
        <v>5.1980846300000003</v>
      </c>
      <c r="Q627" s="66">
        <f t="shared" si="519"/>
        <v>1.03961693</v>
      </c>
      <c r="R627" s="66">
        <f t="shared" si="519"/>
        <v>1.0438984399999991</v>
      </c>
      <c r="S627" s="66">
        <f t="shared" si="519"/>
        <v>-1.0438984399999991</v>
      </c>
      <c r="T627" s="27">
        <f t="shared" ref="T627:T630" si="520">S627/H627</f>
        <v>-0.14336113491540309</v>
      </c>
      <c r="U627" s="66">
        <f>SUM(U628:U630,)</f>
        <v>0</v>
      </c>
      <c r="V627" s="27">
        <v>0</v>
      </c>
      <c r="W627" s="66">
        <f>SUM(W628:W630,)</f>
        <v>0</v>
      </c>
      <c r="X627" s="27">
        <v>0</v>
      </c>
      <c r="Y627" s="66">
        <f>SUM(Y628:Y630,)</f>
        <v>-0.8699153699999993</v>
      </c>
      <c r="Z627" s="27">
        <f>Y627/K627</f>
        <v>-0.14336113546473289</v>
      </c>
      <c r="AA627" s="66">
        <f>SUM(AA628:AA630,)</f>
        <v>-0.17398306999999977</v>
      </c>
      <c r="AB627" s="27">
        <f t="shared" ref="AB627:AB630" si="521">AA627/L627</f>
        <v>-0.14336113216875396</v>
      </c>
      <c r="AC627" s="28" t="s">
        <v>33</v>
      </c>
      <c r="AR627" s="95"/>
    </row>
    <row r="628" spans="1:44" x14ac:dyDescent="0.25">
      <c r="A628" s="87" t="s">
        <v>1124</v>
      </c>
      <c r="B628" s="45" t="s">
        <v>1125</v>
      </c>
      <c r="C628" s="46" t="s">
        <v>1126</v>
      </c>
      <c r="D628" s="34">
        <v>3.4415999999999998</v>
      </c>
      <c r="E628" s="36" t="s">
        <v>33</v>
      </c>
      <c r="F628" s="37">
        <v>0</v>
      </c>
      <c r="G628" s="35">
        <v>3.4415999999999998</v>
      </c>
      <c r="H628" s="37">
        <f t="shared" ref="H628:H630" si="522">I628+J628+K628+L628</f>
        <v>3.4415999999999998</v>
      </c>
      <c r="I628" s="37">
        <v>0</v>
      </c>
      <c r="J628" s="37">
        <v>0</v>
      </c>
      <c r="K628" s="37">
        <v>2.8679999999999999</v>
      </c>
      <c r="L628" s="37">
        <v>0.57359999999999989</v>
      </c>
      <c r="M628" s="37">
        <f t="shared" ref="M628:M630" si="523">N628+O628+P628+Q628</f>
        <v>3.0555571600000002</v>
      </c>
      <c r="N628" s="37">
        <v>0</v>
      </c>
      <c r="O628" s="37">
        <v>0</v>
      </c>
      <c r="P628" s="37">
        <v>2.5462976300000002</v>
      </c>
      <c r="Q628" s="37">
        <v>0.50925953000000002</v>
      </c>
      <c r="R628" s="38">
        <f t="shared" ref="R628:R630" si="524">G628-M628</f>
        <v>0.38604283999999955</v>
      </c>
      <c r="S628" s="35">
        <f t="shared" ref="S628:S630" si="525">M628-H628</f>
        <v>-0.38604283999999955</v>
      </c>
      <c r="T628" s="39">
        <f t="shared" si="520"/>
        <v>-0.11216958391445828</v>
      </c>
      <c r="U628" s="35">
        <f t="shared" ref="U628:U630" si="526">N628-I628</f>
        <v>0</v>
      </c>
      <c r="V628" s="39">
        <v>0</v>
      </c>
      <c r="W628" s="35">
        <f t="shared" ref="W628:W630" si="527">O628-J628</f>
        <v>0</v>
      </c>
      <c r="X628" s="39">
        <v>0</v>
      </c>
      <c r="Y628" s="35">
        <f t="shared" ref="Y628:Y630" si="528">P628-K628</f>
        <v>-0.32170236999999968</v>
      </c>
      <c r="Z628" s="39">
        <f t="shared" ref="Z628:Z630" si="529">Y628/K628</f>
        <v>-0.11216958507670841</v>
      </c>
      <c r="AA628" s="35">
        <f t="shared" ref="AA628:AA630" si="530">Q628-L628</f>
        <v>-6.4340469999999872E-2</v>
      </c>
      <c r="AB628" s="39">
        <f t="shared" si="521"/>
        <v>-0.11216957810320762</v>
      </c>
      <c r="AC628" s="11" t="s">
        <v>1160</v>
      </c>
      <c r="AR628" s="95"/>
    </row>
    <row r="629" spans="1:44" ht="31.5" x14ac:dyDescent="0.25">
      <c r="A629" s="36" t="s">
        <v>1124</v>
      </c>
      <c r="B629" s="43" t="s">
        <v>1127</v>
      </c>
      <c r="C629" s="36" t="s">
        <v>1128</v>
      </c>
      <c r="D629" s="35">
        <v>2.4</v>
      </c>
      <c r="E629" s="36" t="s">
        <v>33</v>
      </c>
      <c r="F629" s="37">
        <v>0</v>
      </c>
      <c r="G629" s="35">
        <v>2.4</v>
      </c>
      <c r="H629" s="37">
        <f t="shared" si="522"/>
        <v>2.4</v>
      </c>
      <c r="I629" s="37">
        <v>0</v>
      </c>
      <c r="J629" s="37">
        <v>0</v>
      </c>
      <c r="K629" s="37">
        <v>2</v>
      </c>
      <c r="L629" s="37">
        <v>0.39999999999999991</v>
      </c>
      <c r="M629" s="37">
        <f t="shared" si="523"/>
        <v>2.9484120000000003</v>
      </c>
      <c r="N629" s="37">
        <v>0</v>
      </c>
      <c r="O629" s="37">
        <v>0</v>
      </c>
      <c r="P629" s="37">
        <v>2.4570100000000004</v>
      </c>
      <c r="Q629" s="37">
        <v>0.49140200000000001</v>
      </c>
      <c r="R629" s="38">
        <f t="shared" si="524"/>
        <v>-0.54841200000000034</v>
      </c>
      <c r="S629" s="35">
        <f t="shared" si="525"/>
        <v>0.54841200000000034</v>
      </c>
      <c r="T629" s="39">
        <f t="shared" si="520"/>
        <v>0.22850500000000015</v>
      </c>
      <c r="U629" s="35">
        <f t="shared" si="526"/>
        <v>0</v>
      </c>
      <c r="V629" s="39">
        <v>0</v>
      </c>
      <c r="W629" s="35">
        <f t="shared" si="527"/>
        <v>0</v>
      </c>
      <c r="X629" s="39">
        <v>0</v>
      </c>
      <c r="Y629" s="35">
        <f t="shared" si="528"/>
        <v>0.45701000000000036</v>
      </c>
      <c r="Z629" s="39">
        <f t="shared" si="529"/>
        <v>0.22850500000000018</v>
      </c>
      <c r="AA629" s="35">
        <f t="shared" si="530"/>
        <v>9.1402000000000094E-2</v>
      </c>
      <c r="AB629" s="39">
        <f t="shared" si="521"/>
        <v>0.22850500000000029</v>
      </c>
      <c r="AC629" s="11" t="s">
        <v>531</v>
      </c>
      <c r="AR629" s="95"/>
    </row>
    <row r="630" spans="1:44" ht="31.5" x14ac:dyDescent="0.25">
      <c r="A630" s="36" t="s">
        <v>1124</v>
      </c>
      <c r="B630" s="43" t="s">
        <v>1129</v>
      </c>
      <c r="C630" s="36" t="s">
        <v>1130</v>
      </c>
      <c r="D630" s="35">
        <v>1.44</v>
      </c>
      <c r="E630" s="36" t="s">
        <v>33</v>
      </c>
      <c r="F630" s="37">
        <v>0</v>
      </c>
      <c r="G630" s="35">
        <v>1.44</v>
      </c>
      <c r="H630" s="37">
        <f t="shared" si="522"/>
        <v>1.44</v>
      </c>
      <c r="I630" s="37">
        <v>0</v>
      </c>
      <c r="J630" s="37">
        <v>0</v>
      </c>
      <c r="K630" s="37">
        <v>1.2</v>
      </c>
      <c r="L630" s="37">
        <v>0.24</v>
      </c>
      <c r="M630" s="37">
        <f t="shared" si="523"/>
        <v>0.23373239999999998</v>
      </c>
      <c r="N630" s="37">
        <v>0</v>
      </c>
      <c r="O630" s="37">
        <v>0</v>
      </c>
      <c r="P630" s="37">
        <v>0.19477699999999998</v>
      </c>
      <c r="Q630" s="37">
        <v>3.8955399999999994E-2</v>
      </c>
      <c r="R630" s="38">
        <f t="shared" si="524"/>
        <v>1.2062675999999999</v>
      </c>
      <c r="S630" s="35">
        <f t="shared" si="525"/>
        <v>-1.2062675999999999</v>
      </c>
      <c r="T630" s="39">
        <f t="shared" si="520"/>
        <v>-0.83768583333333324</v>
      </c>
      <c r="U630" s="35">
        <f t="shared" si="526"/>
        <v>0</v>
      </c>
      <c r="V630" s="39">
        <v>0</v>
      </c>
      <c r="W630" s="35">
        <f t="shared" si="527"/>
        <v>0</v>
      </c>
      <c r="X630" s="39">
        <v>0</v>
      </c>
      <c r="Y630" s="35">
        <f t="shared" si="528"/>
        <v>-1.005223</v>
      </c>
      <c r="Z630" s="39">
        <f t="shared" si="529"/>
        <v>-0.83768583333333335</v>
      </c>
      <c r="AA630" s="35">
        <f t="shared" si="530"/>
        <v>-0.20104459999999999</v>
      </c>
      <c r="AB630" s="39">
        <f t="shared" si="521"/>
        <v>-0.83768583333333335</v>
      </c>
      <c r="AC630" s="11" t="s">
        <v>1160</v>
      </c>
      <c r="AR630" s="95"/>
    </row>
    <row r="631" spans="1:44" ht="21.75" customHeight="1" x14ac:dyDescent="0.25">
      <c r="A631" s="88"/>
      <c r="B631" s="88"/>
      <c r="C631" s="88"/>
      <c r="D631" s="88"/>
      <c r="E631" s="88"/>
      <c r="F631" s="88"/>
      <c r="G631" s="88"/>
      <c r="H631" s="88"/>
      <c r="I631" s="88"/>
      <c r="J631" s="88"/>
      <c r="K631" s="88"/>
      <c r="L631" s="88"/>
      <c r="M631" s="88"/>
      <c r="N631" s="88"/>
      <c r="O631" s="88"/>
      <c r="P631" s="88"/>
      <c r="Q631" s="89"/>
      <c r="R631" s="89"/>
    </row>
    <row r="632" spans="1:44" ht="15.75" customHeight="1" x14ac:dyDescent="0.25">
      <c r="A632" s="89"/>
      <c r="B632" s="90"/>
      <c r="C632" s="90"/>
      <c r="D632" s="91"/>
      <c r="E632" s="91"/>
      <c r="F632" s="91"/>
      <c r="G632" s="91"/>
      <c r="H632" s="91"/>
      <c r="I632" s="91"/>
      <c r="J632" s="90"/>
      <c r="K632" s="91"/>
      <c r="L632" s="90"/>
      <c r="M632" s="89"/>
      <c r="N632" s="90"/>
      <c r="O632" s="90"/>
      <c r="P632" s="90"/>
      <c r="Q632" s="89"/>
      <c r="R632" s="89"/>
    </row>
    <row r="635" spans="1:44" x14ac:dyDescent="0.25">
      <c r="J635" s="107"/>
    </row>
    <row r="636" spans="1:44" x14ac:dyDescent="0.25">
      <c r="J636" s="108"/>
    </row>
    <row r="637" spans="1:44" x14ac:dyDescent="0.25">
      <c r="J637" s="108"/>
    </row>
    <row r="638" spans="1:44" x14ac:dyDescent="0.25">
      <c r="J638" s="109"/>
    </row>
  </sheetData>
  <mergeCells count="38">
    <mergeCell ref="A12:AC12"/>
    <mergeCell ref="A4:AC4"/>
    <mergeCell ref="A5:AC5"/>
    <mergeCell ref="A7:AC7"/>
    <mergeCell ref="A8:AC8"/>
    <mergeCell ref="A10:AC10"/>
    <mergeCell ref="BE20:BN20"/>
    <mergeCell ref="M18:M19"/>
    <mergeCell ref="N18:N19"/>
    <mergeCell ref="A13:AC13"/>
    <mergeCell ref="A16:A19"/>
    <mergeCell ref="B16:B19"/>
    <mergeCell ref="C16:C19"/>
    <mergeCell ref="D16:D19"/>
    <mergeCell ref="E16:E19"/>
    <mergeCell ref="F16:F19"/>
    <mergeCell ref="G16:G19"/>
    <mergeCell ref="H16:Q16"/>
    <mergeCell ref="R16:R19"/>
    <mergeCell ref="S16:AB16"/>
    <mergeCell ref="AC16:AC19"/>
    <mergeCell ref="I18:I19"/>
    <mergeCell ref="J18:J19"/>
    <mergeCell ref="K18:K19"/>
    <mergeCell ref="L18:L19"/>
    <mergeCell ref="W17:X18"/>
    <mergeCell ref="H17:L17"/>
    <mergeCell ref="M17:Q17"/>
    <mergeCell ref="S17:T18"/>
    <mergeCell ref="U17:V18"/>
    <mergeCell ref="H18:H19"/>
    <mergeCell ref="J635:J638"/>
    <mergeCell ref="O18:O19"/>
    <mergeCell ref="P18:P19"/>
    <mergeCell ref="Q18:Q19"/>
    <mergeCell ref="AT19:BB19"/>
    <mergeCell ref="Y17:Z18"/>
    <mergeCell ref="AA17:AB18"/>
  </mergeCells>
  <conditionalFormatting sqref="AC625:AC630 G21:G31 A22:C40 E21:F36 G32:AB32 A59:C62 G33:G36 A65:C65 E42:F65 G131:G157 A156:C158 E143:F157 G159:G191 E158:AB158 E207:G219 E221:G226 E220:S220 E228:G229 E227:S227 E230:S230 E231:F264 G231:G263 G264:S264 G265:G301 E268:F294 E302:S302 E305:F308 H306:R306 F309:F315 E309:E326 G303:G356 E344:E356 F347:F356 E358:F360 E357:S357 F361:F378 E361:E379 G358:G401 E380:F380 H359:L359 G403:G430 E408:E411 F404:F411 G432:G520 D21:D529 F426:F520 E494:E520 G522 E521:S521 G524:G529 E523:S523 G560:G563 AC560:AC580 D560:D580 G559:S559 AC583:AC585 D583:D585 A581:B599 C581:C596 E524:E529 F549:F563 E565:F597 G565:G582 E564:S564 AC606 D606 A600:C627 E602:F627 AC613:AC617 D613:D617 E531:E563 G38:G129 E38:F40 E37:G37 E327:F343 I358:L358 I360:L379 H380:Q380 H423:Q423">
    <cfRule type="containsBlanks" dxfId="870" priority="795">
      <formula>LEN(TRIM(A21))=0</formula>
    </cfRule>
  </conditionalFormatting>
  <conditionalFormatting sqref="AC625:AC630">
    <cfRule type="containsBlanks" dxfId="869" priority="794">
      <formula>LEN(TRIM(AC625))=0</formula>
    </cfRule>
  </conditionalFormatting>
  <conditionalFormatting sqref="D625:D630">
    <cfRule type="containsBlanks" dxfId="868" priority="793">
      <formula>LEN(TRIM(D625))=0</formula>
    </cfRule>
  </conditionalFormatting>
  <conditionalFormatting sqref="D625:D630">
    <cfRule type="containsBlanks" dxfId="867" priority="792">
      <formula>LEN(TRIM(D625))=0</formula>
    </cfRule>
  </conditionalFormatting>
  <conditionalFormatting sqref="C77">
    <cfRule type="containsBlanks" dxfId="866" priority="551">
      <formula>LEN(TRIM(C77))=0</formula>
    </cfRule>
  </conditionalFormatting>
  <conditionalFormatting sqref="AC612">
    <cfRule type="containsBlanks" dxfId="865" priority="791">
      <formula>LEN(TRIM(AC612))=0</formula>
    </cfRule>
  </conditionalFormatting>
  <conditionalFormatting sqref="R41:R42 R44 R46:R52 R56:R58 R60:R62 R64 R66:R74 R77:R89 R92:R108 R110:R134 R139 R146 R148:R149 R151:R156 R159:R206 R221:R224 R228 R231 R233:R240 R243:R246 R250:R260 R273 R276:R291 R303:R304 R308:R326 R330:R331 R335:R340 R343:R356 R358 R360:R379 R381:R407 R420:R421 R424:R493 R508:R510 R514:R520 R522 R524 R526:R528 R531:R532 R536:R549 R562 R565:R582 R597 R602 R605 R611:R613 R628:R630">
    <cfRule type="containsBlanks" dxfId="864" priority="849">
      <formula>LEN(TRIM(R41))=0</formula>
    </cfRule>
  </conditionalFormatting>
  <conditionalFormatting sqref="AC612">
    <cfRule type="containsBlanks" dxfId="863" priority="790">
      <formula>LEN(TRIM(AC612))=0</formula>
    </cfRule>
  </conditionalFormatting>
  <conditionalFormatting sqref="D587:D591">
    <cfRule type="containsBlanks" dxfId="862" priority="770">
      <formula>LEN(TRIM(D587))=0</formula>
    </cfRule>
  </conditionalFormatting>
  <conditionalFormatting sqref="G607:G613">
    <cfRule type="containsBlanks" dxfId="861" priority="769">
      <formula>LEN(TRIM(G607))=0</formula>
    </cfRule>
  </conditionalFormatting>
  <conditionalFormatting sqref="G607:G613">
    <cfRule type="containsBlanks" dxfId="860" priority="768">
      <formula>LEN(TRIM(G607))=0</formula>
    </cfRule>
  </conditionalFormatting>
  <conditionalFormatting sqref="AC607:AC611">
    <cfRule type="containsBlanks" dxfId="859" priority="767">
      <formula>LEN(TRIM(AC607))=0</formula>
    </cfRule>
  </conditionalFormatting>
  <conditionalFormatting sqref="D607:D611">
    <cfRule type="containsBlanks" dxfId="858" priority="764">
      <formula>LEN(TRIM(D607))=0</formula>
    </cfRule>
  </conditionalFormatting>
  <conditionalFormatting sqref="G272:G291 G432:G493">
    <cfRule type="containsBlanks" dxfId="857" priority="871">
      <formula>LEN(TRIM(G272))=0</formula>
    </cfRule>
  </conditionalFormatting>
  <conditionalFormatting sqref="G550:G558 G196:G206">
    <cfRule type="containsBlanks" dxfId="856" priority="870">
      <formula>LEN(TRIM(G196))=0</formula>
    </cfRule>
  </conditionalFormatting>
  <conditionalFormatting sqref="G45">
    <cfRule type="containsBlanks" dxfId="855" priority="869">
      <formula>LEN(TRIM(G45))=0</formula>
    </cfRule>
  </conditionalFormatting>
  <conditionalFormatting sqref="G45">
    <cfRule type="containsBlanks" dxfId="854" priority="868">
      <formula>LEN(TRIM(G45))=0</formula>
    </cfRule>
  </conditionalFormatting>
  <conditionalFormatting sqref="G461">
    <cfRule type="containsBlanks" dxfId="853" priority="867">
      <formula>LEN(TRIM(G461))=0</formula>
    </cfRule>
  </conditionalFormatting>
  <conditionalFormatting sqref="G461">
    <cfRule type="containsBlanks" dxfId="852" priority="866">
      <formula>LEN(TRIM(G461))=0</formula>
    </cfRule>
  </conditionalFormatting>
  <conditionalFormatting sqref="D530:D548 E530:S530">
    <cfRule type="containsBlanks" dxfId="851" priority="822">
      <formula>LEN(TRIM(D530))=0</formula>
    </cfRule>
  </conditionalFormatting>
  <conditionalFormatting sqref="G206">
    <cfRule type="containsBlanks" dxfId="850" priority="864">
      <formula>LEN(TRIM(G206))=0</formula>
    </cfRule>
  </conditionalFormatting>
  <conditionalFormatting sqref="G206">
    <cfRule type="containsBlanks" dxfId="849" priority="865">
      <formula>LEN(TRIM(G206))=0</formula>
    </cfRule>
  </conditionalFormatting>
  <conditionalFormatting sqref="G271">
    <cfRule type="containsBlanks" dxfId="848" priority="863">
      <formula>LEN(TRIM(G271))=0</formula>
    </cfRule>
  </conditionalFormatting>
  <conditionalFormatting sqref="G271">
    <cfRule type="containsBlanks" dxfId="847" priority="862">
      <formula>LEN(TRIM(G271))=0</formula>
    </cfRule>
  </conditionalFormatting>
  <conditionalFormatting sqref="G550:G558 G196:G206">
    <cfRule type="containsBlanks" dxfId="846" priority="861">
      <formula>LEN(TRIM(G196))=0</formula>
    </cfRule>
  </conditionalFormatting>
  <conditionalFormatting sqref="G583:G585">
    <cfRule type="containsBlanks" dxfId="845" priority="821">
      <formula>LEN(TRIM(G583))=0</formula>
    </cfRule>
  </conditionalFormatting>
  <conditionalFormatting sqref="G583:G585">
    <cfRule type="containsBlanks" dxfId="844" priority="820">
      <formula>LEN(TRIM(G583))=0</formula>
    </cfRule>
  </conditionalFormatting>
  <conditionalFormatting sqref="R273 R276:R291 R308:R326 R330:R331 R335:R340 R343:R356 R360:R379 R381:R407 R420:R421 R424:R460">
    <cfRule type="containsBlanks" dxfId="843" priority="860">
      <formula>LEN(TRIM(R273))=0</formula>
    </cfRule>
  </conditionalFormatting>
  <conditionalFormatting sqref="R41:R42 R44 R46:R52 R56:R58 R60:R62 R64 R66:R74 R77:R89 R92:R108 R110:R134 R139 R146 R148:R149 R151:R156 R159:R206 R221:R224 R228 R231 R233:R240 R243:R246 R250:R260 R273 R276:R291 R303:R304 R308:R326 R330:R331 R335:R340 R343:R356 R358 R360:R379 R381:R407 R420:R421 R424:R493 R508:R510 R514:R520 R522 R524 R526:R528 R531:R532 R536:R549 R562 R565:R582 R597 R602 R605 R611:R613 R628:R630">
    <cfRule type="containsBlanks" dxfId="842" priority="856">
      <formula>LEN(TRIM(R41))=0</formula>
    </cfRule>
  </conditionalFormatting>
  <conditionalFormatting sqref="R41:R42 R44 R46:R52 R56:R58 R60:R62 R64 R66:R74 R77:R89 R92:R108 R110:R134 R139 R146 R148:R149 R151:R156 R159:R206 R221:R224 R228 R231 R233:R240 R243:R246 R250:R260 R273 R276:R291 R303:R304 R308:R326 R330:R331 R335:R340 R343:R356 R358 R360:R379 R381:R407 R420:R421 R424:R493 R508:R510 R514:R520 R522 R524 R526:R528 R531:R532 R536:R549 R562 R565:R582 R597 R602 R605 R611:R613 R628:R630">
    <cfRule type="containsBlanks" dxfId="841" priority="859">
      <formula>LEN(TRIM(R41))=0</formula>
    </cfRule>
  </conditionalFormatting>
  <conditionalFormatting sqref="R339">
    <cfRule type="containsBlanks" dxfId="840" priority="858">
      <formula>LEN(TRIM(R339))=0</formula>
    </cfRule>
  </conditionalFormatting>
  <conditionalFormatting sqref="R373:R377">
    <cfRule type="containsBlanks" dxfId="839" priority="857">
      <formula>LEN(TRIM(R373))=0</formula>
    </cfRule>
  </conditionalFormatting>
  <conditionalFormatting sqref="R461">
    <cfRule type="containsBlanks" dxfId="838" priority="855">
      <formula>LEN(TRIM(R461))=0</formula>
    </cfRule>
  </conditionalFormatting>
  <conditionalFormatting sqref="R461">
    <cfRule type="containsBlanks" dxfId="837" priority="854">
      <formula>LEN(TRIM(R461))=0</formula>
    </cfRule>
  </conditionalFormatting>
  <conditionalFormatting sqref="R193">
    <cfRule type="containsBlanks" dxfId="836" priority="853">
      <formula>LEN(TRIM(R193))=0</formula>
    </cfRule>
  </conditionalFormatting>
  <conditionalFormatting sqref="R193">
    <cfRule type="containsBlanks" dxfId="835" priority="852">
      <formula>LEN(TRIM(R193))=0</formula>
    </cfRule>
  </conditionalFormatting>
  <conditionalFormatting sqref="R206">
    <cfRule type="containsBlanks" dxfId="834" priority="850">
      <formula>LEN(TRIM(R206))=0</formula>
    </cfRule>
  </conditionalFormatting>
  <conditionalFormatting sqref="R206">
    <cfRule type="containsBlanks" dxfId="833" priority="851">
      <formula>LEN(TRIM(R206))=0</formula>
    </cfRule>
  </conditionalFormatting>
  <conditionalFormatting sqref="AC21:AC40 AC43 AC45 AC53:AC55 AC59 AC63 AC65 AC75:AC76 AC90:AC91 AC109 AC135:AC138 AC140:AC145 AC147 AC150 AC157:AC158 AC241:AC242 AC247:AC249 AC261:AC272 AC274:AC275 AC327:AC329 AC332:AC334 AC341:AC342 AC357:AC359 AC380 AC408:AC419 AC422:AC423 AC494:AC507 AC511:AC513 AC521 AC523:AC525 AC529 AC549:AC559 AC207:AC232 AC292:AC307 S41:AC42 S44:AC44 S46:AC52 S56:AC58 S60:AC62 S64:AC64 S66:AC74 S77:AC89 S92:AC108 S110:AC134 S139:AC139 S146:AC146 S148:AC149 S151:AC156 S159:AC206 S221:AB224 S228:AB228 S231:AB231 S233:AC240 S243:AC246 S250:AC260 S273:AC273 S276:AC291 S303:AB304 S308:AC326 S330:AC331 S335:AC340 S343:AC356 S358:AB358 S360:AC379 S381:AC407 S420:AC421 S424:AC493 S508:AC510 S514:AC520 S522:AC522 S524:AB524 S526:AC528 S531:AB532 S536:AB549 S562:AB562 S565:AB582 S597:AB597 S602:AB602 S605:AB605 S611:AB613 S628:AB630">
    <cfRule type="containsBlanks" dxfId="832" priority="848">
      <formula>LEN(TRIM(S21))=0</formula>
    </cfRule>
  </conditionalFormatting>
  <conditionalFormatting sqref="AC165">
    <cfRule type="containsBlanks" dxfId="831" priority="847">
      <formula>LEN(TRIM(AC165))=0</formula>
    </cfRule>
  </conditionalFormatting>
  <conditionalFormatting sqref="AC165">
    <cfRule type="containsBlanks" dxfId="830" priority="846">
      <formula>LEN(TRIM(AC165))=0</formula>
    </cfRule>
  </conditionalFormatting>
  <conditionalFormatting sqref="AC170">
    <cfRule type="containsBlanks" dxfId="829" priority="845">
      <formula>LEN(TRIM(AC170))=0</formula>
    </cfRule>
  </conditionalFormatting>
  <conditionalFormatting sqref="AC155">
    <cfRule type="containsBlanks" dxfId="828" priority="844">
      <formula>LEN(TRIM(AC155))=0</formula>
    </cfRule>
  </conditionalFormatting>
  <conditionalFormatting sqref="AC322">
    <cfRule type="containsBlanks" dxfId="827" priority="843">
      <formula>LEN(TRIM(AC322))=0</formula>
    </cfRule>
  </conditionalFormatting>
  <conditionalFormatting sqref="AC332">
    <cfRule type="containsBlanks" dxfId="826" priority="842">
      <formula>LEN(TRIM(AC332))=0</formula>
    </cfRule>
  </conditionalFormatting>
  <conditionalFormatting sqref="AC383">
    <cfRule type="containsBlanks" dxfId="825" priority="841">
      <formula>LEN(TRIM(AC383))=0</formula>
    </cfRule>
  </conditionalFormatting>
  <conditionalFormatting sqref="AC21:AC40 AC43 AC45 AC53:AC55 AC59 AC63 AC65 AC75:AC76 AC90:AC91 AC109 AC135:AC138 AC140:AC145 AC147 AC150 AC157:AC158 AC241:AC242 AC247:AC249 AC261:AC272 AC274:AC275 AC327:AC329 AC332:AC334 AC341:AC342 AC357:AC359 AC380 AC408:AC419 AC422:AC423 AC494:AC507 AC511:AC513 AC521 AC523:AC525 AC529 AC549:AC559 AC207:AC232 AC292:AC307 S41:AC42 S44:AC44 S46:AC52 S56:AC58 S60:AC62 S64:AC64 S66:AC74 S77:AC89 S92:AC108 S110:AC134 S139:AC139 S146:AC146 S148:AC149 S151:AC156 S159:AC206 S221:AB224 S228:AB228 S231:AB231 S233:AC240 S243:AC246 S250:AC260 S273:AC273 S276:AC291 S303:AB304 S308:AC326 S330:AC331 S335:AC340 S343:AC356 S358:AB358 S360:AC379 S381:AC407 S420:AC421 S424:AC493 S508:AC510 S514:AC520 S522:AC522 S524:AB524 S526:AC528 S531:AB532 S536:AB549 S562:AB562 S565:AB582 S597:AB597 S602:AB602 S605:AB605 S611:AB613 S628:AB630">
    <cfRule type="containsBlanks" dxfId="824" priority="840">
      <formula>LEN(TRIM(S21))=0</formula>
    </cfRule>
  </conditionalFormatting>
  <conditionalFormatting sqref="D194:D205 D549:D559">
    <cfRule type="containsBlanks" dxfId="823" priority="839">
      <formula>LEN(TRIM(D194))=0</formula>
    </cfRule>
  </conditionalFormatting>
  <conditionalFormatting sqref="D45">
    <cfRule type="containsBlanks" dxfId="822" priority="838">
      <formula>LEN(TRIM(D45))=0</formula>
    </cfRule>
  </conditionalFormatting>
  <conditionalFormatting sqref="D45">
    <cfRule type="containsBlanks" dxfId="821" priority="837">
      <formula>LEN(TRIM(D45))=0</formula>
    </cfRule>
  </conditionalFormatting>
  <conditionalFormatting sqref="D461">
    <cfRule type="containsBlanks" dxfId="820" priority="836">
      <formula>LEN(TRIM(D461))=0</formula>
    </cfRule>
  </conditionalFormatting>
  <conditionalFormatting sqref="D461">
    <cfRule type="containsBlanks" dxfId="819" priority="835">
      <formula>LEN(TRIM(D461))=0</formula>
    </cfRule>
  </conditionalFormatting>
  <conditionalFormatting sqref="D193">
    <cfRule type="containsBlanks" dxfId="818" priority="834">
      <formula>LEN(TRIM(D193))=0</formula>
    </cfRule>
  </conditionalFormatting>
  <conditionalFormatting sqref="D193">
    <cfRule type="containsBlanks" dxfId="817" priority="833">
      <formula>LEN(TRIM(D193))=0</formula>
    </cfRule>
  </conditionalFormatting>
  <conditionalFormatting sqref="D206">
    <cfRule type="containsBlanks" dxfId="816" priority="831">
      <formula>LEN(TRIM(D206))=0</formula>
    </cfRule>
  </conditionalFormatting>
  <conditionalFormatting sqref="D206">
    <cfRule type="containsBlanks" dxfId="815" priority="832">
      <formula>LEN(TRIM(D206))=0</formula>
    </cfRule>
  </conditionalFormatting>
  <conditionalFormatting sqref="D271">
    <cfRule type="containsBlanks" dxfId="814" priority="830">
      <formula>LEN(TRIM(D271))=0</formula>
    </cfRule>
  </conditionalFormatting>
  <conditionalFormatting sqref="D271">
    <cfRule type="containsBlanks" dxfId="813" priority="829">
      <formula>LEN(TRIM(D271))=0</formula>
    </cfRule>
  </conditionalFormatting>
  <conditionalFormatting sqref="D549:D559">
    <cfRule type="containsBlanks" dxfId="812" priority="828">
      <formula>LEN(TRIM(D549))=0</formula>
    </cfRule>
  </conditionalFormatting>
  <conditionalFormatting sqref="G606">
    <cfRule type="containsBlanks" dxfId="811" priority="762">
      <formula>LEN(TRIM(G606))=0</formula>
    </cfRule>
  </conditionalFormatting>
  <conditionalFormatting sqref="C56">
    <cfRule type="containsBlanks" dxfId="810" priority="710">
      <formula>LEN(TRIM(C56))=0</formula>
    </cfRule>
  </conditionalFormatting>
  <conditionalFormatting sqref="A338:B340">
    <cfRule type="containsBlanks" dxfId="809" priority="725">
      <formula>LEN(TRIM(A338))=0</formula>
    </cfRule>
  </conditionalFormatting>
  <conditionalFormatting sqref="G531:G549">
    <cfRule type="containsBlanks" dxfId="808" priority="827">
      <formula>LEN(TRIM(G531))=0</formula>
    </cfRule>
  </conditionalFormatting>
  <conditionalFormatting sqref="G531:G549">
    <cfRule type="containsBlanks" dxfId="807" priority="826">
      <formula>LEN(TRIM(G531))=0</formula>
    </cfRule>
  </conditionalFormatting>
  <conditionalFormatting sqref="AC530:AC548">
    <cfRule type="containsBlanks" dxfId="806" priority="825">
      <formula>LEN(TRIM(AC530))=0</formula>
    </cfRule>
  </conditionalFormatting>
  <conditionalFormatting sqref="AC530:AC548">
    <cfRule type="containsBlanks" dxfId="805" priority="824">
      <formula>LEN(TRIM(AC530))=0</formula>
    </cfRule>
  </conditionalFormatting>
  <conditionalFormatting sqref="D530:D548 E530:S530">
    <cfRule type="containsBlanks" dxfId="804" priority="823">
      <formula>LEN(TRIM(D530))=0</formula>
    </cfRule>
  </conditionalFormatting>
  <conditionalFormatting sqref="C84 C204 C108 C149 C92:C106 C137:C138">
    <cfRule type="containsBlanks" dxfId="803" priority="747">
      <formula>LEN(TRIM(C84))=0</formula>
    </cfRule>
  </conditionalFormatting>
  <conditionalFormatting sqref="C597:C598">
    <cfRule type="containsBlanks" dxfId="802" priority="746">
      <formula>LEN(TRIM(C597))=0</formula>
    </cfRule>
  </conditionalFormatting>
  <conditionalFormatting sqref="C201">
    <cfRule type="containsBlanks" dxfId="801" priority="745">
      <formula>LEN(TRIM(C201))=0</formula>
    </cfRule>
  </conditionalFormatting>
  <conditionalFormatting sqref="C201">
    <cfRule type="containsBlanks" dxfId="800" priority="744">
      <formula>LEN(TRIM(C201))=0</formula>
    </cfRule>
  </conditionalFormatting>
  <conditionalFormatting sqref="C107">
    <cfRule type="containsBlanks" dxfId="799" priority="694">
      <formula>LEN(TRIM(C107))=0</formula>
    </cfRule>
  </conditionalFormatting>
  <conditionalFormatting sqref="A139:B139">
    <cfRule type="containsBlanks" dxfId="798" priority="693">
      <formula>LEN(TRIM(A139))=0</formula>
    </cfRule>
  </conditionalFormatting>
  <conditionalFormatting sqref="A139:B139">
    <cfRule type="containsBlanks" dxfId="797" priority="692">
      <formula>LEN(TRIM(A139))=0</formula>
    </cfRule>
  </conditionalFormatting>
  <conditionalFormatting sqref="AC581:AC582">
    <cfRule type="containsBlanks" dxfId="796" priority="819">
      <formula>LEN(TRIM(AC581))=0</formula>
    </cfRule>
  </conditionalFormatting>
  <conditionalFormatting sqref="AC581:AC582">
    <cfRule type="containsBlanks" dxfId="795" priority="818">
      <formula>LEN(TRIM(AC581))=0</formula>
    </cfRule>
  </conditionalFormatting>
  <conditionalFormatting sqref="D581:D582">
    <cfRule type="containsBlanks" dxfId="794" priority="817">
      <formula>LEN(TRIM(D581))=0</formula>
    </cfRule>
  </conditionalFormatting>
  <conditionalFormatting sqref="D581:D582">
    <cfRule type="containsBlanks" dxfId="793" priority="816">
      <formula>LEN(TRIM(D581))=0</formula>
    </cfRule>
  </conditionalFormatting>
  <conditionalFormatting sqref="A276:B291">
    <cfRule type="containsBlanks" dxfId="792" priority="728">
      <formula>LEN(TRIM(A276))=0</formula>
    </cfRule>
  </conditionalFormatting>
  <conditionalFormatting sqref="A276:B291">
    <cfRule type="containsBlanks" dxfId="791" priority="727">
      <formula>LEN(TRIM(A276))=0</formula>
    </cfRule>
  </conditionalFormatting>
  <conditionalFormatting sqref="C276:C291">
    <cfRule type="containsBlanks" dxfId="790" priority="726">
      <formula>LEN(TRIM(C276))=0</formula>
    </cfRule>
  </conditionalFormatting>
  <conditionalFormatting sqref="A508:B508">
    <cfRule type="containsBlanks" dxfId="789" priority="676">
      <formula>LEN(TRIM(A508))=0</formula>
    </cfRule>
  </conditionalFormatting>
  <conditionalFormatting sqref="C508">
    <cfRule type="containsBlanks" dxfId="788" priority="675">
      <formula>LEN(TRIM(C508))=0</formula>
    </cfRule>
  </conditionalFormatting>
  <conditionalFormatting sqref="A509:B509">
    <cfRule type="containsBlanks" dxfId="787" priority="674">
      <formula>LEN(TRIM(A509))=0</formula>
    </cfRule>
  </conditionalFormatting>
  <conditionalFormatting sqref="A56:B56">
    <cfRule type="containsBlanks" dxfId="786" priority="713">
      <formula>LEN(TRIM(A56))=0</formula>
    </cfRule>
  </conditionalFormatting>
  <conditionalFormatting sqref="A56:B56">
    <cfRule type="containsBlanks" dxfId="785" priority="712">
      <formula>LEN(TRIM(A56))=0</formula>
    </cfRule>
  </conditionalFormatting>
  <conditionalFormatting sqref="A56:B56">
    <cfRule type="containsBlanks" dxfId="784" priority="711">
      <formula>LEN(TRIM(A56))=0</formula>
    </cfRule>
  </conditionalFormatting>
  <conditionalFormatting sqref="A53:B53">
    <cfRule type="containsBlanks" dxfId="783" priority="658">
      <formula>LEN(TRIM(A53))=0</formula>
    </cfRule>
  </conditionalFormatting>
  <conditionalFormatting sqref="C53">
    <cfRule type="containsBlanks" dxfId="782" priority="657">
      <formula>LEN(TRIM(C53))=0</formula>
    </cfRule>
  </conditionalFormatting>
  <conditionalFormatting sqref="A63:B63">
    <cfRule type="containsBlanks" dxfId="781" priority="656">
      <formula>LEN(TRIM(A63))=0</formula>
    </cfRule>
  </conditionalFormatting>
  <conditionalFormatting sqref="G620:G624">
    <cfRule type="containsBlanks" dxfId="780" priority="815">
      <formula>LEN(TRIM(G620))=0</formula>
    </cfRule>
  </conditionalFormatting>
  <conditionalFormatting sqref="G620:G624">
    <cfRule type="containsBlanks" dxfId="779" priority="814">
      <formula>LEN(TRIM(G620))=0</formula>
    </cfRule>
  </conditionalFormatting>
  <conditionalFormatting sqref="AC620:AC624">
    <cfRule type="containsBlanks" dxfId="778" priority="813">
      <formula>LEN(TRIM(AC620))=0</formula>
    </cfRule>
  </conditionalFormatting>
  <conditionalFormatting sqref="AC620:AC624">
    <cfRule type="containsBlanks" dxfId="777" priority="812">
      <formula>LEN(TRIM(AC620))=0</formula>
    </cfRule>
  </conditionalFormatting>
  <conditionalFormatting sqref="D620:D624">
    <cfRule type="containsBlanks" dxfId="776" priority="811">
      <formula>LEN(TRIM(D620))=0</formula>
    </cfRule>
  </conditionalFormatting>
  <conditionalFormatting sqref="D620:D624">
    <cfRule type="containsBlanks" dxfId="775" priority="810">
      <formula>LEN(TRIM(D620))=0</formula>
    </cfRule>
  </conditionalFormatting>
  <conditionalFormatting sqref="C85:C86">
    <cfRule type="containsBlanks" dxfId="774" priority="699">
      <formula>LEN(TRIM(C85))=0</formula>
    </cfRule>
  </conditionalFormatting>
  <conditionalFormatting sqref="C85:C86">
    <cfRule type="containsBlanks" dxfId="773" priority="698">
      <formula>LEN(TRIM(C85))=0</formula>
    </cfRule>
  </conditionalFormatting>
  <conditionalFormatting sqref="A107:B107">
    <cfRule type="containsBlanks" dxfId="772" priority="697">
      <formula>LEN(TRIM(A107))=0</formula>
    </cfRule>
  </conditionalFormatting>
  <conditionalFormatting sqref="A107:B107">
    <cfRule type="containsBlanks" dxfId="771" priority="696">
      <formula>LEN(TRIM(A107))=0</formula>
    </cfRule>
  </conditionalFormatting>
  <conditionalFormatting sqref="C135">
    <cfRule type="containsBlanks" dxfId="770" priority="639">
      <formula>LEN(TRIM(C135))=0</formula>
    </cfRule>
  </conditionalFormatting>
  <conditionalFormatting sqref="A136:B136">
    <cfRule type="containsBlanks" dxfId="769" priority="638">
      <formula>LEN(TRIM(A136))=0</formula>
    </cfRule>
  </conditionalFormatting>
  <conditionalFormatting sqref="A136:B136">
    <cfRule type="containsBlanks" dxfId="768" priority="637">
      <formula>LEN(TRIM(A136))=0</formula>
    </cfRule>
  </conditionalFormatting>
  <conditionalFormatting sqref="G618:G619">
    <cfRule type="containsBlanks" dxfId="767" priority="809">
      <formula>LEN(TRIM(G618))=0</formula>
    </cfRule>
  </conditionalFormatting>
  <conditionalFormatting sqref="G618:G619">
    <cfRule type="containsBlanks" dxfId="766" priority="808">
      <formula>LEN(TRIM(G618))=0</formula>
    </cfRule>
  </conditionalFormatting>
  <conditionalFormatting sqref="AC618:AC619">
    <cfRule type="containsBlanks" dxfId="765" priority="807">
      <formula>LEN(TRIM(AC618))=0</formula>
    </cfRule>
  </conditionalFormatting>
  <conditionalFormatting sqref="AC618:AC619">
    <cfRule type="containsBlanks" dxfId="764" priority="806">
      <formula>LEN(TRIM(AC618))=0</formula>
    </cfRule>
  </conditionalFormatting>
  <conditionalFormatting sqref="D618:D619">
    <cfRule type="containsBlanks" dxfId="763" priority="805">
      <formula>LEN(TRIM(D618))=0</formula>
    </cfRule>
  </conditionalFormatting>
  <conditionalFormatting sqref="D618:D619">
    <cfRule type="containsBlanks" dxfId="762" priority="804">
      <formula>LEN(TRIM(D618))=0</formula>
    </cfRule>
  </conditionalFormatting>
  <conditionalFormatting sqref="A151:B151">
    <cfRule type="containsBlanks" dxfId="761" priority="680">
      <formula>LEN(TRIM(A151))=0</formula>
    </cfRule>
  </conditionalFormatting>
  <conditionalFormatting sqref="C151">
    <cfRule type="containsBlanks" dxfId="760" priority="679">
      <formula>LEN(TRIM(C151))=0</formula>
    </cfRule>
  </conditionalFormatting>
  <conditionalFormatting sqref="C151">
    <cfRule type="containsBlanks" dxfId="759" priority="678">
      <formula>LEN(TRIM(C151))=0</formula>
    </cfRule>
  </conditionalFormatting>
  <conditionalFormatting sqref="C209:C211">
    <cfRule type="containsBlanks" dxfId="758" priority="621">
      <formula>LEN(TRIM(C209))=0</formula>
    </cfRule>
  </conditionalFormatting>
  <conditionalFormatting sqref="C209:C211">
    <cfRule type="containsBlanks" dxfId="757" priority="620">
      <formula>LEN(TRIM(C209))=0</formula>
    </cfRule>
  </conditionalFormatting>
  <conditionalFormatting sqref="A225:B232">
    <cfRule type="containsBlanks" dxfId="756" priority="619">
      <formula>LEN(TRIM(A225))=0</formula>
    </cfRule>
  </conditionalFormatting>
  <conditionalFormatting sqref="G586 G614:G617">
    <cfRule type="containsBlanks" dxfId="755" priority="803">
      <formula>LEN(TRIM(G586))=0</formula>
    </cfRule>
  </conditionalFormatting>
  <conditionalFormatting sqref="G586 G614:G617">
    <cfRule type="containsBlanks" dxfId="754" priority="802">
      <formula>LEN(TRIM(G586))=0</formula>
    </cfRule>
  </conditionalFormatting>
  <conditionalFormatting sqref="AC586">
    <cfRule type="containsBlanks" dxfId="753" priority="801">
      <formula>LEN(TRIM(AC586))=0</formula>
    </cfRule>
  </conditionalFormatting>
  <conditionalFormatting sqref="AC586">
    <cfRule type="containsBlanks" dxfId="752" priority="800">
      <formula>LEN(TRIM(AC586))=0</formula>
    </cfRule>
  </conditionalFormatting>
  <conditionalFormatting sqref="D586">
    <cfRule type="containsBlanks" dxfId="751" priority="799">
      <formula>LEN(TRIM(D586))=0</formula>
    </cfRule>
  </conditionalFormatting>
  <conditionalFormatting sqref="D586">
    <cfRule type="containsBlanks" dxfId="750" priority="798">
      <formula>LEN(TRIM(D586))=0</formula>
    </cfRule>
  </conditionalFormatting>
  <conditionalFormatting sqref="C207:C208">
    <cfRule type="containsBlanks" dxfId="749" priority="625">
      <formula>LEN(TRIM(C207))=0</formula>
    </cfRule>
  </conditionalFormatting>
  <conditionalFormatting sqref="C207:C208">
    <cfRule type="containsBlanks" dxfId="748" priority="624">
      <formula>LEN(TRIM(C207))=0</formula>
    </cfRule>
  </conditionalFormatting>
  <conditionalFormatting sqref="A209:B211">
    <cfRule type="containsBlanks" dxfId="747" priority="623">
      <formula>LEN(TRIM(A209))=0</formula>
    </cfRule>
  </conditionalFormatting>
  <conditionalFormatting sqref="A507:B507">
    <cfRule type="containsBlanks" dxfId="746" priority="566">
      <formula>LEN(TRIM(A507))=0</formula>
    </cfRule>
  </conditionalFormatting>
  <conditionalFormatting sqref="C507">
    <cfRule type="containsBlanks" dxfId="745" priority="565">
      <formula>LEN(TRIM(C507))=0</formula>
    </cfRule>
  </conditionalFormatting>
  <conditionalFormatting sqref="A511:B513">
    <cfRule type="containsBlanks" dxfId="744" priority="564">
      <formula>LEN(TRIM(A511))=0</formula>
    </cfRule>
  </conditionalFormatting>
  <conditionalFormatting sqref="G625:G630">
    <cfRule type="containsBlanks" dxfId="743" priority="797">
      <formula>LEN(TRIM(G625))=0</formula>
    </cfRule>
  </conditionalFormatting>
  <conditionalFormatting sqref="G625:G630">
    <cfRule type="containsBlanks" dxfId="742" priority="796">
      <formula>LEN(TRIM(G625))=0</formula>
    </cfRule>
  </conditionalFormatting>
  <conditionalFormatting sqref="A262:B264">
    <cfRule type="containsBlanks" dxfId="741" priority="607">
      <formula>LEN(TRIM(A262))=0</formula>
    </cfRule>
  </conditionalFormatting>
  <conditionalFormatting sqref="A262:B264">
    <cfRule type="containsBlanks" dxfId="740" priority="606">
      <formula>LEN(TRIM(A262))=0</formula>
    </cfRule>
  </conditionalFormatting>
  <conditionalFormatting sqref="C262:C264">
    <cfRule type="containsBlanks" dxfId="739" priority="605">
      <formula>LEN(TRIM(C262))=0</formula>
    </cfRule>
  </conditionalFormatting>
  <conditionalFormatting sqref="C77">
    <cfRule type="containsBlanks" dxfId="738" priority="552">
      <formula>LEN(TRIM(C77))=0</formula>
    </cfRule>
  </conditionalFormatting>
  <conditionalFormatting sqref="A132:C132">
    <cfRule type="containsBlanks" dxfId="737" priority="550">
      <formula>LEN(TRIM(A132))=0</formula>
    </cfRule>
  </conditionalFormatting>
  <conditionalFormatting sqref="D612">
    <cfRule type="containsBlanks" dxfId="736" priority="789">
      <formula>LEN(TRIM(D612))=0</formula>
    </cfRule>
  </conditionalFormatting>
  <conditionalFormatting sqref="D612">
    <cfRule type="containsBlanks" dxfId="735" priority="788">
      <formula>LEN(TRIM(D612))=0</formula>
    </cfRule>
  </conditionalFormatting>
  <conditionalFormatting sqref="C332:C334">
    <cfRule type="containsBlanks" dxfId="734" priority="589">
      <formula>LEN(TRIM(C332))=0</formula>
    </cfRule>
  </conditionalFormatting>
  <conditionalFormatting sqref="A341:B342">
    <cfRule type="containsBlanks" dxfId="733" priority="588">
      <formula>LEN(TRIM(A341))=0</formula>
    </cfRule>
  </conditionalFormatting>
  <conditionalFormatting sqref="A341:B342">
    <cfRule type="containsBlanks" dxfId="732" priority="587">
      <formula>LEN(TRIM(A341))=0</formula>
    </cfRule>
  </conditionalFormatting>
  <conditionalFormatting sqref="A304:B304">
    <cfRule type="containsBlanks" dxfId="731" priority="534">
      <formula>LEN(TRIM(A304))=0</formula>
    </cfRule>
  </conditionalFormatting>
  <conditionalFormatting sqref="C304">
    <cfRule type="containsBlanks" dxfId="730" priority="533">
      <formula>LEN(TRIM(C304))=0</formula>
    </cfRule>
  </conditionalFormatting>
  <conditionalFormatting sqref="B316:B321">
    <cfRule type="containsBlanks" dxfId="729" priority="532">
      <formula>LEN(TRIM(B316))=0</formula>
    </cfRule>
  </conditionalFormatting>
  <conditionalFormatting sqref="G594:G598">
    <cfRule type="containsBlanks" dxfId="728" priority="787">
      <formula>LEN(TRIM(G594))=0</formula>
    </cfRule>
  </conditionalFormatting>
  <conditionalFormatting sqref="G594:G598">
    <cfRule type="containsBlanks" dxfId="727" priority="786">
      <formula>LEN(TRIM(G594))=0</formula>
    </cfRule>
  </conditionalFormatting>
  <conditionalFormatting sqref="AC594:AC598">
    <cfRule type="containsBlanks" dxfId="726" priority="785">
      <formula>LEN(TRIM(AC594))=0</formula>
    </cfRule>
  </conditionalFormatting>
  <conditionalFormatting sqref="AC594:AC598">
    <cfRule type="containsBlanks" dxfId="725" priority="784">
      <formula>LEN(TRIM(AC594))=0</formula>
    </cfRule>
  </conditionalFormatting>
  <conditionalFormatting sqref="D594:D598">
    <cfRule type="containsBlanks" dxfId="724" priority="783">
      <formula>LEN(TRIM(D594))=0</formula>
    </cfRule>
  </conditionalFormatting>
  <conditionalFormatting sqref="D594:D598">
    <cfRule type="containsBlanks" dxfId="723" priority="782">
      <formula>LEN(TRIM(D594))=0</formula>
    </cfRule>
  </conditionalFormatting>
  <conditionalFormatting sqref="C494:C495">
    <cfRule type="containsBlanks" dxfId="722" priority="571">
      <formula>LEN(TRIM(C494))=0</formula>
    </cfRule>
  </conditionalFormatting>
  <conditionalFormatting sqref="A504:B504">
    <cfRule type="containsBlanks" dxfId="721" priority="570">
      <formula>LEN(TRIM(A504))=0</formula>
    </cfRule>
  </conditionalFormatting>
  <conditionalFormatting sqref="A504:B504">
    <cfRule type="containsBlanks" dxfId="720" priority="569">
      <formula>LEN(TRIM(A504))=0</formula>
    </cfRule>
  </conditionalFormatting>
  <conditionalFormatting sqref="C504">
    <cfRule type="containsBlanks" dxfId="719" priority="568">
      <formula>LEN(TRIM(C504))=0</formula>
    </cfRule>
  </conditionalFormatting>
  <conditionalFormatting sqref="A346:C346">
    <cfRule type="containsBlanks" dxfId="718" priority="518">
      <formula>LEN(TRIM(A346))=0</formula>
    </cfRule>
  </conditionalFormatting>
  <conditionalFormatting sqref="A381:B381">
    <cfRule type="containsBlanks" dxfId="717" priority="517">
      <formula>LEN(TRIM(A381))=0</formula>
    </cfRule>
  </conditionalFormatting>
  <conditionalFormatting sqref="A381:B381">
    <cfRule type="containsBlanks" dxfId="716" priority="516">
      <formula>LEN(TRIM(A381))=0</formula>
    </cfRule>
  </conditionalFormatting>
  <conditionalFormatting sqref="G592:G593">
    <cfRule type="containsBlanks" dxfId="715" priority="781">
      <formula>LEN(TRIM(G592))=0</formula>
    </cfRule>
  </conditionalFormatting>
  <conditionalFormatting sqref="G592:G593">
    <cfRule type="containsBlanks" dxfId="714" priority="780">
      <formula>LEN(TRIM(G592))=0</formula>
    </cfRule>
  </conditionalFormatting>
  <conditionalFormatting sqref="AC592:AC593">
    <cfRule type="containsBlanks" dxfId="713" priority="779">
      <formula>LEN(TRIM(AC592))=0</formula>
    </cfRule>
  </conditionalFormatting>
  <conditionalFormatting sqref="AC592:AC593">
    <cfRule type="containsBlanks" dxfId="712" priority="778">
      <formula>LEN(TRIM(AC592))=0</formula>
    </cfRule>
  </conditionalFormatting>
  <conditionalFormatting sqref="D592:D593">
    <cfRule type="containsBlanks" dxfId="711" priority="777">
      <formula>LEN(TRIM(D592))=0</formula>
    </cfRule>
  </conditionalFormatting>
  <conditionalFormatting sqref="D592:D593">
    <cfRule type="containsBlanks" dxfId="710" priority="776">
      <formula>LEN(TRIM(D592))=0</formula>
    </cfRule>
  </conditionalFormatting>
  <conditionalFormatting sqref="A66:C66">
    <cfRule type="containsBlanks" dxfId="709" priority="556">
      <formula>LEN(TRIM(A66))=0</formula>
    </cfRule>
  </conditionalFormatting>
  <conditionalFormatting sqref="A72:C72">
    <cfRule type="containsBlanks" dxfId="708" priority="555">
      <formula>LEN(TRIM(A72))=0</formula>
    </cfRule>
  </conditionalFormatting>
  <conditionalFormatting sqref="A77:B77">
    <cfRule type="containsBlanks" dxfId="707" priority="554">
      <formula>LEN(TRIM(A77))=0</formula>
    </cfRule>
  </conditionalFormatting>
  <conditionalFormatting sqref="A548:B548">
    <cfRule type="containsBlanks" dxfId="706" priority="500">
      <formula>LEN(TRIM(A548))=0</formula>
    </cfRule>
  </conditionalFormatting>
  <conditionalFormatting sqref="A548:B548">
    <cfRule type="containsBlanks" dxfId="705" priority="499">
      <formula>LEN(TRIM(A548))=0</formula>
    </cfRule>
  </conditionalFormatting>
  <conditionalFormatting sqref="C548">
    <cfRule type="containsBlanks" dxfId="704" priority="498">
      <formula>LEN(TRIM(C548))=0</formula>
    </cfRule>
  </conditionalFormatting>
  <conditionalFormatting sqref="G587:G591">
    <cfRule type="containsBlanks" dxfId="703" priority="775">
      <formula>LEN(TRIM(G587))=0</formula>
    </cfRule>
  </conditionalFormatting>
  <conditionalFormatting sqref="G587:G591">
    <cfRule type="containsBlanks" dxfId="702" priority="774">
      <formula>LEN(TRIM(G587))=0</formula>
    </cfRule>
  </conditionalFormatting>
  <conditionalFormatting sqref="C202">
    <cfRule type="containsBlanks" dxfId="701" priority="743">
      <formula>LEN(TRIM(C202))=0</formula>
    </cfRule>
  </conditionalFormatting>
  <conditionalFormatting sqref="AC587:AC591">
    <cfRule type="containsBlanks" dxfId="700" priority="773">
      <formula>LEN(TRIM(AC587))=0</formula>
    </cfRule>
  </conditionalFormatting>
  <conditionalFormatting sqref="AC587:AC591">
    <cfRule type="containsBlanks" dxfId="699" priority="772">
      <formula>LEN(TRIM(AC587))=0</formula>
    </cfRule>
  </conditionalFormatting>
  <conditionalFormatting sqref="D587:D591">
    <cfRule type="containsBlanks" dxfId="698" priority="771">
      <formula>LEN(TRIM(D587))=0</formula>
    </cfRule>
  </conditionalFormatting>
  <conditionalFormatting sqref="C265:C267">
    <cfRule type="containsBlanks" dxfId="697" priority="538">
      <formula>LEN(TRIM(C265))=0</formula>
    </cfRule>
  </conditionalFormatting>
  <conditionalFormatting sqref="C265:C267">
    <cfRule type="containsBlanks" dxfId="696" priority="537">
      <formula>LEN(TRIM(C265))=0</formula>
    </cfRule>
  </conditionalFormatting>
  <conditionalFormatting sqref="A295:C296">
    <cfRule type="containsBlanks" dxfId="695" priority="536">
      <formula>LEN(TRIM(A295))=0</formula>
    </cfRule>
  </conditionalFormatting>
  <conditionalFormatting sqref="E52">
    <cfRule type="containsBlanks" dxfId="694" priority="485">
      <formula>LEN(TRIM(E52))=0</formula>
    </cfRule>
  </conditionalFormatting>
  <conditionalFormatting sqref="E157">
    <cfRule type="containsBlanks" dxfId="693" priority="484">
      <formula>LEN(TRIM(E157))=0</formula>
    </cfRule>
  </conditionalFormatting>
  <conditionalFormatting sqref="E224">
    <cfRule type="containsBlanks" dxfId="692" priority="483">
      <formula>LEN(TRIM(E224))=0</formula>
    </cfRule>
  </conditionalFormatting>
  <conditionalFormatting sqref="AC607:AC611">
    <cfRule type="containsBlanks" dxfId="691" priority="766">
      <formula>LEN(TRIM(AC607))=0</formula>
    </cfRule>
  </conditionalFormatting>
  <conditionalFormatting sqref="D607:D611">
    <cfRule type="containsBlanks" dxfId="690" priority="765">
      <formula>LEN(TRIM(D607))=0</formula>
    </cfRule>
  </conditionalFormatting>
  <conditionalFormatting sqref="C326">
    <cfRule type="containsBlanks" dxfId="689" priority="520">
      <formula>LEN(TRIM(C326))=0</formula>
    </cfRule>
  </conditionalFormatting>
  <conditionalFormatting sqref="E563">
    <cfRule type="containsBlanks" dxfId="688" priority="466">
      <formula>LEN(TRIM(E563))=0</formula>
    </cfRule>
  </conditionalFormatting>
  <conditionalFormatting sqref="E603:E604">
    <cfRule type="containsBlanks" dxfId="687" priority="465">
      <formula>LEN(TRIM(E603))=0</formula>
    </cfRule>
  </conditionalFormatting>
  <conditionalFormatting sqref="E606:E610">
    <cfRule type="containsBlanks" dxfId="686" priority="464">
      <formula>LEN(TRIM(E606))=0</formula>
    </cfRule>
  </conditionalFormatting>
  <conditionalFormatting sqref="G606">
    <cfRule type="containsBlanks" dxfId="685" priority="763">
      <formula>LEN(TRIM(G606))=0</formula>
    </cfRule>
  </conditionalFormatting>
  <conditionalFormatting sqref="A424:B425">
    <cfRule type="containsBlanks" dxfId="684" priority="504">
      <formula>LEN(TRIM(A424))=0</formula>
    </cfRule>
  </conditionalFormatting>
  <conditionalFormatting sqref="A547:B547">
    <cfRule type="containsBlanks" dxfId="683" priority="503">
      <formula>LEN(TRIM(A547))=0</formula>
    </cfRule>
  </conditionalFormatting>
  <conditionalFormatting sqref="A547:B547">
    <cfRule type="containsBlanks" dxfId="682" priority="502">
      <formula>LEN(TRIM(A547))=0</formula>
    </cfRule>
  </conditionalFormatting>
  <conditionalFormatting sqref="E256">
    <cfRule type="containsBlanks" dxfId="681" priority="448">
      <formula>LEN(TRIM(E256))=0</formula>
    </cfRule>
  </conditionalFormatting>
  <conditionalFormatting sqref="G599:G605">
    <cfRule type="containsBlanks" dxfId="680" priority="761">
      <formula>LEN(TRIM(G599))=0</formula>
    </cfRule>
  </conditionalFormatting>
  <conditionalFormatting sqref="G599:G605">
    <cfRule type="containsBlanks" dxfId="679" priority="760">
      <formula>LEN(TRIM(G599))=0</formula>
    </cfRule>
  </conditionalFormatting>
  <conditionalFormatting sqref="C107">
    <cfRule type="containsBlanks" dxfId="678" priority="695">
      <formula>LEN(TRIM(C107))=0</formula>
    </cfRule>
  </conditionalFormatting>
  <conditionalFormatting sqref="AC599:AC605">
    <cfRule type="containsBlanks" dxfId="677" priority="759">
      <formula>LEN(TRIM(AC599))=0</formula>
    </cfRule>
  </conditionalFormatting>
  <conditionalFormatting sqref="AC599:AC605">
    <cfRule type="containsBlanks" dxfId="676" priority="758">
      <formula>LEN(TRIM(AC599))=0</formula>
    </cfRule>
  </conditionalFormatting>
  <conditionalFormatting sqref="D599:D605">
    <cfRule type="containsBlanks" dxfId="675" priority="757">
      <formula>LEN(TRIM(D599))=0</formula>
    </cfRule>
  </conditionalFormatting>
  <conditionalFormatting sqref="D599:D605">
    <cfRule type="containsBlanks" dxfId="674" priority="756">
      <formula>LEN(TRIM(D599))=0</formula>
    </cfRule>
  </conditionalFormatting>
  <conditionalFormatting sqref="A307:B307 A360:B360 A383:B383 A422:B423 A418:B419 A152:C154 A57:C58 A64:C64 A67:C69 A71:C71 A143:C145 A155 C155 C161:C200 C206 A161:B206 A212:C224 A268:C270 A292:C294 A305:C306 A308:C315 A330:C331 A335:C337 A343:C343 A347:C356 A415:C417 A426:C493 A496:C503 A514:C521 A546:C546 A404:C407 A549:C561 A133:C134 A110:C131 A42:C52 A87:C89 A297:C303 A523:C527 A522 A345:C345 A324:C324 C21">
    <cfRule type="containsBlanks" dxfId="673" priority="755">
      <formula>LEN(TRIM(A21))=0</formula>
    </cfRule>
  </conditionalFormatting>
  <conditionalFormatting sqref="A250:B260">
    <cfRule type="containsBlanks" dxfId="672" priority="731">
      <formula>LEN(TRIM(A250))=0</formula>
    </cfRule>
  </conditionalFormatting>
  <conditionalFormatting sqref="A54:B55 A505:B506 A241:B241 A261:B261 A78:B84 A108:B108 A149:B149 A510:B510 A529:B535 A545:B545 A563:B564 A92:B106 A137:B138 A273:B273 A21">
    <cfRule type="containsBlanks" dxfId="671" priority="754">
      <formula>LEN(TRIM(A21))=0</formula>
    </cfRule>
  </conditionalFormatting>
  <conditionalFormatting sqref="A52:B52">
    <cfRule type="containsBlanks" dxfId="670" priority="753">
      <formula>LEN(TRIM(A52))=0</formula>
    </cfRule>
  </conditionalFormatting>
  <conditionalFormatting sqref="A52:B52">
    <cfRule type="containsBlanks" dxfId="669" priority="752">
      <formula>LEN(TRIM(A52))=0</formula>
    </cfRule>
  </conditionalFormatting>
  <conditionalFormatting sqref="A224:B224">
    <cfRule type="containsBlanks" dxfId="668" priority="751">
      <formula>LEN(TRIM(A224))=0</formula>
    </cfRule>
  </conditionalFormatting>
  <conditionalFormatting sqref="A224:B224">
    <cfRule type="containsBlanks" dxfId="667" priority="750">
      <formula>LEN(TRIM(A224))=0</formula>
    </cfRule>
  </conditionalFormatting>
  <conditionalFormatting sqref="C202">
    <cfRule type="containsBlanks" dxfId="666" priority="742">
      <formula>LEN(TRIM(C202))=0</formula>
    </cfRule>
  </conditionalFormatting>
  <conditionalFormatting sqref="A73:B73">
    <cfRule type="containsBlanks" dxfId="665" priority="707">
      <formula>LEN(TRIM(A73))=0</formula>
    </cfRule>
  </conditionalFormatting>
  <conditionalFormatting sqref="C203">
    <cfRule type="containsBlanks" dxfId="664" priority="740">
      <formula>LEN(TRIM(C203))=0</formula>
    </cfRule>
  </conditionalFormatting>
  <conditionalFormatting sqref="C205">
    <cfRule type="containsBlanks" dxfId="663" priority="739">
      <formula>LEN(TRIM(C205))=0</formula>
    </cfRule>
  </conditionalFormatting>
  <conditionalFormatting sqref="C203">
    <cfRule type="containsBlanks" dxfId="662" priority="741">
      <formula>LEN(TRIM(C203))=0</formula>
    </cfRule>
  </conditionalFormatting>
  <conditionalFormatting sqref="A241:B241 A261:B261 A307:B307 A360:B360 A383:B383 A422:B423 A418:B419 A78:B84 A108:B108 A149:B149 A510:B510 A529:B535 A545:B545 A563:B564 A54:B55 A92:B106 A137:B138 A273:B273 A505:B506 A21">
    <cfRule type="containsBlanks" dxfId="661" priority="749">
      <formula>LEN(TRIM(A21))=0</formula>
    </cfRule>
  </conditionalFormatting>
  <conditionalFormatting sqref="C599 C204 C241 C261 C307 C360 C383 C422:C423 C418:C419 C78:C84 C108 C149 C510 C529:C535 C545 C563:C564 C54:C55 C92:C106 C137:C138 C273 C505:C506">
    <cfRule type="containsBlanks" dxfId="660" priority="748">
      <formula>LEN(TRIM(C54))=0</formula>
    </cfRule>
  </conditionalFormatting>
  <conditionalFormatting sqref="C205">
    <cfRule type="containsBlanks" dxfId="659" priority="738">
      <formula>LEN(TRIM(C205))=0</formula>
    </cfRule>
  </conditionalFormatting>
  <conditionalFormatting sqref="C361:C378">
    <cfRule type="containsBlanks" dxfId="658" priority="720">
      <formula>LEN(TRIM(C361))=0</formula>
    </cfRule>
  </conditionalFormatting>
  <conditionalFormatting sqref="A243:B246">
    <cfRule type="containsBlanks" dxfId="657" priority="737">
      <formula>LEN(TRIM(A243))=0</formula>
    </cfRule>
  </conditionalFormatting>
  <conditionalFormatting sqref="A243:B246">
    <cfRule type="containsBlanks" dxfId="656" priority="736">
      <formula>LEN(TRIM(A243))=0</formula>
    </cfRule>
  </conditionalFormatting>
  <conditionalFormatting sqref="C243:C246">
    <cfRule type="containsBlanks" dxfId="655" priority="735">
      <formula>LEN(TRIM(C243))=0</formula>
    </cfRule>
  </conditionalFormatting>
  <conditionalFormatting sqref="A233:B240">
    <cfRule type="containsBlanks" dxfId="654" priority="734">
      <formula>LEN(TRIM(A233))=0</formula>
    </cfRule>
  </conditionalFormatting>
  <conditionalFormatting sqref="A233:B240">
    <cfRule type="containsBlanks" dxfId="653" priority="733">
      <formula>LEN(TRIM(A233))=0</formula>
    </cfRule>
  </conditionalFormatting>
  <conditionalFormatting sqref="C233:C240">
    <cfRule type="containsBlanks" dxfId="652" priority="732">
      <formula>LEN(TRIM(C233))=0</formula>
    </cfRule>
  </conditionalFormatting>
  <conditionalFormatting sqref="C109">
    <cfRule type="containsBlanks" dxfId="651" priority="642">
      <formula>LEN(TRIM(C109))=0</formula>
    </cfRule>
  </conditionalFormatting>
  <conditionalFormatting sqref="C562">
    <cfRule type="containsBlanks" dxfId="650" priority="663">
      <formula>LEN(TRIM(C562))=0</formula>
    </cfRule>
  </conditionalFormatting>
  <conditionalFormatting sqref="A250:B260">
    <cfRule type="containsBlanks" dxfId="649" priority="730">
      <formula>LEN(TRIM(A250))=0</formula>
    </cfRule>
  </conditionalFormatting>
  <conditionalFormatting sqref="C250:C260">
    <cfRule type="containsBlanks" dxfId="648" priority="729">
      <formula>LEN(TRIM(C250))=0</formula>
    </cfRule>
  </conditionalFormatting>
  <conditionalFormatting sqref="A338:B340">
    <cfRule type="containsBlanks" dxfId="647" priority="724">
      <formula>LEN(TRIM(A338))=0</formula>
    </cfRule>
  </conditionalFormatting>
  <conditionalFormatting sqref="C338:C340">
    <cfRule type="containsBlanks" dxfId="646" priority="723">
      <formula>LEN(TRIM(C338))=0</formula>
    </cfRule>
  </conditionalFormatting>
  <conditionalFormatting sqref="A361:B378">
    <cfRule type="containsBlanks" dxfId="645" priority="722">
      <formula>LEN(TRIM(A361))=0</formula>
    </cfRule>
  </conditionalFormatting>
  <conditionalFormatting sqref="A361:B378">
    <cfRule type="containsBlanks" dxfId="644" priority="721">
      <formula>LEN(TRIM(A361))=0</formula>
    </cfRule>
  </conditionalFormatting>
  <conditionalFormatting sqref="A385:B389">
    <cfRule type="containsBlanks" dxfId="643" priority="719">
      <formula>LEN(TRIM(A385))=0</formula>
    </cfRule>
  </conditionalFormatting>
  <conditionalFormatting sqref="A385:B389">
    <cfRule type="containsBlanks" dxfId="642" priority="718">
      <formula>LEN(TRIM(A385))=0</formula>
    </cfRule>
  </conditionalFormatting>
  <conditionalFormatting sqref="C385:C389">
    <cfRule type="containsBlanks" dxfId="641" priority="717">
      <formula>LEN(TRIM(C385))=0</formula>
    </cfRule>
  </conditionalFormatting>
  <conditionalFormatting sqref="A420:B421">
    <cfRule type="containsBlanks" dxfId="640" priority="716">
      <formula>LEN(TRIM(A420))=0</formula>
    </cfRule>
  </conditionalFormatting>
  <conditionalFormatting sqref="A420:B421">
    <cfRule type="containsBlanks" dxfId="639" priority="715">
      <formula>LEN(TRIM(A420))=0</formula>
    </cfRule>
  </conditionalFormatting>
  <conditionalFormatting sqref="C420:C421">
    <cfRule type="containsBlanks" dxfId="638" priority="714">
      <formula>LEN(TRIM(C420))=0</formula>
    </cfRule>
  </conditionalFormatting>
  <conditionalFormatting sqref="A565:B580">
    <cfRule type="containsBlanks" dxfId="637" priority="661">
      <formula>LEN(TRIM(A565))=0</formula>
    </cfRule>
  </conditionalFormatting>
  <conditionalFormatting sqref="C341:C342">
    <cfRule type="containsBlanks" dxfId="636" priority="586">
      <formula>LEN(TRIM(C341))=0</formula>
    </cfRule>
  </conditionalFormatting>
  <conditionalFormatting sqref="A135:B135">
    <cfRule type="containsBlanks" dxfId="635" priority="640">
      <formula>LEN(TRIM(A135))=0</formula>
    </cfRule>
  </conditionalFormatting>
  <conditionalFormatting sqref="C511:C513">
    <cfRule type="containsBlanks" dxfId="634" priority="562">
      <formula>LEN(TRIM(C511))=0</formula>
    </cfRule>
  </conditionalFormatting>
  <conditionalFormatting sqref="A73:B73">
    <cfRule type="containsBlanks" dxfId="633" priority="709">
      <formula>LEN(TRIM(A73))=0</formula>
    </cfRule>
  </conditionalFormatting>
  <conditionalFormatting sqref="A73:B73">
    <cfRule type="containsBlanks" dxfId="632" priority="708">
      <formula>LEN(TRIM(A73))=0</formula>
    </cfRule>
  </conditionalFormatting>
  <conditionalFormatting sqref="C73">
    <cfRule type="containsBlanks" dxfId="631" priority="706">
      <formula>LEN(TRIM(C73))=0</formula>
    </cfRule>
  </conditionalFormatting>
  <conditionalFormatting sqref="A74:B74">
    <cfRule type="containsBlanks" dxfId="630" priority="705">
      <formula>LEN(TRIM(A74))=0</formula>
    </cfRule>
  </conditionalFormatting>
  <conditionalFormatting sqref="A74:B74">
    <cfRule type="containsBlanks" dxfId="629" priority="704">
      <formula>LEN(TRIM(A74))=0</formula>
    </cfRule>
  </conditionalFormatting>
  <conditionalFormatting sqref="A74:B74">
    <cfRule type="containsBlanks" dxfId="628" priority="703">
      <formula>LEN(TRIM(A74))=0</formula>
    </cfRule>
  </conditionalFormatting>
  <conditionalFormatting sqref="C74">
    <cfRule type="containsBlanks" dxfId="627" priority="702">
      <formula>LEN(TRIM(C74))=0</formula>
    </cfRule>
  </conditionalFormatting>
  <conditionalFormatting sqref="A85:B86">
    <cfRule type="containsBlanks" dxfId="626" priority="701">
      <formula>LEN(TRIM(A85))=0</formula>
    </cfRule>
  </conditionalFormatting>
  <conditionalFormatting sqref="A85:B86">
    <cfRule type="containsBlanks" dxfId="625" priority="700">
      <formula>LEN(TRIM(A85))=0</formula>
    </cfRule>
  </conditionalFormatting>
  <conditionalFormatting sqref="C139">
    <cfRule type="containsBlanks" dxfId="624" priority="691">
      <formula>LEN(TRIM(C139))=0</formula>
    </cfRule>
  </conditionalFormatting>
  <conditionalFormatting sqref="C139">
    <cfRule type="containsBlanks" dxfId="623" priority="690">
      <formula>LEN(TRIM(C139))=0</formula>
    </cfRule>
  </conditionalFormatting>
  <conditionalFormatting sqref="A146:B146">
    <cfRule type="containsBlanks" dxfId="622" priority="689">
      <formula>LEN(TRIM(A146))=0</formula>
    </cfRule>
  </conditionalFormatting>
  <conditionalFormatting sqref="A146:B146">
    <cfRule type="containsBlanks" dxfId="621" priority="688">
      <formula>LEN(TRIM(A146))=0</formula>
    </cfRule>
  </conditionalFormatting>
  <conditionalFormatting sqref="C146">
    <cfRule type="containsBlanks" dxfId="620" priority="687">
      <formula>LEN(TRIM(C146))=0</formula>
    </cfRule>
  </conditionalFormatting>
  <conditionalFormatting sqref="C146">
    <cfRule type="containsBlanks" dxfId="619" priority="686">
      <formula>LEN(TRIM(C146))=0</formula>
    </cfRule>
  </conditionalFormatting>
  <conditionalFormatting sqref="A148:B148">
    <cfRule type="containsBlanks" dxfId="618" priority="685">
      <formula>LEN(TRIM(A148))=0</formula>
    </cfRule>
  </conditionalFormatting>
  <conditionalFormatting sqref="A148:B148">
    <cfRule type="containsBlanks" dxfId="617" priority="684">
      <formula>LEN(TRIM(A148))=0</formula>
    </cfRule>
  </conditionalFormatting>
  <conditionalFormatting sqref="C148">
    <cfRule type="containsBlanks" dxfId="616" priority="683">
      <formula>LEN(TRIM(C148))=0</formula>
    </cfRule>
  </conditionalFormatting>
  <conditionalFormatting sqref="C148">
    <cfRule type="containsBlanks" dxfId="615" priority="682">
      <formula>LEN(TRIM(C148))=0</formula>
    </cfRule>
  </conditionalFormatting>
  <conditionalFormatting sqref="A151:B151">
    <cfRule type="containsBlanks" dxfId="614" priority="681">
      <formula>LEN(TRIM(A151))=0</formula>
    </cfRule>
  </conditionalFormatting>
  <conditionalFormatting sqref="A508:B508">
    <cfRule type="containsBlanks" dxfId="613" priority="677">
      <formula>LEN(TRIM(A508))=0</formula>
    </cfRule>
  </conditionalFormatting>
  <conditionalFormatting sqref="A509:B509">
    <cfRule type="containsBlanks" dxfId="612" priority="673">
      <formula>LEN(TRIM(A509))=0</formula>
    </cfRule>
  </conditionalFormatting>
  <conditionalFormatting sqref="C509">
    <cfRule type="containsBlanks" dxfId="611" priority="672">
      <formula>LEN(TRIM(C509))=0</formula>
    </cfRule>
  </conditionalFormatting>
  <conditionalFormatting sqref="A528:B528">
    <cfRule type="containsBlanks" dxfId="610" priority="671">
      <formula>LEN(TRIM(A528))=0</formula>
    </cfRule>
  </conditionalFormatting>
  <conditionalFormatting sqref="A528:B528">
    <cfRule type="containsBlanks" dxfId="609" priority="670">
      <formula>LEN(TRIM(A528))=0</formula>
    </cfRule>
  </conditionalFormatting>
  <conditionalFormatting sqref="C528">
    <cfRule type="containsBlanks" dxfId="608" priority="669">
      <formula>LEN(TRIM(C528))=0</formula>
    </cfRule>
  </conditionalFormatting>
  <conditionalFormatting sqref="A536:B544">
    <cfRule type="containsBlanks" dxfId="607" priority="668">
      <formula>LEN(TRIM(A536))=0</formula>
    </cfRule>
  </conditionalFormatting>
  <conditionalFormatting sqref="A536:B544">
    <cfRule type="containsBlanks" dxfId="606" priority="667">
      <formula>LEN(TRIM(A536))=0</formula>
    </cfRule>
  </conditionalFormatting>
  <conditionalFormatting sqref="C536:C544">
    <cfRule type="containsBlanks" dxfId="605" priority="666">
      <formula>LEN(TRIM(C536))=0</formula>
    </cfRule>
  </conditionalFormatting>
  <conditionalFormatting sqref="A562:B562">
    <cfRule type="containsBlanks" dxfId="604" priority="665">
      <formula>LEN(TRIM(A562))=0</formula>
    </cfRule>
  </conditionalFormatting>
  <conditionalFormatting sqref="A562:B562">
    <cfRule type="containsBlanks" dxfId="603" priority="664">
      <formula>LEN(TRIM(A562))=0</formula>
    </cfRule>
  </conditionalFormatting>
  <conditionalFormatting sqref="A565:B580">
    <cfRule type="containsBlanks" dxfId="602" priority="662">
      <formula>LEN(TRIM(A565))=0</formula>
    </cfRule>
  </conditionalFormatting>
  <conditionalFormatting sqref="C565:C580">
    <cfRule type="containsBlanks" dxfId="601" priority="660">
      <formula>LEN(TRIM(C565))=0</formula>
    </cfRule>
  </conditionalFormatting>
  <conditionalFormatting sqref="A53:B53">
    <cfRule type="containsBlanks" dxfId="600" priority="659">
      <formula>LEN(TRIM(A53))=0</formula>
    </cfRule>
  </conditionalFormatting>
  <conditionalFormatting sqref="A63:B63">
    <cfRule type="containsBlanks" dxfId="599" priority="655">
      <formula>LEN(TRIM(A63))=0</formula>
    </cfRule>
  </conditionalFormatting>
  <conditionalFormatting sqref="C63">
    <cfRule type="containsBlanks" dxfId="598" priority="654">
      <formula>LEN(TRIM(C63))=0</formula>
    </cfRule>
  </conditionalFormatting>
  <conditionalFormatting sqref="A75:B76">
    <cfRule type="containsBlanks" dxfId="597" priority="653">
      <formula>LEN(TRIM(A75))=0</formula>
    </cfRule>
  </conditionalFormatting>
  <conditionalFormatting sqref="A75:B76">
    <cfRule type="containsBlanks" dxfId="596" priority="652">
      <formula>LEN(TRIM(A75))=0</formula>
    </cfRule>
  </conditionalFormatting>
  <conditionalFormatting sqref="C75:C76">
    <cfRule type="containsBlanks" dxfId="595" priority="651">
      <formula>LEN(TRIM(C75))=0</formula>
    </cfRule>
  </conditionalFormatting>
  <conditionalFormatting sqref="A90:B90">
    <cfRule type="containsBlanks" dxfId="594" priority="650">
      <formula>LEN(TRIM(A90))=0</formula>
    </cfRule>
  </conditionalFormatting>
  <conditionalFormatting sqref="A90:B90">
    <cfRule type="containsBlanks" dxfId="593" priority="649">
      <formula>LEN(TRIM(A90))=0</formula>
    </cfRule>
  </conditionalFormatting>
  <conditionalFormatting sqref="C90">
    <cfRule type="containsBlanks" dxfId="592" priority="648">
      <formula>LEN(TRIM(C90))=0</formula>
    </cfRule>
  </conditionalFormatting>
  <conditionalFormatting sqref="A91:B91">
    <cfRule type="containsBlanks" dxfId="591" priority="647">
      <formula>LEN(TRIM(A91))=0</formula>
    </cfRule>
  </conditionalFormatting>
  <conditionalFormatting sqref="A91:B91">
    <cfRule type="containsBlanks" dxfId="590" priority="646">
      <formula>LEN(TRIM(A91))=0</formula>
    </cfRule>
  </conditionalFormatting>
  <conditionalFormatting sqref="C91">
    <cfRule type="containsBlanks" dxfId="589" priority="645">
      <formula>LEN(TRIM(C91))=0</formula>
    </cfRule>
  </conditionalFormatting>
  <conditionalFormatting sqref="A109:B109">
    <cfRule type="containsBlanks" dxfId="588" priority="644">
      <formula>LEN(TRIM(A109))=0</formula>
    </cfRule>
  </conditionalFormatting>
  <conditionalFormatting sqref="A109:B109">
    <cfRule type="containsBlanks" dxfId="587" priority="643">
      <formula>LEN(TRIM(A109))=0</formula>
    </cfRule>
  </conditionalFormatting>
  <conditionalFormatting sqref="A135:B135">
    <cfRule type="containsBlanks" dxfId="586" priority="641">
      <formula>LEN(TRIM(A135))=0</formula>
    </cfRule>
  </conditionalFormatting>
  <conditionalFormatting sqref="C136">
    <cfRule type="containsBlanks" dxfId="585" priority="636">
      <formula>LEN(TRIM(C136))=0</formula>
    </cfRule>
  </conditionalFormatting>
  <conditionalFormatting sqref="A147:B147">
    <cfRule type="containsBlanks" dxfId="584" priority="635">
      <formula>LEN(TRIM(A147))=0</formula>
    </cfRule>
  </conditionalFormatting>
  <conditionalFormatting sqref="A147:B147">
    <cfRule type="containsBlanks" dxfId="583" priority="634">
      <formula>LEN(TRIM(A147))=0</formula>
    </cfRule>
  </conditionalFormatting>
  <conditionalFormatting sqref="C147">
    <cfRule type="containsBlanks" dxfId="582" priority="633">
      <formula>LEN(TRIM(C147))=0</formula>
    </cfRule>
  </conditionalFormatting>
  <conditionalFormatting sqref="C147">
    <cfRule type="containsBlanks" dxfId="581" priority="632">
      <formula>LEN(TRIM(C147))=0</formula>
    </cfRule>
  </conditionalFormatting>
  <conditionalFormatting sqref="A150:B150">
    <cfRule type="containsBlanks" dxfId="580" priority="631">
      <formula>LEN(TRIM(A150))=0</formula>
    </cfRule>
  </conditionalFormatting>
  <conditionalFormatting sqref="A150:B150">
    <cfRule type="containsBlanks" dxfId="579" priority="630">
      <formula>LEN(TRIM(A150))=0</formula>
    </cfRule>
  </conditionalFormatting>
  <conditionalFormatting sqref="C150">
    <cfRule type="containsBlanks" dxfId="578" priority="629">
      <formula>LEN(TRIM(C150))=0</formula>
    </cfRule>
  </conditionalFormatting>
  <conditionalFormatting sqref="C150">
    <cfRule type="containsBlanks" dxfId="577" priority="628">
      <formula>LEN(TRIM(C150))=0</formula>
    </cfRule>
  </conditionalFormatting>
  <conditionalFormatting sqref="A207:B208">
    <cfRule type="containsBlanks" dxfId="576" priority="627">
      <formula>LEN(TRIM(A207))=0</formula>
    </cfRule>
  </conditionalFormatting>
  <conditionalFormatting sqref="A207:B208">
    <cfRule type="containsBlanks" dxfId="575" priority="626">
      <formula>LEN(TRIM(A207))=0</formula>
    </cfRule>
  </conditionalFormatting>
  <conditionalFormatting sqref="A209:B211">
    <cfRule type="containsBlanks" dxfId="574" priority="622">
      <formula>LEN(TRIM(A209))=0</formula>
    </cfRule>
  </conditionalFormatting>
  <conditionalFormatting sqref="A225:B232">
    <cfRule type="containsBlanks" dxfId="573" priority="618">
      <formula>LEN(TRIM(A225))=0</formula>
    </cfRule>
  </conditionalFormatting>
  <conditionalFormatting sqref="C225:C232">
    <cfRule type="containsBlanks" dxfId="572" priority="617">
      <formula>LEN(TRIM(C225))=0</formula>
    </cfRule>
  </conditionalFormatting>
  <conditionalFormatting sqref="C225:C232">
    <cfRule type="containsBlanks" dxfId="571" priority="616">
      <formula>LEN(TRIM(C225))=0</formula>
    </cfRule>
  </conditionalFormatting>
  <conditionalFormatting sqref="A242:B242">
    <cfRule type="containsBlanks" dxfId="570" priority="615">
      <formula>LEN(TRIM(A242))=0</formula>
    </cfRule>
  </conditionalFormatting>
  <conditionalFormatting sqref="A242:B242">
    <cfRule type="containsBlanks" dxfId="569" priority="614">
      <formula>LEN(TRIM(A242))=0</formula>
    </cfRule>
  </conditionalFormatting>
  <conditionalFormatting sqref="C242">
    <cfRule type="containsBlanks" dxfId="568" priority="613">
      <formula>LEN(TRIM(C242))=0</formula>
    </cfRule>
  </conditionalFormatting>
  <conditionalFormatting sqref="C242">
    <cfRule type="containsBlanks" dxfId="567" priority="612">
      <formula>LEN(TRIM(C242))=0</formula>
    </cfRule>
  </conditionalFormatting>
  <conditionalFormatting sqref="A247:B249">
    <cfRule type="containsBlanks" dxfId="566" priority="611">
      <formula>LEN(TRIM(A247))=0</formula>
    </cfRule>
  </conditionalFormatting>
  <conditionalFormatting sqref="A247:B249">
    <cfRule type="containsBlanks" dxfId="565" priority="610">
      <formula>LEN(TRIM(A247))=0</formula>
    </cfRule>
  </conditionalFormatting>
  <conditionalFormatting sqref="C247:C249">
    <cfRule type="containsBlanks" dxfId="564" priority="609">
      <formula>LEN(TRIM(C247))=0</formula>
    </cfRule>
  </conditionalFormatting>
  <conditionalFormatting sqref="C247:C249">
    <cfRule type="containsBlanks" dxfId="563" priority="608">
      <formula>LEN(TRIM(C247))=0</formula>
    </cfRule>
  </conditionalFormatting>
  <conditionalFormatting sqref="C262:C264">
    <cfRule type="containsBlanks" dxfId="562" priority="604">
      <formula>LEN(TRIM(C262))=0</formula>
    </cfRule>
  </conditionalFormatting>
  <conditionalFormatting sqref="A271:B272">
    <cfRule type="containsBlanks" dxfId="561" priority="603">
      <formula>LEN(TRIM(A271))=0</formula>
    </cfRule>
  </conditionalFormatting>
  <conditionalFormatting sqref="A271:B272">
    <cfRule type="containsBlanks" dxfId="560" priority="602">
      <formula>LEN(TRIM(A271))=0</formula>
    </cfRule>
  </conditionalFormatting>
  <conditionalFormatting sqref="C271:C272">
    <cfRule type="containsBlanks" dxfId="559" priority="601">
      <formula>LEN(TRIM(C271))=0</formula>
    </cfRule>
  </conditionalFormatting>
  <conditionalFormatting sqref="A274:B275">
    <cfRule type="containsBlanks" dxfId="558" priority="600">
      <formula>LEN(TRIM(A274))=0</formula>
    </cfRule>
  </conditionalFormatting>
  <conditionalFormatting sqref="A274:B275">
    <cfRule type="containsBlanks" dxfId="557" priority="599">
      <formula>LEN(TRIM(A274))=0</formula>
    </cfRule>
  </conditionalFormatting>
  <conditionalFormatting sqref="C274:C275">
    <cfRule type="containsBlanks" dxfId="556" priority="598">
      <formula>LEN(TRIM(C274))=0</formula>
    </cfRule>
  </conditionalFormatting>
  <conditionalFormatting sqref="A327:B328">
    <cfRule type="containsBlanks" dxfId="555" priority="597">
      <formula>LEN(TRIM(A327))=0</formula>
    </cfRule>
  </conditionalFormatting>
  <conditionalFormatting sqref="A327:B328">
    <cfRule type="containsBlanks" dxfId="554" priority="596">
      <formula>LEN(TRIM(A327))=0</formula>
    </cfRule>
  </conditionalFormatting>
  <conditionalFormatting sqref="C327:C328">
    <cfRule type="containsBlanks" dxfId="553" priority="595">
      <formula>LEN(TRIM(C327))=0</formula>
    </cfRule>
  </conditionalFormatting>
  <conditionalFormatting sqref="A329:B329">
    <cfRule type="containsBlanks" dxfId="552" priority="594">
      <formula>LEN(TRIM(A329))=0</formula>
    </cfRule>
  </conditionalFormatting>
  <conditionalFormatting sqref="A329:B329">
    <cfRule type="containsBlanks" dxfId="551" priority="593">
      <formula>LEN(TRIM(A329))=0</formula>
    </cfRule>
  </conditionalFormatting>
  <conditionalFormatting sqref="C329">
    <cfRule type="containsBlanks" dxfId="550" priority="592">
      <formula>LEN(TRIM(C329))=0</formula>
    </cfRule>
  </conditionalFormatting>
  <conditionalFormatting sqref="A332:B334">
    <cfRule type="containsBlanks" dxfId="549" priority="591">
      <formula>LEN(TRIM(A332))=0</formula>
    </cfRule>
  </conditionalFormatting>
  <conditionalFormatting sqref="A332:B334">
    <cfRule type="containsBlanks" dxfId="548" priority="590">
      <formula>LEN(TRIM(A332))=0</formula>
    </cfRule>
  </conditionalFormatting>
  <conditionalFormatting sqref="A357:B359">
    <cfRule type="containsBlanks" dxfId="547" priority="585">
      <formula>LEN(TRIM(A357))=0</formula>
    </cfRule>
  </conditionalFormatting>
  <conditionalFormatting sqref="A357:B359">
    <cfRule type="containsBlanks" dxfId="546" priority="584">
      <formula>LEN(TRIM(A357))=0</formula>
    </cfRule>
  </conditionalFormatting>
  <conditionalFormatting sqref="C357:C359">
    <cfRule type="containsBlanks" dxfId="545" priority="583">
      <formula>LEN(TRIM(C357))=0</formula>
    </cfRule>
  </conditionalFormatting>
  <conditionalFormatting sqref="A380:B380">
    <cfRule type="containsBlanks" dxfId="544" priority="582">
      <formula>LEN(TRIM(A380))=0</formula>
    </cfRule>
  </conditionalFormatting>
  <conditionalFormatting sqref="A380:B380">
    <cfRule type="containsBlanks" dxfId="543" priority="581">
      <formula>LEN(TRIM(A380))=0</formula>
    </cfRule>
  </conditionalFormatting>
  <conditionalFormatting sqref="C380">
    <cfRule type="containsBlanks" dxfId="542" priority="580">
      <formula>LEN(TRIM(C380))=0</formula>
    </cfRule>
  </conditionalFormatting>
  <conditionalFormatting sqref="A408:B408">
    <cfRule type="containsBlanks" dxfId="541" priority="579">
      <formula>LEN(TRIM(A408))=0</formula>
    </cfRule>
  </conditionalFormatting>
  <conditionalFormatting sqref="A408:B408">
    <cfRule type="containsBlanks" dxfId="540" priority="578">
      <formula>LEN(TRIM(A408))=0</formula>
    </cfRule>
  </conditionalFormatting>
  <conditionalFormatting sqref="C408">
    <cfRule type="containsBlanks" dxfId="539" priority="577">
      <formula>LEN(TRIM(C408))=0</formula>
    </cfRule>
  </conditionalFormatting>
  <conditionalFormatting sqref="A409:B411">
    <cfRule type="containsBlanks" dxfId="538" priority="576">
      <formula>LEN(TRIM(A409))=0</formula>
    </cfRule>
  </conditionalFormatting>
  <conditionalFormatting sqref="A409:B411">
    <cfRule type="containsBlanks" dxfId="537" priority="575">
      <formula>LEN(TRIM(A409))=0</formula>
    </cfRule>
  </conditionalFormatting>
  <conditionalFormatting sqref="C409:C411">
    <cfRule type="containsBlanks" dxfId="536" priority="574">
      <formula>LEN(TRIM(C409))=0</formula>
    </cfRule>
  </conditionalFormatting>
  <conditionalFormatting sqref="A494:B495">
    <cfRule type="containsBlanks" dxfId="535" priority="573">
      <formula>LEN(TRIM(A494))=0</formula>
    </cfRule>
  </conditionalFormatting>
  <conditionalFormatting sqref="A494:B495">
    <cfRule type="containsBlanks" dxfId="534" priority="572">
      <formula>LEN(TRIM(A494))=0</formula>
    </cfRule>
  </conditionalFormatting>
  <conditionalFormatting sqref="A507:B507">
    <cfRule type="containsBlanks" dxfId="533" priority="567">
      <formula>LEN(TRIM(A507))=0</formula>
    </cfRule>
  </conditionalFormatting>
  <conditionalFormatting sqref="A511:B513">
    <cfRule type="containsBlanks" dxfId="532" priority="563">
      <formula>LEN(TRIM(A511))=0</formula>
    </cfRule>
  </conditionalFormatting>
  <conditionalFormatting sqref="A77:B77">
    <cfRule type="containsBlanks" dxfId="531" priority="553">
      <formula>LEN(TRIM(A77))=0</formula>
    </cfRule>
  </conditionalFormatting>
  <conditionalFormatting sqref="A412:B414">
    <cfRule type="containsBlanks" dxfId="530" priority="509">
      <formula>LEN(TRIM(A412))=0</formula>
    </cfRule>
  </conditionalFormatting>
  <conditionalFormatting sqref="A412:B414">
    <cfRule type="containsBlanks" dxfId="529" priority="508">
      <formula>LEN(TRIM(A412))=0</formula>
    </cfRule>
  </conditionalFormatting>
  <conditionalFormatting sqref="C412:C414">
    <cfRule type="containsBlanks" dxfId="528" priority="507">
      <formula>LEN(TRIM(C412))=0</formula>
    </cfRule>
  </conditionalFormatting>
  <conditionalFormatting sqref="C425">
    <cfRule type="containsBlanks" dxfId="527" priority="506">
      <formula>LEN(TRIM(C425))=0</formula>
    </cfRule>
  </conditionalFormatting>
  <conditionalFormatting sqref="B21">
    <cfRule type="containsBlanks" dxfId="526" priority="561">
      <formula>LEN(TRIM(B21))=0</formula>
    </cfRule>
  </conditionalFormatting>
  <conditionalFormatting sqref="A41:C41">
    <cfRule type="containsBlanks" dxfId="525" priority="560">
      <formula>LEN(TRIM(A41))=0</formula>
    </cfRule>
  </conditionalFormatting>
  <conditionalFormatting sqref="A159:B159">
    <cfRule type="containsBlanks" dxfId="524" priority="559">
      <formula>LEN(TRIM(A159))=0</formula>
    </cfRule>
  </conditionalFormatting>
  <conditionalFormatting sqref="A159:B159">
    <cfRule type="containsBlanks" dxfId="523" priority="558">
      <formula>LEN(TRIM(A159))=0</formula>
    </cfRule>
  </conditionalFormatting>
  <conditionalFormatting sqref="C159">
    <cfRule type="containsBlanks" dxfId="522" priority="557">
      <formula>LEN(TRIM(C159))=0</formula>
    </cfRule>
  </conditionalFormatting>
  <conditionalFormatting sqref="A140:B142">
    <cfRule type="containsBlanks" dxfId="521" priority="549">
      <formula>LEN(TRIM(A140))=0</formula>
    </cfRule>
  </conditionalFormatting>
  <conditionalFormatting sqref="A140:B142">
    <cfRule type="containsBlanks" dxfId="520" priority="548">
      <formula>LEN(TRIM(A140))=0</formula>
    </cfRule>
  </conditionalFormatting>
  <conditionalFormatting sqref="C140:C142">
    <cfRule type="containsBlanks" dxfId="519" priority="547">
      <formula>LEN(TRIM(C140))=0</formula>
    </cfRule>
  </conditionalFormatting>
  <conditionalFormatting sqref="C140:C142">
    <cfRule type="containsBlanks" dxfId="518" priority="546">
      <formula>LEN(TRIM(C140))=0</formula>
    </cfRule>
  </conditionalFormatting>
  <conditionalFormatting sqref="A160:B160">
    <cfRule type="containsBlanks" dxfId="517" priority="545">
      <formula>LEN(TRIM(A160))=0</formula>
    </cfRule>
  </conditionalFormatting>
  <conditionalFormatting sqref="A160:B160">
    <cfRule type="containsBlanks" dxfId="516" priority="544">
      <formula>LEN(TRIM(A160))=0</formula>
    </cfRule>
  </conditionalFormatting>
  <conditionalFormatting sqref="C160">
    <cfRule type="containsBlanks" dxfId="515" priority="543">
      <formula>LEN(TRIM(C160))=0</formula>
    </cfRule>
  </conditionalFormatting>
  <conditionalFormatting sqref="C160">
    <cfRule type="containsBlanks" dxfId="514" priority="542">
      <formula>LEN(TRIM(C160))=0</formula>
    </cfRule>
  </conditionalFormatting>
  <conditionalFormatting sqref="B155">
    <cfRule type="containsBlanks" dxfId="513" priority="541">
      <formula>LEN(TRIM(B155))=0</formula>
    </cfRule>
  </conditionalFormatting>
  <conditionalFormatting sqref="A265:B267">
    <cfRule type="containsBlanks" dxfId="512" priority="540">
      <formula>LEN(TRIM(A265))=0</formula>
    </cfRule>
  </conditionalFormatting>
  <conditionalFormatting sqref="A265:B267">
    <cfRule type="containsBlanks" dxfId="511" priority="539">
      <formula>LEN(TRIM(A265))=0</formula>
    </cfRule>
  </conditionalFormatting>
  <conditionalFormatting sqref="A304:B304">
    <cfRule type="containsBlanks" dxfId="510" priority="535">
      <formula>LEN(TRIM(A304))=0</formula>
    </cfRule>
  </conditionalFormatting>
  <conditionalFormatting sqref="C325">
    <cfRule type="containsBlanks" dxfId="509" priority="523">
      <formula>LEN(TRIM(C325))=0</formula>
    </cfRule>
  </conditionalFormatting>
  <conditionalFormatting sqref="A325:B325">
    <cfRule type="containsBlanks" dxfId="508" priority="524">
      <formula>LEN(TRIM(A325))=0</formula>
    </cfRule>
  </conditionalFormatting>
  <conditionalFormatting sqref="C316:C321">
    <cfRule type="containsBlanks" dxfId="507" priority="530">
      <formula>LEN(TRIM(C316))=0</formula>
    </cfRule>
  </conditionalFormatting>
  <conditionalFormatting sqref="B316:B321">
    <cfRule type="containsBlanks" dxfId="506" priority="531">
      <formula>LEN(TRIM(B316))=0</formula>
    </cfRule>
  </conditionalFormatting>
  <conditionalFormatting sqref="A326:B326">
    <cfRule type="containsBlanks" dxfId="505" priority="521">
      <formula>LEN(TRIM(A326))=0</formula>
    </cfRule>
  </conditionalFormatting>
  <conditionalFormatting sqref="C379">
    <cfRule type="containsBlanks" dxfId="504" priority="527">
      <formula>LEN(TRIM(C379))=0</formula>
    </cfRule>
  </conditionalFormatting>
  <conditionalFormatting sqref="A379:B379">
    <cfRule type="containsBlanks" dxfId="503" priority="529">
      <formula>LEN(TRIM(A379))=0</formula>
    </cfRule>
  </conditionalFormatting>
  <conditionalFormatting sqref="A379:B379">
    <cfRule type="containsBlanks" dxfId="502" priority="528">
      <formula>LEN(TRIM(A379))=0</formula>
    </cfRule>
  </conditionalFormatting>
  <conditionalFormatting sqref="A322:C323">
    <cfRule type="containsBlanks" dxfId="501" priority="526">
      <formula>LEN(TRIM(A322))=0</formula>
    </cfRule>
  </conditionalFormatting>
  <conditionalFormatting sqref="A325:B325">
    <cfRule type="containsBlanks" dxfId="500" priority="525">
      <formula>LEN(TRIM(A325))=0</formula>
    </cfRule>
  </conditionalFormatting>
  <conditionalFormatting sqref="A326:B326">
    <cfRule type="containsBlanks" dxfId="499" priority="522">
      <formula>LEN(TRIM(A326))=0</formula>
    </cfRule>
  </conditionalFormatting>
  <conditionalFormatting sqref="C424">
    <cfRule type="containsBlanks" dxfId="498" priority="519">
      <formula>LEN(TRIM(C424))=0</formula>
    </cfRule>
  </conditionalFormatting>
  <conditionalFormatting sqref="C381">
    <cfRule type="containsBlanks" dxfId="497" priority="515">
      <formula>LEN(TRIM(C381))=0</formula>
    </cfRule>
  </conditionalFormatting>
  <conditionalFormatting sqref="A390:C401">
    <cfRule type="containsBlanks" dxfId="496" priority="511">
      <formula>LEN(TRIM(A390))=0</formula>
    </cfRule>
  </conditionalFormatting>
  <conditionalFormatting sqref="A384:B384">
    <cfRule type="containsBlanks" dxfId="495" priority="514">
      <formula>LEN(TRIM(A384))=0</formula>
    </cfRule>
  </conditionalFormatting>
  <conditionalFormatting sqref="A384:B384">
    <cfRule type="containsBlanks" dxfId="494" priority="513">
      <formula>LEN(TRIM(A384))=0</formula>
    </cfRule>
  </conditionalFormatting>
  <conditionalFormatting sqref="C384">
    <cfRule type="containsBlanks" dxfId="493" priority="512">
      <formula>LEN(TRIM(C384))=0</formula>
    </cfRule>
  </conditionalFormatting>
  <conditionalFormatting sqref="A403:C403">
    <cfRule type="containsBlanks" dxfId="492" priority="510">
      <formula>LEN(TRIM(A403))=0</formula>
    </cfRule>
  </conditionalFormatting>
  <conditionalFormatting sqref="A424:B425">
    <cfRule type="containsBlanks" dxfId="491" priority="505">
      <formula>LEN(TRIM(A424))=0</formula>
    </cfRule>
  </conditionalFormatting>
  <conditionalFormatting sqref="C547">
    <cfRule type="containsBlanks" dxfId="490" priority="501">
      <formula>LEN(TRIM(C547))=0</formula>
    </cfRule>
  </conditionalFormatting>
  <conditionalFormatting sqref="A629:C629">
    <cfRule type="containsBlanks" dxfId="489" priority="497">
      <formula>LEN(TRIM(A629))=0</formula>
    </cfRule>
  </conditionalFormatting>
  <conditionalFormatting sqref="A628:B628">
    <cfRule type="containsBlanks" dxfId="488" priority="496">
      <formula>LEN(TRIM(A628))=0</formula>
    </cfRule>
  </conditionalFormatting>
  <conditionalFormatting sqref="C628">
    <cfRule type="containsBlanks" dxfId="487" priority="494">
      <formula>LEN(TRIM(C628))=0</formula>
    </cfRule>
  </conditionalFormatting>
  <conditionalFormatting sqref="A628:B628">
    <cfRule type="containsBlanks" dxfId="486" priority="495">
      <formula>LEN(TRIM(A628))=0</formula>
    </cfRule>
  </conditionalFormatting>
  <conditionalFormatting sqref="A630:B630">
    <cfRule type="containsBlanks" dxfId="485" priority="493">
      <formula>LEN(TRIM(A630))=0</formula>
    </cfRule>
  </conditionalFormatting>
  <conditionalFormatting sqref="C630">
    <cfRule type="containsBlanks" dxfId="484" priority="491">
      <formula>LEN(TRIM(C630))=0</formula>
    </cfRule>
  </conditionalFormatting>
  <conditionalFormatting sqref="A630:B630">
    <cfRule type="containsBlanks" dxfId="483" priority="492">
      <formula>LEN(TRIM(A630))=0</formula>
    </cfRule>
  </conditionalFormatting>
  <conditionalFormatting sqref="E75:E76 E297:E301 E415:E423 E90:E138 E303">
    <cfRule type="containsBlanks" dxfId="482" priority="490">
      <formula>LEN(TRIM(E75))=0</formula>
    </cfRule>
  </conditionalFormatting>
  <conditionalFormatting sqref="E233:E240">
    <cfRule type="containsBlanks" dxfId="481" priority="489">
      <formula>LEN(TRIM(E233))=0</formula>
    </cfRule>
  </conditionalFormatting>
  <conditionalFormatting sqref="E419 E422:E423">
    <cfRule type="containsBlanks" dxfId="480" priority="488">
      <formula>LEN(TRIM(E419))=0</formula>
    </cfRule>
  </conditionalFormatting>
  <conditionalFormatting sqref="E505:E506 E241 E261 E54:E55 E149 E510 E563 E137:E138 E273 E92:E108 E514:E520 E529 E531:E535">
    <cfRule type="containsBlanks" dxfId="479" priority="487">
      <formula>LEN(TRIM(E54))=0</formula>
    </cfRule>
  </conditionalFormatting>
  <conditionalFormatting sqref="E52">
    <cfRule type="containsBlanks" dxfId="478" priority="486">
      <formula>LEN(TRIM(E52))=0</formula>
    </cfRule>
  </conditionalFormatting>
  <conditionalFormatting sqref="E224">
    <cfRule type="containsBlanks" dxfId="477" priority="482">
      <formula>LEN(TRIM(E224))=0</formula>
    </cfRule>
  </conditionalFormatting>
  <conditionalFormatting sqref="E149 E92:E108">
    <cfRule type="containsBlanks" dxfId="476" priority="481">
      <formula>LEN(TRIM(E92))=0</formula>
    </cfRule>
  </conditionalFormatting>
  <conditionalFormatting sqref="E524:E525">
    <cfRule type="containsBlanks" dxfId="475" priority="480">
      <formula>LEN(TRIM(E524))=0</formula>
    </cfRule>
  </conditionalFormatting>
  <conditionalFormatting sqref="E529 E531:E532">
    <cfRule type="containsBlanks" dxfId="474" priority="479">
      <formula>LEN(TRIM(E529))=0</formula>
    </cfRule>
  </conditionalFormatting>
  <conditionalFormatting sqref="E598:E599">
    <cfRule type="containsBlanks" dxfId="473" priority="478">
      <formula>LEN(TRIM(E598))=0</formula>
    </cfRule>
  </conditionalFormatting>
  <conditionalFormatting sqref="E602 E605 E611:E613">
    <cfRule type="containsBlanks" dxfId="472" priority="477">
      <formula>LEN(TRIM(E602))=0</formula>
    </cfRule>
  </conditionalFormatting>
  <conditionalFormatting sqref="E21:E32">
    <cfRule type="containsBlanks" dxfId="471" priority="476">
      <formula>LEN(TRIM(E21))=0</formula>
    </cfRule>
  </conditionalFormatting>
  <conditionalFormatting sqref="E45">
    <cfRule type="containsBlanks" dxfId="470" priority="475">
      <formula>LEN(TRIM(E45))=0</formula>
    </cfRule>
  </conditionalFormatting>
  <conditionalFormatting sqref="E54:E55">
    <cfRule type="containsBlanks" dxfId="469" priority="474">
      <formula>LEN(TRIM(E54))=0</formula>
    </cfRule>
  </conditionalFormatting>
  <conditionalFormatting sqref="E59">
    <cfRule type="containsBlanks" dxfId="468" priority="473">
      <formula>LEN(TRIM(E59))=0</formula>
    </cfRule>
  </conditionalFormatting>
  <conditionalFormatting sqref="E65">
    <cfRule type="containsBlanks" dxfId="467" priority="472">
      <formula>LEN(TRIM(E65))=0</formula>
    </cfRule>
  </conditionalFormatting>
  <conditionalFormatting sqref="E137:E138">
    <cfRule type="containsBlanks" dxfId="466" priority="471">
      <formula>LEN(TRIM(E137))=0</formula>
    </cfRule>
  </conditionalFormatting>
  <conditionalFormatting sqref="E241">
    <cfRule type="containsBlanks" dxfId="465" priority="470">
      <formula>LEN(TRIM(E241))=0</formula>
    </cfRule>
  </conditionalFormatting>
  <conditionalFormatting sqref="E261">
    <cfRule type="containsBlanks" dxfId="464" priority="469">
      <formula>LEN(TRIM(E261))=0</formula>
    </cfRule>
  </conditionalFormatting>
  <conditionalFormatting sqref="E268:E270">
    <cfRule type="containsBlanks" dxfId="463" priority="468">
      <formula>LEN(TRIM(E268))=0</formula>
    </cfRule>
  </conditionalFormatting>
  <conditionalFormatting sqref="E505:E506">
    <cfRule type="containsBlanks" dxfId="462" priority="467">
      <formula>LEN(TRIM(E505))=0</formula>
    </cfRule>
  </conditionalFormatting>
  <conditionalFormatting sqref="E533:E535">
    <cfRule type="containsBlanks" dxfId="461" priority="463">
      <formula>LEN(TRIM(E533))=0</formula>
    </cfRule>
  </conditionalFormatting>
  <conditionalFormatting sqref="E583:E596">
    <cfRule type="containsBlanks" dxfId="460" priority="462">
      <formula>LEN(TRIM(E583))=0</formula>
    </cfRule>
  </conditionalFormatting>
  <conditionalFormatting sqref="E599">
    <cfRule type="containsBlanks" dxfId="459" priority="461">
      <formula>LEN(TRIM(E599))=0</formula>
    </cfRule>
  </conditionalFormatting>
  <conditionalFormatting sqref="E598">
    <cfRule type="containsBlanks" dxfId="458" priority="460">
      <formula>LEN(TRIM(E598))=0</formula>
    </cfRule>
  </conditionalFormatting>
  <conditionalFormatting sqref="E600:E601">
    <cfRule type="containsBlanks" dxfId="457" priority="459">
      <formula>LEN(TRIM(E600))=0</formula>
    </cfRule>
  </conditionalFormatting>
  <conditionalFormatting sqref="E600:E601">
    <cfRule type="containsBlanks" dxfId="456" priority="458">
      <formula>LEN(TRIM(E600))=0</formula>
    </cfRule>
  </conditionalFormatting>
  <conditionalFormatting sqref="E250:E260">
    <cfRule type="containsBlanks" dxfId="455" priority="457">
      <formula>LEN(TRIM(E250))=0</formula>
    </cfRule>
  </conditionalFormatting>
  <conditionalFormatting sqref="E243:E246">
    <cfRule type="containsBlanks" dxfId="454" priority="456">
      <formula>LEN(TRIM(E243))=0</formula>
    </cfRule>
  </conditionalFormatting>
  <conditionalFormatting sqref="E243:E246">
    <cfRule type="containsBlanks" dxfId="453" priority="455">
      <formula>LEN(TRIM(E243))=0</formula>
    </cfRule>
  </conditionalFormatting>
  <conditionalFormatting sqref="E233:E240">
    <cfRule type="containsBlanks" dxfId="452" priority="454">
      <formula>LEN(TRIM(E233))=0</formula>
    </cfRule>
  </conditionalFormatting>
  <conditionalFormatting sqref="E135">
    <cfRule type="containsBlanks" dxfId="451" priority="453">
      <formula>LEN(TRIM(E135))=0</formula>
    </cfRule>
  </conditionalFormatting>
  <conditionalFormatting sqref="E109">
    <cfRule type="containsBlanks" dxfId="450" priority="452">
      <formula>LEN(TRIM(E109))=0</formula>
    </cfRule>
  </conditionalFormatting>
  <conditionalFormatting sqref="E250:E260">
    <cfRule type="containsBlanks" dxfId="449" priority="451">
      <formula>LEN(TRIM(E250))=0</formula>
    </cfRule>
  </conditionalFormatting>
  <conditionalFormatting sqref="E276:E291">
    <cfRule type="containsBlanks" dxfId="448" priority="450">
      <formula>LEN(TRIM(E276))=0</formula>
    </cfRule>
  </conditionalFormatting>
  <conditionalFormatting sqref="E276:E291">
    <cfRule type="containsBlanks" dxfId="447" priority="449">
      <formula>LEN(TRIM(E276))=0</formula>
    </cfRule>
  </conditionalFormatting>
  <conditionalFormatting sqref="E256">
    <cfRule type="containsBlanks" dxfId="446" priority="447">
      <formula>LEN(TRIM(E256))=0</formula>
    </cfRule>
  </conditionalFormatting>
  <conditionalFormatting sqref="E335:E340">
    <cfRule type="containsBlanks" dxfId="445" priority="446">
      <formula>LEN(TRIM(E335))=0</formula>
    </cfRule>
  </conditionalFormatting>
  <conditionalFormatting sqref="E516">
    <cfRule type="containsBlanks" dxfId="444" priority="445">
      <formula>LEN(TRIM(E516))=0</formula>
    </cfRule>
  </conditionalFormatting>
  <conditionalFormatting sqref="E209:E211">
    <cfRule type="containsBlanks" dxfId="443" priority="444">
      <formula>LEN(TRIM(E209))=0</formula>
    </cfRule>
  </conditionalFormatting>
  <conditionalFormatting sqref="E516">
    <cfRule type="containsBlanks" dxfId="442" priority="443">
      <formula>LEN(TRIM(E516))=0</formula>
    </cfRule>
  </conditionalFormatting>
  <conditionalFormatting sqref="E517">
    <cfRule type="containsBlanks" dxfId="441" priority="442">
      <formula>LEN(TRIM(E517))=0</formula>
    </cfRule>
  </conditionalFormatting>
  <conditionalFormatting sqref="E517">
    <cfRule type="containsBlanks" dxfId="440" priority="441">
      <formula>LEN(TRIM(E517))=0</formula>
    </cfRule>
  </conditionalFormatting>
  <conditionalFormatting sqref="E56:E58">
    <cfRule type="containsBlanks" dxfId="439" priority="440">
      <formula>LEN(TRIM(E56))=0</formula>
    </cfRule>
  </conditionalFormatting>
  <conditionalFormatting sqref="E56:E58">
    <cfRule type="containsBlanks" dxfId="438" priority="439">
      <formula>LEN(TRIM(E56))=0</formula>
    </cfRule>
  </conditionalFormatting>
  <conditionalFormatting sqref="E107">
    <cfRule type="containsBlanks" dxfId="437" priority="438">
      <formula>LEN(TRIM(E107))=0</formula>
    </cfRule>
  </conditionalFormatting>
  <conditionalFormatting sqref="E332:E334">
    <cfRule type="containsBlanks" dxfId="436" priority="437">
      <formula>LEN(TRIM(E332))=0</formula>
    </cfRule>
  </conditionalFormatting>
  <conditionalFormatting sqref="E107">
    <cfRule type="containsBlanks" dxfId="435" priority="436">
      <formula>LEN(TRIM(E107))=0</formula>
    </cfRule>
  </conditionalFormatting>
  <conditionalFormatting sqref="E139">
    <cfRule type="containsBlanks" dxfId="434" priority="435">
      <formula>LEN(TRIM(E139))=0</formula>
    </cfRule>
  </conditionalFormatting>
  <conditionalFormatting sqref="E139">
    <cfRule type="containsBlanks" dxfId="433" priority="434">
      <formula>LEN(TRIM(E139))=0</formula>
    </cfRule>
  </conditionalFormatting>
  <conditionalFormatting sqref="E139">
    <cfRule type="containsBlanks" dxfId="432" priority="433">
      <formula>LEN(TRIM(E139))=0</formula>
    </cfRule>
  </conditionalFormatting>
  <conditionalFormatting sqref="E146">
    <cfRule type="containsBlanks" dxfId="431" priority="432">
      <formula>LEN(TRIM(E146))=0</formula>
    </cfRule>
  </conditionalFormatting>
  <conditionalFormatting sqref="E146">
    <cfRule type="containsBlanks" dxfId="430" priority="431">
      <formula>LEN(TRIM(E146))=0</formula>
    </cfRule>
  </conditionalFormatting>
  <conditionalFormatting sqref="E148:E149">
    <cfRule type="containsBlanks" dxfId="429" priority="430">
      <formula>LEN(TRIM(E148))=0</formula>
    </cfRule>
  </conditionalFormatting>
  <conditionalFormatting sqref="E408">
    <cfRule type="containsBlanks" dxfId="428" priority="429">
      <formula>LEN(TRIM(E408))=0</formula>
    </cfRule>
  </conditionalFormatting>
  <conditionalFormatting sqref="E148:E149">
    <cfRule type="containsBlanks" dxfId="427" priority="428">
      <formula>LEN(TRIM(E148))=0</formula>
    </cfRule>
  </conditionalFormatting>
  <conditionalFormatting sqref="E151:E156">
    <cfRule type="containsBlanks" dxfId="426" priority="427">
      <formula>LEN(TRIM(E151))=0</formula>
    </cfRule>
  </conditionalFormatting>
  <conditionalFormatting sqref="E151:E156">
    <cfRule type="containsBlanks" dxfId="425" priority="426">
      <formula>LEN(TRIM(E151))=0</formula>
    </cfRule>
  </conditionalFormatting>
  <conditionalFormatting sqref="E562">
    <cfRule type="containsBlanks" dxfId="424" priority="425">
      <formula>LEN(TRIM(E562))=0</formula>
    </cfRule>
  </conditionalFormatting>
  <conditionalFormatting sqref="E562">
    <cfRule type="containsBlanks" dxfId="423" priority="424">
      <formula>LEN(TRIM(E562))=0</formula>
    </cfRule>
  </conditionalFormatting>
  <conditionalFormatting sqref="E565:E582">
    <cfRule type="containsBlanks" dxfId="422" priority="423">
      <formula>LEN(TRIM(E565))=0</formula>
    </cfRule>
  </conditionalFormatting>
  <conditionalFormatting sqref="E565:E582">
    <cfRule type="containsBlanks" dxfId="421" priority="422">
      <formula>LEN(TRIM(E565))=0</formula>
    </cfRule>
  </conditionalFormatting>
  <conditionalFormatting sqref="E53">
    <cfRule type="containsBlanks" dxfId="420" priority="421">
      <formula>LEN(TRIM(E53))=0</formula>
    </cfRule>
  </conditionalFormatting>
  <conditionalFormatting sqref="E53">
    <cfRule type="containsBlanks" dxfId="419" priority="420">
      <formula>LEN(TRIM(E53))=0</formula>
    </cfRule>
  </conditionalFormatting>
  <conditionalFormatting sqref="E53">
    <cfRule type="containsBlanks" dxfId="418" priority="419">
      <formula>LEN(TRIM(E53))=0</formula>
    </cfRule>
  </conditionalFormatting>
  <conditionalFormatting sqref="E63">
    <cfRule type="containsBlanks" dxfId="417" priority="418">
      <formula>LEN(TRIM(E63))=0</formula>
    </cfRule>
  </conditionalFormatting>
  <conditionalFormatting sqref="E63">
    <cfRule type="containsBlanks" dxfId="416" priority="417">
      <formula>LEN(TRIM(E63))=0</formula>
    </cfRule>
  </conditionalFormatting>
  <conditionalFormatting sqref="E63">
    <cfRule type="containsBlanks" dxfId="415" priority="416">
      <formula>LEN(TRIM(E63))=0</formula>
    </cfRule>
  </conditionalFormatting>
  <conditionalFormatting sqref="E75:E76">
    <cfRule type="containsBlanks" dxfId="414" priority="415">
      <formula>LEN(TRIM(E75))=0</formula>
    </cfRule>
  </conditionalFormatting>
  <conditionalFormatting sqref="E76">
    <cfRule type="containsBlanks" dxfId="413" priority="414">
      <formula>LEN(TRIM(E76))=0</formula>
    </cfRule>
  </conditionalFormatting>
  <conditionalFormatting sqref="E75:E76">
    <cfRule type="containsBlanks" dxfId="412" priority="413">
      <formula>LEN(TRIM(E75))=0</formula>
    </cfRule>
  </conditionalFormatting>
  <conditionalFormatting sqref="E75:E76">
    <cfRule type="containsBlanks" dxfId="411" priority="412">
      <formula>LEN(TRIM(E75))=0</formula>
    </cfRule>
  </conditionalFormatting>
  <conditionalFormatting sqref="E90">
    <cfRule type="containsBlanks" dxfId="410" priority="411">
      <formula>LEN(TRIM(E90))=0</formula>
    </cfRule>
  </conditionalFormatting>
  <conditionalFormatting sqref="E90">
    <cfRule type="containsBlanks" dxfId="409" priority="410">
      <formula>LEN(TRIM(E90))=0</formula>
    </cfRule>
  </conditionalFormatting>
  <conditionalFormatting sqref="E90">
    <cfRule type="containsBlanks" dxfId="408" priority="409">
      <formula>LEN(TRIM(E90))=0</formula>
    </cfRule>
  </conditionalFormatting>
  <conditionalFormatting sqref="E91">
    <cfRule type="containsBlanks" dxfId="407" priority="408">
      <formula>LEN(TRIM(E91))=0</formula>
    </cfRule>
  </conditionalFormatting>
  <conditionalFormatting sqref="E91">
    <cfRule type="containsBlanks" dxfId="406" priority="407">
      <formula>LEN(TRIM(E91))=0</formula>
    </cfRule>
  </conditionalFormatting>
  <conditionalFormatting sqref="E91">
    <cfRule type="containsBlanks" dxfId="405" priority="406">
      <formula>LEN(TRIM(E91))=0</formula>
    </cfRule>
  </conditionalFormatting>
  <conditionalFormatting sqref="E109">
    <cfRule type="containsBlanks" dxfId="404" priority="405">
      <formula>LEN(TRIM(E109))=0</formula>
    </cfRule>
  </conditionalFormatting>
  <conditionalFormatting sqref="E109">
    <cfRule type="containsBlanks" dxfId="403" priority="404">
      <formula>LEN(TRIM(E109))=0</formula>
    </cfRule>
  </conditionalFormatting>
  <conditionalFormatting sqref="E135">
    <cfRule type="containsBlanks" dxfId="402" priority="403">
      <formula>LEN(TRIM(E135))=0</formula>
    </cfRule>
  </conditionalFormatting>
  <conditionalFormatting sqref="E135">
    <cfRule type="containsBlanks" dxfId="401" priority="402">
      <formula>LEN(TRIM(E135))=0</formula>
    </cfRule>
  </conditionalFormatting>
  <conditionalFormatting sqref="E136">
    <cfRule type="containsBlanks" dxfId="400" priority="401">
      <formula>LEN(TRIM(E136))=0</formula>
    </cfRule>
  </conditionalFormatting>
  <conditionalFormatting sqref="E136">
    <cfRule type="containsBlanks" dxfId="399" priority="400">
      <formula>LEN(TRIM(E136))=0</formula>
    </cfRule>
  </conditionalFormatting>
  <conditionalFormatting sqref="E136">
    <cfRule type="containsBlanks" dxfId="398" priority="399">
      <formula>LEN(TRIM(E136))=0</formula>
    </cfRule>
  </conditionalFormatting>
  <conditionalFormatting sqref="E147">
    <cfRule type="containsBlanks" dxfId="397" priority="398">
      <formula>LEN(TRIM(E147))=0</formula>
    </cfRule>
  </conditionalFormatting>
  <conditionalFormatting sqref="E147">
    <cfRule type="containsBlanks" dxfId="396" priority="397">
      <formula>LEN(TRIM(E147))=0</formula>
    </cfRule>
  </conditionalFormatting>
  <conditionalFormatting sqref="E147">
    <cfRule type="containsBlanks" dxfId="395" priority="396">
      <formula>LEN(TRIM(E147))=0</formula>
    </cfRule>
  </conditionalFormatting>
  <conditionalFormatting sqref="E150">
    <cfRule type="containsBlanks" dxfId="394" priority="395">
      <formula>LEN(TRIM(E150))=0</formula>
    </cfRule>
  </conditionalFormatting>
  <conditionalFormatting sqref="E150">
    <cfRule type="containsBlanks" dxfId="393" priority="394">
      <formula>LEN(TRIM(E150))=0</formula>
    </cfRule>
  </conditionalFormatting>
  <conditionalFormatting sqref="E150">
    <cfRule type="containsBlanks" dxfId="392" priority="393">
      <formula>LEN(TRIM(E150))=0</formula>
    </cfRule>
  </conditionalFormatting>
  <conditionalFormatting sqref="E207:E208">
    <cfRule type="containsBlanks" dxfId="391" priority="392">
      <formula>LEN(TRIM(E207))=0</formula>
    </cfRule>
  </conditionalFormatting>
  <conditionalFormatting sqref="E207:E208">
    <cfRule type="containsBlanks" dxfId="390" priority="391">
      <formula>LEN(TRIM(E207))=0</formula>
    </cfRule>
  </conditionalFormatting>
  <conditionalFormatting sqref="E207:E208">
    <cfRule type="containsBlanks" dxfId="389" priority="390">
      <formula>LEN(TRIM(E207))=0</formula>
    </cfRule>
  </conditionalFormatting>
  <conditionalFormatting sqref="E209:E211">
    <cfRule type="containsBlanks" dxfId="388" priority="389">
      <formula>LEN(TRIM(E209))=0</formula>
    </cfRule>
  </conditionalFormatting>
  <conditionalFormatting sqref="E209:E211">
    <cfRule type="containsBlanks" dxfId="387" priority="388">
      <formula>LEN(TRIM(E209))=0</formula>
    </cfRule>
  </conditionalFormatting>
  <conditionalFormatting sqref="E225:E226 E228:E229 E231:E232">
    <cfRule type="containsBlanks" dxfId="386" priority="387">
      <formula>LEN(TRIM(E225))=0</formula>
    </cfRule>
  </conditionalFormatting>
  <conditionalFormatting sqref="E225:E226 E228:E229 E231:E232">
    <cfRule type="containsBlanks" dxfId="385" priority="386">
      <formula>LEN(TRIM(E225))=0</formula>
    </cfRule>
  </conditionalFormatting>
  <conditionalFormatting sqref="E225:E226 E228:E229 E231:E232">
    <cfRule type="containsBlanks" dxfId="384" priority="385">
      <formula>LEN(TRIM(E225))=0</formula>
    </cfRule>
  </conditionalFormatting>
  <conditionalFormatting sqref="E242">
    <cfRule type="containsBlanks" dxfId="383" priority="384">
      <formula>LEN(TRIM(E242))=0</formula>
    </cfRule>
  </conditionalFormatting>
  <conditionalFormatting sqref="E242">
    <cfRule type="containsBlanks" dxfId="382" priority="383">
      <formula>LEN(TRIM(E242))=0</formula>
    </cfRule>
  </conditionalFormatting>
  <conditionalFormatting sqref="E242">
    <cfRule type="containsBlanks" dxfId="381" priority="382">
      <formula>LEN(TRIM(E242))=0</formula>
    </cfRule>
  </conditionalFormatting>
  <conditionalFormatting sqref="E247:E249">
    <cfRule type="containsBlanks" dxfId="380" priority="381">
      <formula>LEN(TRIM(E247))=0</formula>
    </cfRule>
  </conditionalFormatting>
  <conditionalFormatting sqref="E247:E249">
    <cfRule type="containsBlanks" dxfId="379" priority="380">
      <formula>LEN(TRIM(E247))=0</formula>
    </cfRule>
  </conditionalFormatting>
  <conditionalFormatting sqref="E247:E249">
    <cfRule type="containsBlanks" dxfId="378" priority="379">
      <formula>LEN(TRIM(E247))=0</formula>
    </cfRule>
  </conditionalFormatting>
  <conditionalFormatting sqref="E262:E264">
    <cfRule type="containsBlanks" dxfId="377" priority="378">
      <formula>LEN(TRIM(E262))=0</formula>
    </cfRule>
  </conditionalFormatting>
  <conditionalFormatting sqref="E262:E264">
    <cfRule type="containsBlanks" dxfId="376" priority="377">
      <formula>LEN(TRIM(E262))=0</formula>
    </cfRule>
  </conditionalFormatting>
  <conditionalFormatting sqref="E262:E264">
    <cfRule type="containsBlanks" dxfId="375" priority="376">
      <formula>LEN(TRIM(E262))=0</formula>
    </cfRule>
  </conditionalFormatting>
  <conditionalFormatting sqref="E271:E272">
    <cfRule type="containsBlanks" dxfId="374" priority="375">
      <formula>LEN(TRIM(E271))=0</formula>
    </cfRule>
  </conditionalFormatting>
  <conditionalFormatting sqref="E271:E272">
    <cfRule type="containsBlanks" dxfId="373" priority="374">
      <formula>LEN(TRIM(E271))=0</formula>
    </cfRule>
  </conditionalFormatting>
  <conditionalFormatting sqref="E271:E272">
    <cfRule type="containsBlanks" dxfId="372" priority="373">
      <formula>LEN(TRIM(E271))=0</formula>
    </cfRule>
  </conditionalFormatting>
  <conditionalFormatting sqref="E274:E275">
    <cfRule type="containsBlanks" dxfId="371" priority="372">
      <formula>LEN(TRIM(E274))=0</formula>
    </cfRule>
  </conditionalFormatting>
  <conditionalFormatting sqref="E274:E275">
    <cfRule type="containsBlanks" dxfId="370" priority="371">
      <formula>LEN(TRIM(E274))=0</formula>
    </cfRule>
  </conditionalFormatting>
  <conditionalFormatting sqref="E274:E275">
    <cfRule type="containsBlanks" dxfId="369" priority="370">
      <formula>LEN(TRIM(E274))=0</formula>
    </cfRule>
  </conditionalFormatting>
  <conditionalFormatting sqref="E327:E328">
    <cfRule type="containsBlanks" dxfId="368" priority="369">
      <formula>LEN(TRIM(E327))=0</formula>
    </cfRule>
  </conditionalFormatting>
  <conditionalFormatting sqref="E327:E328">
    <cfRule type="containsBlanks" dxfId="367" priority="368">
      <formula>LEN(TRIM(E327))=0</formula>
    </cfRule>
  </conditionalFormatting>
  <conditionalFormatting sqref="E327:E328">
    <cfRule type="containsBlanks" dxfId="366" priority="367">
      <formula>LEN(TRIM(E327))=0</formula>
    </cfRule>
  </conditionalFormatting>
  <conditionalFormatting sqref="E329">
    <cfRule type="containsBlanks" dxfId="365" priority="366">
      <formula>LEN(TRIM(E329))=0</formula>
    </cfRule>
  </conditionalFormatting>
  <conditionalFormatting sqref="E329">
    <cfRule type="containsBlanks" dxfId="364" priority="365">
      <formula>LEN(TRIM(E329))=0</formula>
    </cfRule>
  </conditionalFormatting>
  <conditionalFormatting sqref="E329">
    <cfRule type="containsBlanks" dxfId="363" priority="364">
      <formula>LEN(TRIM(E329))=0</formula>
    </cfRule>
  </conditionalFormatting>
  <conditionalFormatting sqref="E332:E334">
    <cfRule type="containsBlanks" dxfId="362" priority="363">
      <formula>LEN(TRIM(E332))=0</formula>
    </cfRule>
  </conditionalFormatting>
  <conditionalFormatting sqref="E332:E334">
    <cfRule type="containsBlanks" dxfId="361" priority="362">
      <formula>LEN(TRIM(E332))=0</formula>
    </cfRule>
  </conditionalFormatting>
  <conditionalFormatting sqref="E341:E342">
    <cfRule type="containsBlanks" dxfId="360" priority="361">
      <formula>LEN(TRIM(E341))=0</formula>
    </cfRule>
  </conditionalFormatting>
  <conditionalFormatting sqref="E341:E342">
    <cfRule type="containsBlanks" dxfId="359" priority="360">
      <formula>LEN(TRIM(E341))=0</formula>
    </cfRule>
  </conditionalFormatting>
  <conditionalFormatting sqref="E341:E342">
    <cfRule type="containsBlanks" dxfId="358" priority="359">
      <formula>LEN(TRIM(E341))=0</formula>
    </cfRule>
  </conditionalFormatting>
  <conditionalFormatting sqref="E358:E359">
    <cfRule type="containsBlanks" dxfId="357" priority="358">
      <formula>LEN(TRIM(E358))=0</formula>
    </cfRule>
  </conditionalFormatting>
  <conditionalFormatting sqref="E358:E359">
    <cfRule type="containsBlanks" dxfId="356" priority="357">
      <formula>LEN(TRIM(E358))=0</formula>
    </cfRule>
  </conditionalFormatting>
  <conditionalFormatting sqref="E358:E359">
    <cfRule type="containsBlanks" dxfId="355" priority="356">
      <formula>LEN(TRIM(E358))=0</formula>
    </cfRule>
  </conditionalFormatting>
  <conditionalFormatting sqref="E380">
    <cfRule type="containsBlanks" dxfId="354" priority="355">
      <formula>LEN(TRIM(E380))=0</formula>
    </cfRule>
  </conditionalFormatting>
  <conditionalFormatting sqref="E380">
    <cfRule type="containsBlanks" dxfId="353" priority="354">
      <formula>LEN(TRIM(E380))=0</formula>
    </cfRule>
  </conditionalFormatting>
  <conditionalFormatting sqref="E380">
    <cfRule type="containsBlanks" dxfId="352" priority="353">
      <formula>LEN(TRIM(E380))=0</formula>
    </cfRule>
  </conditionalFormatting>
  <conditionalFormatting sqref="E380">
    <cfRule type="containsBlanks" dxfId="351" priority="352">
      <formula>LEN(TRIM(E380))=0</formula>
    </cfRule>
  </conditionalFormatting>
  <conditionalFormatting sqref="E408">
    <cfRule type="containsBlanks" dxfId="350" priority="351">
      <formula>LEN(TRIM(E408))=0</formula>
    </cfRule>
  </conditionalFormatting>
  <conditionalFormatting sqref="E408">
    <cfRule type="containsBlanks" dxfId="349" priority="350">
      <formula>LEN(TRIM(E408))=0</formula>
    </cfRule>
  </conditionalFormatting>
  <conditionalFormatting sqref="E409:E411">
    <cfRule type="containsBlanks" dxfId="348" priority="349">
      <formula>LEN(TRIM(E409))=0</formula>
    </cfRule>
  </conditionalFormatting>
  <conditionalFormatting sqref="E409:E411">
    <cfRule type="containsBlanks" dxfId="347" priority="348">
      <formula>LEN(TRIM(E409))=0</formula>
    </cfRule>
  </conditionalFormatting>
  <conditionalFormatting sqref="E409:E411">
    <cfRule type="containsBlanks" dxfId="346" priority="347">
      <formula>LEN(TRIM(E409))=0</formula>
    </cfRule>
  </conditionalFormatting>
  <conditionalFormatting sqref="E494:E495">
    <cfRule type="containsBlanks" dxfId="345" priority="346">
      <formula>LEN(TRIM(E494))=0</formula>
    </cfRule>
  </conditionalFormatting>
  <conditionalFormatting sqref="E77:E89">
    <cfRule type="containsBlanks" dxfId="344" priority="345">
      <formula>LEN(TRIM(E77))=0</formula>
    </cfRule>
  </conditionalFormatting>
  <conditionalFormatting sqref="E140">
    <cfRule type="containsBlanks" dxfId="343" priority="337">
      <formula>LEN(TRIM(E140))=0</formula>
    </cfRule>
  </conditionalFormatting>
  <conditionalFormatting sqref="E412:E414">
    <cfRule type="containsBlanks" dxfId="342" priority="344">
      <formula>LEN(TRIM(E412))=0</formula>
    </cfRule>
  </conditionalFormatting>
  <conditionalFormatting sqref="E41">
    <cfRule type="containsBlanks" dxfId="341" priority="343">
      <formula>LEN(TRIM(E41))=0</formula>
    </cfRule>
  </conditionalFormatting>
  <conditionalFormatting sqref="E159:E206">
    <cfRule type="containsBlanks" dxfId="340" priority="342">
      <formula>LEN(TRIM(E159))=0</formula>
    </cfRule>
  </conditionalFormatting>
  <conditionalFormatting sqref="E159:E206">
    <cfRule type="containsBlanks" dxfId="339" priority="341">
      <formula>LEN(TRIM(E159))=0</formula>
    </cfRule>
  </conditionalFormatting>
  <conditionalFormatting sqref="E66:E74">
    <cfRule type="containsBlanks" dxfId="338" priority="340">
      <formula>LEN(TRIM(E66))=0</formula>
    </cfRule>
  </conditionalFormatting>
  <conditionalFormatting sqref="E66:E74">
    <cfRule type="containsBlanks" dxfId="337" priority="339">
      <formula>LEN(TRIM(E66))=0</formula>
    </cfRule>
  </conditionalFormatting>
  <conditionalFormatting sqref="E77:E89">
    <cfRule type="containsBlanks" dxfId="336" priority="338">
      <formula>LEN(TRIM(E77))=0</formula>
    </cfRule>
  </conditionalFormatting>
  <conditionalFormatting sqref="E140">
    <cfRule type="containsBlanks" dxfId="335" priority="336">
      <formula>LEN(TRIM(E140))=0</formula>
    </cfRule>
  </conditionalFormatting>
  <conditionalFormatting sqref="E140">
    <cfRule type="containsBlanks" dxfId="334" priority="335">
      <formula>LEN(TRIM(E140))=0</formula>
    </cfRule>
  </conditionalFormatting>
  <conditionalFormatting sqref="E265:E267">
    <cfRule type="containsBlanks" dxfId="333" priority="334">
      <formula>LEN(TRIM(E265))=0</formula>
    </cfRule>
  </conditionalFormatting>
  <conditionalFormatting sqref="E265:E267">
    <cfRule type="containsBlanks" dxfId="332" priority="333">
      <formula>LEN(TRIM(E265))=0</formula>
    </cfRule>
  </conditionalFormatting>
  <conditionalFormatting sqref="E265:E267">
    <cfRule type="containsBlanks" dxfId="331" priority="332">
      <formula>LEN(TRIM(E265))=0</formula>
    </cfRule>
  </conditionalFormatting>
  <conditionalFormatting sqref="E265:E267">
    <cfRule type="containsBlanks" dxfId="330" priority="331">
      <formula>LEN(TRIM(E265))=0</formula>
    </cfRule>
  </conditionalFormatting>
  <conditionalFormatting sqref="E295:E296">
    <cfRule type="containsBlanks" dxfId="329" priority="330">
      <formula>LEN(TRIM(E295))=0</formula>
    </cfRule>
  </conditionalFormatting>
  <conditionalFormatting sqref="E304">
    <cfRule type="containsBlanks" dxfId="328" priority="329">
      <formula>LEN(TRIM(E304))=0</formula>
    </cfRule>
  </conditionalFormatting>
  <conditionalFormatting sqref="E304">
    <cfRule type="containsBlanks" dxfId="327" priority="328">
      <formula>LEN(TRIM(E304))=0</formula>
    </cfRule>
  </conditionalFormatting>
  <conditionalFormatting sqref="E304">
    <cfRule type="containsBlanks" dxfId="326" priority="327">
      <formula>LEN(TRIM(E304))=0</formula>
    </cfRule>
  </conditionalFormatting>
  <conditionalFormatting sqref="E381:E407">
    <cfRule type="containsBlanks" dxfId="325" priority="326">
      <formula>LEN(TRIM(E381))=0</formula>
    </cfRule>
  </conditionalFormatting>
  <conditionalFormatting sqref="E381:E407">
    <cfRule type="containsBlanks" dxfId="324" priority="325">
      <formula>LEN(TRIM(E381))=0</formula>
    </cfRule>
  </conditionalFormatting>
  <conditionalFormatting sqref="E381:E407">
    <cfRule type="containsBlanks" dxfId="323" priority="324">
      <formula>LEN(TRIM(E381))=0</formula>
    </cfRule>
  </conditionalFormatting>
  <conditionalFormatting sqref="E412:E414">
    <cfRule type="containsBlanks" dxfId="322" priority="323">
      <formula>LEN(TRIM(E412))=0</formula>
    </cfRule>
  </conditionalFormatting>
  <conditionalFormatting sqref="E412:E414">
    <cfRule type="containsBlanks" dxfId="321" priority="322">
      <formula>LEN(TRIM(E412))=0</formula>
    </cfRule>
  </conditionalFormatting>
  <conditionalFormatting sqref="E412:E414">
    <cfRule type="containsBlanks" dxfId="320" priority="321">
      <formula>LEN(TRIM(E412))=0</formula>
    </cfRule>
  </conditionalFormatting>
  <conditionalFormatting sqref="E424:E493">
    <cfRule type="containsBlanks" dxfId="319" priority="320">
      <formula>LEN(TRIM(E424))=0</formula>
    </cfRule>
  </conditionalFormatting>
  <conditionalFormatting sqref="E424:E493">
    <cfRule type="containsBlanks" dxfId="318" priority="319">
      <formula>LEN(TRIM(E424))=0</formula>
    </cfRule>
  </conditionalFormatting>
  <conditionalFormatting sqref="E424:E493">
    <cfRule type="containsBlanks" dxfId="317" priority="318">
      <formula>LEN(TRIM(E424))=0</formula>
    </cfRule>
  </conditionalFormatting>
  <conditionalFormatting sqref="E517">
    <cfRule type="containsBlanks" dxfId="316" priority="317">
      <formula>LEN(TRIM(E517))=0</formula>
    </cfRule>
  </conditionalFormatting>
  <conditionalFormatting sqref="E517">
    <cfRule type="containsBlanks" dxfId="315" priority="316">
      <formula>LEN(TRIM(E517))=0</formula>
    </cfRule>
  </conditionalFormatting>
  <conditionalFormatting sqref="F73:F76 F67:F71 F133:F138 F78:F131 F161:F206 F297:F301 F524:F529 F415:F423 F385:F389 F383 F345 F324 G130 G192:G195 F402:G402 G431 F303 F531:F546">
    <cfRule type="containsBlanks" dxfId="314" priority="313">
      <formula>LEN(TRIM(F67))=0</formula>
    </cfRule>
  </conditionalFormatting>
  <conditionalFormatting sqref="F233:F240">
    <cfRule type="containsBlanks" dxfId="313" priority="279">
      <formula>LEN(TRIM(F233))=0</formula>
    </cfRule>
  </conditionalFormatting>
  <conditionalFormatting sqref="F419 F422:F423">
    <cfRule type="containsBlanks" dxfId="312" priority="312">
      <formula>LEN(TRIM(F419))=0</formula>
    </cfRule>
  </conditionalFormatting>
  <conditionalFormatting sqref="F505:F506 F241 F261 F54:F55 F78:F84 F108 F149 F510 F529 F545 F563 F92:F106 F137:F138 F273 F514:F515 F531:F535">
    <cfRule type="containsBlanks" dxfId="311" priority="311">
      <formula>LEN(TRIM(F54))=0</formula>
    </cfRule>
  </conditionalFormatting>
  <conditionalFormatting sqref="F52">
    <cfRule type="containsBlanks" dxfId="310" priority="310">
      <formula>LEN(TRIM(F52))=0</formula>
    </cfRule>
  </conditionalFormatting>
  <conditionalFormatting sqref="F52">
    <cfRule type="containsBlanks" dxfId="309" priority="309">
      <formula>LEN(TRIM(F52))=0</formula>
    </cfRule>
  </conditionalFormatting>
  <conditionalFormatting sqref="F157">
    <cfRule type="containsBlanks" dxfId="308" priority="298">
      <formula>LEN(TRIM(F157))=0</formula>
    </cfRule>
  </conditionalFormatting>
  <conditionalFormatting sqref="F224">
    <cfRule type="containsBlanks" dxfId="307" priority="308">
      <formula>LEN(TRIM(F224))=0</formula>
    </cfRule>
  </conditionalFormatting>
  <conditionalFormatting sqref="F224">
    <cfRule type="containsBlanks" dxfId="306" priority="307">
      <formula>LEN(TRIM(F224))=0</formula>
    </cfRule>
  </conditionalFormatting>
  <conditionalFormatting sqref="F149 F92:F106">
    <cfRule type="containsBlanks" dxfId="305" priority="306">
      <formula>LEN(TRIM(F92))=0</formula>
    </cfRule>
  </conditionalFormatting>
  <conditionalFormatting sqref="F524:F525">
    <cfRule type="containsBlanks" dxfId="304" priority="293">
      <formula>LEN(TRIM(F524))=0</formula>
    </cfRule>
  </conditionalFormatting>
  <conditionalFormatting sqref="F529 F531:F532">
    <cfRule type="containsBlanks" dxfId="303" priority="292">
      <formula>LEN(TRIM(F529))=0</formula>
    </cfRule>
  </conditionalFormatting>
  <conditionalFormatting sqref="F598:F599">
    <cfRule type="containsBlanks" dxfId="302" priority="286">
      <formula>LEN(TRIM(F598))=0</formula>
    </cfRule>
  </conditionalFormatting>
  <conditionalFormatting sqref="F602 F605 F611:F613">
    <cfRule type="containsBlanks" dxfId="301" priority="305">
      <formula>LEN(TRIM(F602))=0</formula>
    </cfRule>
  </conditionalFormatting>
  <conditionalFormatting sqref="F21:F32 G32:AB32">
    <cfRule type="containsBlanks" dxfId="300" priority="304">
      <formula>LEN(TRIM(F21))=0</formula>
    </cfRule>
  </conditionalFormatting>
  <conditionalFormatting sqref="F45">
    <cfRule type="containsBlanks" dxfId="299" priority="303">
      <formula>LEN(TRIM(F45))=0</formula>
    </cfRule>
  </conditionalFormatting>
  <conditionalFormatting sqref="F54:F55">
    <cfRule type="containsBlanks" dxfId="298" priority="302">
      <formula>LEN(TRIM(F54))=0</formula>
    </cfRule>
  </conditionalFormatting>
  <conditionalFormatting sqref="F59">
    <cfRule type="containsBlanks" dxfId="297" priority="301">
      <formula>LEN(TRIM(F59))=0</formula>
    </cfRule>
  </conditionalFormatting>
  <conditionalFormatting sqref="F65">
    <cfRule type="containsBlanks" dxfId="296" priority="300">
      <formula>LEN(TRIM(F65))=0</formula>
    </cfRule>
  </conditionalFormatting>
  <conditionalFormatting sqref="F137:F138">
    <cfRule type="containsBlanks" dxfId="295" priority="299">
      <formula>LEN(TRIM(F137))=0</formula>
    </cfRule>
  </conditionalFormatting>
  <conditionalFormatting sqref="F241">
    <cfRule type="containsBlanks" dxfId="294" priority="297">
      <formula>LEN(TRIM(F241))=0</formula>
    </cfRule>
  </conditionalFormatting>
  <conditionalFormatting sqref="F261">
    <cfRule type="containsBlanks" dxfId="293" priority="296">
      <formula>LEN(TRIM(F261))=0</formula>
    </cfRule>
  </conditionalFormatting>
  <conditionalFormatting sqref="F268:F270">
    <cfRule type="containsBlanks" dxfId="292" priority="295">
      <formula>LEN(TRIM(F268))=0</formula>
    </cfRule>
  </conditionalFormatting>
  <conditionalFormatting sqref="F505:F506">
    <cfRule type="containsBlanks" dxfId="291" priority="294">
      <formula>LEN(TRIM(F505))=0</formula>
    </cfRule>
  </conditionalFormatting>
  <conditionalFormatting sqref="F563">
    <cfRule type="containsBlanks" dxfId="290" priority="290">
      <formula>LEN(TRIM(F563))=0</formula>
    </cfRule>
  </conditionalFormatting>
  <conditionalFormatting sqref="F603:F604">
    <cfRule type="containsBlanks" dxfId="289" priority="283">
      <formula>LEN(TRIM(F603))=0</formula>
    </cfRule>
  </conditionalFormatting>
  <conditionalFormatting sqref="F606:F610">
    <cfRule type="containsBlanks" dxfId="288" priority="282">
      <formula>LEN(TRIM(F606))=0</formula>
    </cfRule>
  </conditionalFormatting>
  <conditionalFormatting sqref="F533:F535">
    <cfRule type="containsBlanks" dxfId="287" priority="291">
      <formula>LEN(TRIM(F533))=0</formula>
    </cfRule>
  </conditionalFormatting>
  <conditionalFormatting sqref="F583:F596">
    <cfRule type="containsBlanks" dxfId="286" priority="289">
      <formula>LEN(TRIM(F583))=0</formula>
    </cfRule>
  </conditionalFormatting>
  <conditionalFormatting sqref="F599">
    <cfRule type="containsBlanks" dxfId="285" priority="288">
      <formula>LEN(TRIM(F599))=0</formula>
    </cfRule>
  </conditionalFormatting>
  <conditionalFormatting sqref="F598">
    <cfRule type="containsBlanks" dxfId="284" priority="287">
      <formula>LEN(TRIM(F598))=0</formula>
    </cfRule>
  </conditionalFormatting>
  <conditionalFormatting sqref="F600:F601">
    <cfRule type="containsBlanks" dxfId="283" priority="285">
      <formula>LEN(TRIM(F600))=0</formula>
    </cfRule>
  </conditionalFormatting>
  <conditionalFormatting sqref="F600:F601">
    <cfRule type="containsBlanks" dxfId="282" priority="284">
      <formula>LEN(TRIM(F600))=0</formula>
    </cfRule>
  </conditionalFormatting>
  <conditionalFormatting sqref="F250:F255 F257:F260">
    <cfRule type="containsBlanks" dxfId="281" priority="278">
      <formula>LEN(TRIM(F250))=0</formula>
    </cfRule>
  </conditionalFormatting>
  <conditionalFormatting sqref="F243:F246">
    <cfRule type="containsBlanks" dxfId="280" priority="280">
      <formula>LEN(TRIM(F243))=0</formula>
    </cfRule>
  </conditionalFormatting>
  <conditionalFormatting sqref="F243:F246">
    <cfRule type="containsBlanks" dxfId="279" priority="281">
      <formula>LEN(TRIM(F243))=0</formula>
    </cfRule>
  </conditionalFormatting>
  <conditionalFormatting sqref="F233:F240">
    <cfRule type="containsBlanks" dxfId="278" priority="314">
      <formula>LEN(TRIM(F233))=0</formula>
    </cfRule>
  </conditionalFormatting>
  <conditionalFormatting sqref="F135">
    <cfRule type="containsBlanks" dxfId="277" priority="220">
      <formula>LEN(TRIM(F135))=0</formula>
    </cfRule>
  </conditionalFormatting>
  <conditionalFormatting sqref="F109">
    <cfRule type="containsBlanks" dxfId="276" priority="221">
      <formula>LEN(TRIM(F109))=0</formula>
    </cfRule>
  </conditionalFormatting>
  <conditionalFormatting sqref="F250:F255 F257:F260">
    <cfRule type="containsBlanks" dxfId="275" priority="315">
      <formula>LEN(TRIM(F250))=0</formula>
    </cfRule>
  </conditionalFormatting>
  <conditionalFormatting sqref="F276:F291">
    <cfRule type="containsBlanks" dxfId="274" priority="277">
      <formula>LEN(TRIM(F276))=0</formula>
    </cfRule>
  </conditionalFormatting>
  <conditionalFormatting sqref="F276:F291">
    <cfRule type="containsBlanks" dxfId="273" priority="276">
      <formula>LEN(TRIM(F276))=0</formula>
    </cfRule>
  </conditionalFormatting>
  <conditionalFormatting sqref="F256">
    <cfRule type="containsBlanks" dxfId="272" priority="275">
      <formula>LEN(TRIM(F256))=0</formula>
    </cfRule>
  </conditionalFormatting>
  <conditionalFormatting sqref="F256">
    <cfRule type="containsBlanks" dxfId="271" priority="274">
      <formula>LEN(TRIM(F256))=0</formula>
    </cfRule>
  </conditionalFormatting>
  <conditionalFormatting sqref="F335:F337">
    <cfRule type="containsBlanks" dxfId="270" priority="273">
      <formula>LEN(TRIM(F335))=0</formula>
    </cfRule>
  </conditionalFormatting>
  <conditionalFormatting sqref="F347">
    <cfRule type="containsBlanks" dxfId="269" priority="272">
      <formula>LEN(TRIM(F347))=0</formula>
    </cfRule>
  </conditionalFormatting>
  <conditionalFormatting sqref="F347">
    <cfRule type="containsBlanks" dxfId="268" priority="271">
      <formula>LEN(TRIM(F347))=0</formula>
    </cfRule>
  </conditionalFormatting>
  <conditionalFormatting sqref="F404">
    <cfRule type="containsBlanks" dxfId="267" priority="270">
      <formula>LEN(TRIM(F404))=0</formula>
    </cfRule>
  </conditionalFormatting>
  <conditionalFormatting sqref="F404">
    <cfRule type="containsBlanks" dxfId="266" priority="269">
      <formula>LEN(TRIM(F404))=0</formula>
    </cfRule>
  </conditionalFormatting>
  <conditionalFormatting sqref="F405">
    <cfRule type="containsBlanks" dxfId="265" priority="268">
      <formula>LEN(TRIM(F405))=0</formula>
    </cfRule>
  </conditionalFormatting>
  <conditionalFormatting sqref="F405">
    <cfRule type="containsBlanks" dxfId="264" priority="267">
      <formula>LEN(TRIM(F405))=0</formula>
    </cfRule>
  </conditionalFormatting>
  <conditionalFormatting sqref="F516">
    <cfRule type="containsBlanks" dxfId="263" priority="266">
      <formula>LEN(TRIM(F516))=0</formula>
    </cfRule>
  </conditionalFormatting>
  <conditionalFormatting sqref="F209:F211">
    <cfRule type="containsBlanks" dxfId="262" priority="205">
      <formula>LEN(TRIM(F209))=0</formula>
    </cfRule>
  </conditionalFormatting>
  <conditionalFormatting sqref="F516">
    <cfRule type="containsBlanks" dxfId="261" priority="265">
      <formula>LEN(TRIM(F516))=0</formula>
    </cfRule>
  </conditionalFormatting>
  <conditionalFormatting sqref="F517">
    <cfRule type="containsBlanks" dxfId="260" priority="264">
      <formula>LEN(TRIM(F517))=0</formula>
    </cfRule>
  </conditionalFormatting>
  <conditionalFormatting sqref="F517">
    <cfRule type="containsBlanks" dxfId="259" priority="263">
      <formula>LEN(TRIM(F517))=0</formula>
    </cfRule>
  </conditionalFormatting>
  <conditionalFormatting sqref="F56">
    <cfRule type="containsBlanks" dxfId="258" priority="262">
      <formula>LEN(TRIM(F56))=0</formula>
    </cfRule>
  </conditionalFormatting>
  <conditionalFormatting sqref="F56">
    <cfRule type="containsBlanks" dxfId="257" priority="261">
      <formula>LEN(TRIM(F56))=0</formula>
    </cfRule>
  </conditionalFormatting>
  <conditionalFormatting sqref="F73">
    <cfRule type="containsBlanks" dxfId="256" priority="260">
      <formula>LEN(TRIM(F73))=0</formula>
    </cfRule>
  </conditionalFormatting>
  <conditionalFormatting sqref="F73">
    <cfRule type="containsBlanks" dxfId="255" priority="259">
      <formula>LEN(TRIM(F73))=0</formula>
    </cfRule>
  </conditionalFormatting>
  <conditionalFormatting sqref="F74">
    <cfRule type="containsBlanks" dxfId="254" priority="258">
      <formula>LEN(TRIM(F74))=0</formula>
    </cfRule>
  </conditionalFormatting>
  <conditionalFormatting sqref="F74">
    <cfRule type="containsBlanks" dxfId="253" priority="257">
      <formula>LEN(TRIM(F74))=0</formula>
    </cfRule>
  </conditionalFormatting>
  <conditionalFormatting sqref="F85:F86">
    <cfRule type="containsBlanks" dxfId="252" priority="256">
      <formula>LEN(TRIM(F85))=0</formula>
    </cfRule>
  </conditionalFormatting>
  <conditionalFormatting sqref="F85:F86">
    <cfRule type="containsBlanks" dxfId="251" priority="255">
      <formula>LEN(TRIM(F85))=0</formula>
    </cfRule>
  </conditionalFormatting>
  <conditionalFormatting sqref="F107">
    <cfRule type="containsBlanks" dxfId="250" priority="254">
      <formula>LEN(TRIM(F107))=0</formula>
    </cfRule>
  </conditionalFormatting>
  <conditionalFormatting sqref="F332:F334">
    <cfRule type="containsBlanks" dxfId="249" priority="176">
      <formula>LEN(TRIM(F332))=0</formula>
    </cfRule>
  </conditionalFormatting>
  <conditionalFormatting sqref="F107">
    <cfRule type="containsBlanks" dxfId="248" priority="253">
      <formula>LEN(TRIM(F107))=0</formula>
    </cfRule>
  </conditionalFormatting>
  <conditionalFormatting sqref="F139">
    <cfRule type="containsBlanks" dxfId="247" priority="252">
      <formula>LEN(TRIM(F139))=0</formula>
    </cfRule>
  </conditionalFormatting>
  <conditionalFormatting sqref="F139">
    <cfRule type="containsBlanks" dxfId="246" priority="251">
      <formula>LEN(TRIM(F139))=0</formula>
    </cfRule>
  </conditionalFormatting>
  <conditionalFormatting sqref="F139">
    <cfRule type="containsBlanks" dxfId="245" priority="250">
      <formula>LEN(TRIM(F139))=0</formula>
    </cfRule>
  </conditionalFormatting>
  <conditionalFormatting sqref="F146">
    <cfRule type="containsBlanks" dxfId="244" priority="249">
      <formula>LEN(TRIM(F146))=0</formula>
    </cfRule>
  </conditionalFormatting>
  <conditionalFormatting sqref="F146">
    <cfRule type="containsBlanks" dxfId="243" priority="248">
      <formula>LEN(TRIM(F146))=0</formula>
    </cfRule>
  </conditionalFormatting>
  <conditionalFormatting sqref="F148">
    <cfRule type="containsBlanks" dxfId="242" priority="247">
      <formula>LEN(TRIM(F148))=0</formula>
    </cfRule>
  </conditionalFormatting>
  <conditionalFormatting sqref="F408">
    <cfRule type="containsBlanks" dxfId="241" priority="163">
      <formula>LEN(TRIM(F408))=0</formula>
    </cfRule>
  </conditionalFormatting>
  <conditionalFormatting sqref="F148">
    <cfRule type="containsBlanks" dxfId="240" priority="246">
      <formula>LEN(TRIM(F148))=0</formula>
    </cfRule>
  </conditionalFormatting>
  <conditionalFormatting sqref="F151">
    <cfRule type="containsBlanks" dxfId="239" priority="245">
      <formula>LEN(TRIM(F151))=0</formula>
    </cfRule>
  </conditionalFormatting>
  <conditionalFormatting sqref="F151">
    <cfRule type="containsBlanks" dxfId="238" priority="244">
      <formula>LEN(TRIM(F151))=0</formula>
    </cfRule>
  </conditionalFormatting>
  <conditionalFormatting sqref="F562">
    <cfRule type="containsBlanks" dxfId="237" priority="243">
      <formula>LEN(TRIM(F562))=0</formula>
    </cfRule>
  </conditionalFormatting>
  <conditionalFormatting sqref="F562">
    <cfRule type="containsBlanks" dxfId="236" priority="242">
      <formula>LEN(TRIM(F562))=0</formula>
    </cfRule>
  </conditionalFormatting>
  <conditionalFormatting sqref="F565:F580">
    <cfRule type="containsBlanks" dxfId="235" priority="241">
      <formula>LEN(TRIM(F565))=0</formula>
    </cfRule>
  </conditionalFormatting>
  <conditionalFormatting sqref="F565:F580">
    <cfRule type="containsBlanks" dxfId="234" priority="240">
      <formula>LEN(TRIM(F565))=0</formula>
    </cfRule>
  </conditionalFormatting>
  <conditionalFormatting sqref="F53">
    <cfRule type="containsBlanks" dxfId="233" priority="239">
      <formula>LEN(TRIM(F53))=0</formula>
    </cfRule>
  </conditionalFormatting>
  <conditionalFormatting sqref="F53">
    <cfRule type="containsBlanks" dxfId="232" priority="238">
      <formula>LEN(TRIM(F53))=0</formula>
    </cfRule>
  </conditionalFormatting>
  <conditionalFormatting sqref="F53">
    <cfRule type="containsBlanks" dxfId="231" priority="237">
      <formula>LEN(TRIM(F53))=0</formula>
    </cfRule>
  </conditionalFormatting>
  <conditionalFormatting sqref="F63">
    <cfRule type="containsBlanks" dxfId="230" priority="236">
      <formula>LEN(TRIM(F63))=0</formula>
    </cfRule>
  </conditionalFormatting>
  <conditionalFormatting sqref="F63">
    <cfRule type="containsBlanks" dxfId="229" priority="235">
      <formula>LEN(TRIM(F63))=0</formula>
    </cfRule>
  </conditionalFormatting>
  <conditionalFormatting sqref="F63">
    <cfRule type="containsBlanks" dxfId="228" priority="234">
      <formula>LEN(TRIM(F63))=0</formula>
    </cfRule>
  </conditionalFormatting>
  <conditionalFormatting sqref="F75:F76">
    <cfRule type="containsBlanks" dxfId="227" priority="233">
      <formula>LEN(TRIM(F75))=0</formula>
    </cfRule>
  </conditionalFormatting>
  <conditionalFormatting sqref="F76">
    <cfRule type="containsBlanks" dxfId="226" priority="231">
      <formula>LEN(TRIM(F76))=0</formula>
    </cfRule>
  </conditionalFormatting>
  <conditionalFormatting sqref="F75:F76">
    <cfRule type="containsBlanks" dxfId="225" priority="232">
      <formula>LEN(TRIM(F75))=0</formula>
    </cfRule>
  </conditionalFormatting>
  <conditionalFormatting sqref="F75:F76">
    <cfRule type="containsBlanks" dxfId="224" priority="230">
      <formula>LEN(TRIM(F75))=0</formula>
    </cfRule>
  </conditionalFormatting>
  <conditionalFormatting sqref="F90">
    <cfRule type="containsBlanks" dxfId="223" priority="229">
      <formula>LEN(TRIM(F90))=0</formula>
    </cfRule>
  </conditionalFormatting>
  <conditionalFormatting sqref="F90">
    <cfRule type="containsBlanks" dxfId="222" priority="228">
      <formula>LEN(TRIM(F90))=0</formula>
    </cfRule>
  </conditionalFormatting>
  <conditionalFormatting sqref="F90">
    <cfRule type="containsBlanks" dxfId="221" priority="227">
      <formula>LEN(TRIM(F90))=0</formula>
    </cfRule>
  </conditionalFormatting>
  <conditionalFormatting sqref="F91">
    <cfRule type="containsBlanks" dxfId="220" priority="226">
      <formula>LEN(TRIM(F91))=0</formula>
    </cfRule>
  </conditionalFormatting>
  <conditionalFormatting sqref="F91">
    <cfRule type="containsBlanks" dxfId="219" priority="225">
      <formula>LEN(TRIM(F91))=0</formula>
    </cfRule>
  </conditionalFormatting>
  <conditionalFormatting sqref="F91">
    <cfRule type="containsBlanks" dxfId="218" priority="224">
      <formula>LEN(TRIM(F91))=0</formula>
    </cfRule>
  </conditionalFormatting>
  <conditionalFormatting sqref="F109">
    <cfRule type="containsBlanks" dxfId="217" priority="223">
      <formula>LEN(TRIM(F109))=0</formula>
    </cfRule>
  </conditionalFormatting>
  <conditionalFormatting sqref="F109">
    <cfRule type="containsBlanks" dxfId="216" priority="222">
      <formula>LEN(TRIM(F109))=0</formula>
    </cfRule>
  </conditionalFormatting>
  <conditionalFormatting sqref="F135">
    <cfRule type="containsBlanks" dxfId="215" priority="219">
      <formula>LEN(TRIM(F135))=0</formula>
    </cfRule>
  </conditionalFormatting>
  <conditionalFormatting sqref="F135">
    <cfRule type="containsBlanks" dxfId="214" priority="218">
      <formula>LEN(TRIM(F135))=0</formula>
    </cfRule>
  </conditionalFormatting>
  <conditionalFormatting sqref="F136">
    <cfRule type="containsBlanks" dxfId="213" priority="217">
      <formula>LEN(TRIM(F136))=0</formula>
    </cfRule>
  </conditionalFormatting>
  <conditionalFormatting sqref="F136">
    <cfRule type="containsBlanks" dxfId="212" priority="216">
      <formula>LEN(TRIM(F136))=0</formula>
    </cfRule>
  </conditionalFormatting>
  <conditionalFormatting sqref="F136">
    <cfRule type="containsBlanks" dxfId="211" priority="215">
      <formula>LEN(TRIM(F136))=0</formula>
    </cfRule>
  </conditionalFormatting>
  <conditionalFormatting sqref="F147">
    <cfRule type="containsBlanks" dxfId="210" priority="214">
      <formula>LEN(TRIM(F147))=0</formula>
    </cfRule>
  </conditionalFormatting>
  <conditionalFormatting sqref="F147">
    <cfRule type="containsBlanks" dxfId="209" priority="213">
      <formula>LEN(TRIM(F147))=0</formula>
    </cfRule>
  </conditionalFormatting>
  <conditionalFormatting sqref="F147">
    <cfRule type="containsBlanks" dxfId="208" priority="212">
      <formula>LEN(TRIM(F147))=0</formula>
    </cfRule>
  </conditionalFormatting>
  <conditionalFormatting sqref="F150">
    <cfRule type="containsBlanks" dxfId="207" priority="211">
      <formula>LEN(TRIM(F150))=0</formula>
    </cfRule>
  </conditionalFormatting>
  <conditionalFormatting sqref="F150">
    <cfRule type="containsBlanks" dxfId="206" priority="210">
      <formula>LEN(TRIM(F150))=0</formula>
    </cfRule>
  </conditionalFormatting>
  <conditionalFormatting sqref="F150">
    <cfRule type="containsBlanks" dxfId="205" priority="209">
      <formula>LEN(TRIM(F150))=0</formula>
    </cfRule>
  </conditionalFormatting>
  <conditionalFormatting sqref="F207:F208">
    <cfRule type="containsBlanks" dxfId="204" priority="208">
      <formula>LEN(TRIM(F207))=0</formula>
    </cfRule>
  </conditionalFormatting>
  <conditionalFormatting sqref="F207:F208">
    <cfRule type="containsBlanks" dxfId="203" priority="207">
      <formula>LEN(TRIM(F207))=0</formula>
    </cfRule>
  </conditionalFormatting>
  <conditionalFormatting sqref="F207:F208">
    <cfRule type="containsBlanks" dxfId="202" priority="206">
      <formula>LEN(TRIM(F207))=0</formula>
    </cfRule>
  </conditionalFormatting>
  <conditionalFormatting sqref="F209:F211">
    <cfRule type="containsBlanks" dxfId="201" priority="204">
      <formula>LEN(TRIM(F209))=0</formula>
    </cfRule>
  </conditionalFormatting>
  <conditionalFormatting sqref="F209:F211">
    <cfRule type="containsBlanks" dxfId="200" priority="203">
      <formula>LEN(TRIM(F209))=0</formula>
    </cfRule>
  </conditionalFormatting>
  <conditionalFormatting sqref="F225:F226 F228:F229 F231:F232">
    <cfRule type="containsBlanks" dxfId="199" priority="202">
      <formula>LEN(TRIM(F225))=0</formula>
    </cfRule>
  </conditionalFormatting>
  <conditionalFormatting sqref="F225:F226 F228:F229 F231:F232">
    <cfRule type="containsBlanks" dxfId="198" priority="201">
      <formula>LEN(TRIM(F225))=0</formula>
    </cfRule>
  </conditionalFormatting>
  <conditionalFormatting sqref="F225:F226 F228:F229 F231:F232">
    <cfRule type="containsBlanks" dxfId="197" priority="200">
      <formula>LEN(TRIM(F225))=0</formula>
    </cfRule>
  </conditionalFormatting>
  <conditionalFormatting sqref="F242">
    <cfRule type="containsBlanks" dxfId="196" priority="199">
      <formula>LEN(TRIM(F242))=0</formula>
    </cfRule>
  </conditionalFormatting>
  <conditionalFormatting sqref="F242">
    <cfRule type="containsBlanks" dxfId="195" priority="198">
      <formula>LEN(TRIM(F242))=0</formula>
    </cfRule>
  </conditionalFormatting>
  <conditionalFormatting sqref="F242">
    <cfRule type="containsBlanks" dxfId="194" priority="197">
      <formula>LEN(TRIM(F242))=0</formula>
    </cfRule>
  </conditionalFormatting>
  <conditionalFormatting sqref="F247:F249">
    <cfRule type="containsBlanks" dxfId="193" priority="196">
      <formula>LEN(TRIM(F247))=0</formula>
    </cfRule>
  </conditionalFormatting>
  <conditionalFormatting sqref="F247:F249">
    <cfRule type="containsBlanks" dxfId="192" priority="195">
      <formula>LEN(TRIM(F247))=0</formula>
    </cfRule>
  </conditionalFormatting>
  <conditionalFormatting sqref="F247:F249">
    <cfRule type="containsBlanks" dxfId="191" priority="194">
      <formula>LEN(TRIM(F247))=0</formula>
    </cfRule>
  </conditionalFormatting>
  <conditionalFormatting sqref="F262:F264 G264:S264">
    <cfRule type="containsBlanks" dxfId="190" priority="193">
      <formula>LEN(TRIM(F262))=0</formula>
    </cfRule>
  </conditionalFormatting>
  <conditionalFormatting sqref="F262:F264 G264:S264">
    <cfRule type="containsBlanks" dxfId="189" priority="192">
      <formula>LEN(TRIM(F262))=0</formula>
    </cfRule>
  </conditionalFormatting>
  <conditionalFormatting sqref="F262:F264 G264:S264">
    <cfRule type="containsBlanks" dxfId="188" priority="191">
      <formula>LEN(TRIM(F262))=0</formula>
    </cfRule>
  </conditionalFormatting>
  <conditionalFormatting sqref="F271:F272">
    <cfRule type="containsBlanks" dxfId="187" priority="190">
      <formula>LEN(TRIM(F271))=0</formula>
    </cfRule>
  </conditionalFormatting>
  <conditionalFormatting sqref="F271:F272">
    <cfRule type="containsBlanks" dxfId="186" priority="189">
      <formula>LEN(TRIM(F271))=0</formula>
    </cfRule>
  </conditionalFormatting>
  <conditionalFormatting sqref="F271:F272">
    <cfRule type="containsBlanks" dxfId="185" priority="188">
      <formula>LEN(TRIM(F271))=0</formula>
    </cfRule>
  </conditionalFormatting>
  <conditionalFormatting sqref="F274:F275">
    <cfRule type="containsBlanks" dxfId="184" priority="187">
      <formula>LEN(TRIM(F274))=0</formula>
    </cfRule>
  </conditionalFormatting>
  <conditionalFormatting sqref="F274:F275">
    <cfRule type="containsBlanks" dxfId="183" priority="186">
      <formula>LEN(TRIM(F274))=0</formula>
    </cfRule>
  </conditionalFormatting>
  <conditionalFormatting sqref="F274:F275">
    <cfRule type="containsBlanks" dxfId="182" priority="185">
      <formula>LEN(TRIM(F274))=0</formula>
    </cfRule>
  </conditionalFormatting>
  <conditionalFormatting sqref="F327:F328">
    <cfRule type="containsBlanks" dxfId="181" priority="184">
      <formula>LEN(TRIM(F327))=0</formula>
    </cfRule>
  </conditionalFormatting>
  <conditionalFormatting sqref="F327:F328">
    <cfRule type="containsBlanks" dxfId="180" priority="183">
      <formula>LEN(TRIM(F327))=0</formula>
    </cfRule>
  </conditionalFormatting>
  <conditionalFormatting sqref="F327:F328">
    <cfRule type="containsBlanks" dxfId="179" priority="182">
      <formula>LEN(TRIM(F327))=0</formula>
    </cfRule>
  </conditionalFormatting>
  <conditionalFormatting sqref="F329">
    <cfRule type="containsBlanks" dxfId="178" priority="181">
      <formula>LEN(TRIM(F329))=0</formula>
    </cfRule>
  </conditionalFormatting>
  <conditionalFormatting sqref="F329">
    <cfRule type="containsBlanks" dxfId="177" priority="180">
      <formula>LEN(TRIM(F329))=0</formula>
    </cfRule>
  </conditionalFormatting>
  <conditionalFormatting sqref="F329">
    <cfRule type="containsBlanks" dxfId="176" priority="179">
      <formula>LEN(TRIM(F329))=0</formula>
    </cfRule>
  </conditionalFormatting>
  <conditionalFormatting sqref="F332:F334">
    <cfRule type="containsBlanks" dxfId="175" priority="178">
      <formula>LEN(TRIM(F332))=0</formula>
    </cfRule>
  </conditionalFormatting>
  <conditionalFormatting sqref="F332:F334">
    <cfRule type="containsBlanks" dxfId="174" priority="177">
      <formula>LEN(TRIM(F332))=0</formula>
    </cfRule>
  </conditionalFormatting>
  <conditionalFormatting sqref="F341:F342">
    <cfRule type="containsBlanks" dxfId="173" priority="175">
      <formula>LEN(TRIM(F341))=0</formula>
    </cfRule>
  </conditionalFormatting>
  <conditionalFormatting sqref="F341:F342">
    <cfRule type="containsBlanks" dxfId="172" priority="174">
      <formula>LEN(TRIM(F341))=0</formula>
    </cfRule>
  </conditionalFormatting>
  <conditionalFormatting sqref="F341:F342">
    <cfRule type="containsBlanks" dxfId="171" priority="173">
      <formula>LEN(TRIM(F341))=0</formula>
    </cfRule>
  </conditionalFormatting>
  <conditionalFormatting sqref="F358:F359">
    <cfRule type="containsBlanks" dxfId="170" priority="172">
      <formula>LEN(TRIM(F358))=0</formula>
    </cfRule>
  </conditionalFormatting>
  <conditionalFormatting sqref="F358:F359">
    <cfRule type="containsBlanks" dxfId="169" priority="171">
      <formula>LEN(TRIM(F358))=0</formula>
    </cfRule>
  </conditionalFormatting>
  <conditionalFormatting sqref="F358:F359">
    <cfRule type="containsBlanks" dxfId="168" priority="170">
      <formula>LEN(TRIM(F358))=0</formula>
    </cfRule>
  </conditionalFormatting>
  <conditionalFormatting sqref="F380">
    <cfRule type="containsBlanks" dxfId="167" priority="169">
      <formula>LEN(TRIM(F380))=0</formula>
    </cfRule>
  </conditionalFormatting>
  <conditionalFormatting sqref="F380">
    <cfRule type="containsBlanks" dxfId="166" priority="167">
      <formula>LEN(TRIM(F380))=0</formula>
    </cfRule>
  </conditionalFormatting>
  <conditionalFormatting sqref="F380">
    <cfRule type="containsBlanks" dxfId="165" priority="168">
      <formula>LEN(TRIM(F380))=0</formula>
    </cfRule>
  </conditionalFormatting>
  <conditionalFormatting sqref="F380">
    <cfRule type="containsBlanks" dxfId="164" priority="166">
      <formula>LEN(TRIM(F380))=0</formula>
    </cfRule>
  </conditionalFormatting>
  <conditionalFormatting sqref="F408">
    <cfRule type="containsBlanks" dxfId="163" priority="165">
      <formula>LEN(TRIM(F408))=0</formula>
    </cfRule>
  </conditionalFormatting>
  <conditionalFormatting sqref="F408">
    <cfRule type="containsBlanks" dxfId="162" priority="164">
      <formula>LEN(TRIM(F408))=0</formula>
    </cfRule>
  </conditionalFormatting>
  <conditionalFormatting sqref="F409:F411">
    <cfRule type="containsBlanks" dxfId="161" priority="162">
      <formula>LEN(TRIM(F409))=0</formula>
    </cfRule>
  </conditionalFormatting>
  <conditionalFormatting sqref="F409:F411">
    <cfRule type="containsBlanks" dxfId="160" priority="161">
      <formula>LEN(TRIM(F409))=0</formula>
    </cfRule>
  </conditionalFormatting>
  <conditionalFormatting sqref="F409:F411">
    <cfRule type="containsBlanks" dxfId="159" priority="160">
      <formula>LEN(TRIM(F409))=0</formula>
    </cfRule>
  </conditionalFormatting>
  <conditionalFormatting sqref="F494:F495">
    <cfRule type="containsBlanks" dxfId="158" priority="159">
      <formula>LEN(TRIM(F494))=0</formula>
    </cfRule>
  </conditionalFormatting>
  <conditionalFormatting sqref="F70">
    <cfRule type="containsBlanks" dxfId="157" priority="157">
      <formula>LEN(TRIM(F70))=0</formula>
    </cfRule>
  </conditionalFormatting>
  <conditionalFormatting sqref="F77">
    <cfRule type="containsBlanks" dxfId="156" priority="145">
      <formula>LEN(TRIM(F77))=0</formula>
    </cfRule>
  </conditionalFormatting>
  <conditionalFormatting sqref="F70">
    <cfRule type="containsBlanks" dxfId="155" priority="158">
      <formula>LEN(TRIM(F70))=0</formula>
    </cfRule>
  </conditionalFormatting>
  <conditionalFormatting sqref="F195:G195">
    <cfRule type="containsBlanks" dxfId="154" priority="153">
      <formula>LEN(TRIM(F195))=0</formula>
    </cfRule>
  </conditionalFormatting>
  <conditionalFormatting sqref="F412:F414">
    <cfRule type="containsBlanks" dxfId="153" priority="112">
      <formula>LEN(TRIM(F412))=0</formula>
    </cfRule>
  </conditionalFormatting>
  <conditionalFormatting sqref="F192:G192">
    <cfRule type="containsBlanks" dxfId="152" priority="156">
      <formula>LEN(TRIM(F192))=0</formula>
    </cfRule>
  </conditionalFormatting>
  <conditionalFormatting sqref="F193:G193">
    <cfRule type="containsBlanks" dxfId="151" priority="155">
      <formula>LEN(TRIM(F193))=0</formula>
    </cfRule>
  </conditionalFormatting>
  <conditionalFormatting sqref="F194:G194">
    <cfRule type="containsBlanks" dxfId="150" priority="154">
      <formula>LEN(TRIM(F194))=0</formula>
    </cfRule>
  </conditionalFormatting>
  <conditionalFormatting sqref="F41">
    <cfRule type="containsBlanks" dxfId="149" priority="152">
      <formula>LEN(TRIM(F41))=0</formula>
    </cfRule>
  </conditionalFormatting>
  <conditionalFormatting sqref="F159">
    <cfRule type="containsBlanks" dxfId="148" priority="151">
      <formula>LEN(TRIM(F159))=0</formula>
    </cfRule>
  </conditionalFormatting>
  <conditionalFormatting sqref="F142">
    <cfRule type="containsBlanks" dxfId="147" priority="71">
      <formula>LEN(TRIM(F142))=0</formula>
    </cfRule>
  </conditionalFormatting>
  <conditionalFormatting sqref="F159">
    <cfRule type="containsBlanks" dxfId="146" priority="150">
      <formula>LEN(TRIM(F159))=0</formula>
    </cfRule>
  </conditionalFormatting>
  <conditionalFormatting sqref="F66">
    <cfRule type="containsBlanks" dxfId="145" priority="149">
      <formula>LEN(TRIM(F66))=0</formula>
    </cfRule>
  </conditionalFormatting>
  <conditionalFormatting sqref="F66">
    <cfRule type="containsBlanks" dxfId="144" priority="148">
      <formula>LEN(TRIM(F66))=0</formula>
    </cfRule>
  </conditionalFormatting>
  <conditionalFormatting sqref="F72">
    <cfRule type="containsBlanks" dxfId="143" priority="147">
      <formula>LEN(TRIM(F72))=0</formula>
    </cfRule>
  </conditionalFormatting>
  <conditionalFormatting sqref="F77">
    <cfRule type="containsBlanks" dxfId="142" priority="146">
      <formula>LEN(TRIM(F77))=0</formula>
    </cfRule>
  </conditionalFormatting>
  <conditionalFormatting sqref="F132">
    <cfRule type="containsBlanks" dxfId="141" priority="144">
      <formula>LEN(TRIM(F132))=0</formula>
    </cfRule>
  </conditionalFormatting>
  <conditionalFormatting sqref="F140">
    <cfRule type="containsBlanks" dxfId="140" priority="143">
      <formula>LEN(TRIM(F140))=0</formula>
    </cfRule>
  </conditionalFormatting>
  <conditionalFormatting sqref="F140">
    <cfRule type="containsBlanks" dxfId="139" priority="142">
      <formula>LEN(TRIM(F140))=0</formula>
    </cfRule>
  </conditionalFormatting>
  <conditionalFormatting sqref="F140">
    <cfRule type="containsBlanks" dxfId="138" priority="141">
      <formula>LEN(TRIM(F140))=0</formula>
    </cfRule>
  </conditionalFormatting>
  <conditionalFormatting sqref="F160">
    <cfRule type="containsBlanks" dxfId="137" priority="140">
      <formula>LEN(TRIM(F160))=0</formula>
    </cfRule>
  </conditionalFormatting>
  <conditionalFormatting sqref="F160">
    <cfRule type="containsBlanks" dxfId="136" priority="139">
      <formula>LEN(TRIM(F160))=0</formula>
    </cfRule>
  </conditionalFormatting>
  <conditionalFormatting sqref="F160">
    <cfRule type="containsBlanks" dxfId="135" priority="138">
      <formula>LEN(TRIM(F160))=0</formula>
    </cfRule>
  </conditionalFormatting>
  <conditionalFormatting sqref="F316:F321">
    <cfRule type="containsBlanks" dxfId="134" priority="129">
      <formula>LEN(TRIM(F316))=0</formula>
    </cfRule>
  </conditionalFormatting>
  <conditionalFormatting sqref="F265:F267">
    <cfRule type="containsBlanks" dxfId="133" priority="137">
      <formula>LEN(TRIM(F265))=0</formula>
    </cfRule>
  </conditionalFormatting>
  <conditionalFormatting sqref="F265:F267">
    <cfRule type="containsBlanks" dxfId="132" priority="136">
      <formula>LEN(TRIM(F265))=0</formula>
    </cfRule>
  </conditionalFormatting>
  <conditionalFormatting sqref="F265:F267">
    <cfRule type="containsBlanks" dxfId="131" priority="135">
      <formula>LEN(TRIM(F265))=0</formula>
    </cfRule>
  </conditionalFormatting>
  <conditionalFormatting sqref="F265:F267">
    <cfRule type="containsBlanks" dxfId="130" priority="134">
      <formula>LEN(TRIM(F265))=0</formula>
    </cfRule>
  </conditionalFormatting>
  <conditionalFormatting sqref="F295:F296">
    <cfRule type="containsBlanks" dxfId="129" priority="133">
      <formula>LEN(TRIM(F295))=0</formula>
    </cfRule>
  </conditionalFormatting>
  <conditionalFormatting sqref="F304">
    <cfRule type="containsBlanks" dxfId="128" priority="132">
      <formula>LEN(TRIM(F304))=0</formula>
    </cfRule>
  </conditionalFormatting>
  <conditionalFormatting sqref="F304">
    <cfRule type="containsBlanks" dxfId="127" priority="131">
      <formula>LEN(TRIM(F304))=0</formula>
    </cfRule>
  </conditionalFormatting>
  <conditionalFormatting sqref="F304">
    <cfRule type="containsBlanks" dxfId="126" priority="130">
      <formula>LEN(TRIM(F304))=0</formula>
    </cfRule>
  </conditionalFormatting>
  <conditionalFormatting sqref="F379">
    <cfRule type="containsBlanks" dxfId="125" priority="128">
      <formula>LEN(TRIM(F379))=0</formula>
    </cfRule>
  </conditionalFormatting>
  <conditionalFormatting sqref="F322:F323">
    <cfRule type="containsBlanks" dxfId="124" priority="127">
      <formula>LEN(TRIM(F322))=0</formula>
    </cfRule>
  </conditionalFormatting>
  <conditionalFormatting sqref="F325">
    <cfRule type="containsBlanks" dxfId="123" priority="126">
      <formula>LEN(TRIM(F325))=0</formula>
    </cfRule>
  </conditionalFormatting>
  <conditionalFormatting sqref="F326">
    <cfRule type="containsBlanks" dxfId="122" priority="125">
      <formula>LEN(TRIM(F326))=0</formula>
    </cfRule>
  </conditionalFormatting>
  <conditionalFormatting sqref="F344">
    <cfRule type="containsBlanks" dxfId="121" priority="124">
      <formula>LEN(TRIM(F344))=0</formula>
    </cfRule>
  </conditionalFormatting>
  <conditionalFormatting sqref="F344">
    <cfRule type="containsBlanks" dxfId="120" priority="123">
      <formula>LEN(TRIM(F344))=0</formula>
    </cfRule>
  </conditionalFormatting>
  <conditionalFormatting sqref="F344">
    <cfRule type="containsBlanks" dxfId="119" priority="122">
      <formula>LEN(TRIM(F344))=0</formula>
    </cfRule>
  </conditionalFormatting>
  <conditionalFormatting sqref="F346">
    <cfRule type="containsBlanks" dxfId="118" priority="121">
      <formula>LEN(TRIM(F346))=0</formula>
    </cfRule>
  </conditionalFormatting>
  <conditionalFormatting sqref="F381">
    <cfRule type="containsBlanks" dxfId="117" priority="120">
      <formula>LEN(TRIM(F381))=0</formula>
    </cfRule>
  </conditionalFormatting>
  <conditionalFormatting sqref="F381">
    <cfRule type="containsBlanks" dxfId="116" priority="119">
      <formula>LEN(TRIM(F381))=0</formula>
    </cfRule>
  </conditionalFormatting>
  <conditionalFormatting sqref="F381">
    <cfRule type="containsBlanks" dxfId="115" priority="118">
      <formula>LEN(TRIM(F381))=0</formula>
    </cfRule>
  </conditionalFormatting>
  <conditionalFormatting sqref="F390:F401">
    <cfRule type="containsBlanks" dxfId="114" priority="117">
      <formula>LEN(TRIM(F390))=0</formula>
    </cfRule>
  </conditionalFormatting>
  <conditionalFormatting sqref="F403">
    <cfRule type="containsBlanks" dxfId="113" priority="116">
      <formula>LEN(TRIM(F403))=0</formula>
    </cfRule>
  </conditionalFormatting>
  <conditionalFormatting sqref="F412:F414">
    <cfRule type="containsBlanks" dxfId="112" priority="115">
      <formula>LEN(TRIM(F412))=0</formula>
    </cfRule>
  </conditionalFormatting>
  <conditionalFormatting sqref="F412:F414">
    <cfRule type="containsBlanks" dxfId="111" priority="114">
      <formula>LEN(TRIM(F412))=0</formula>
    </cfRule>
  </conditionalFormatting>
  <conditionalFormatting sqref="F412:F414">
    <cfRule type="containsBlanks" dxfId="110" priority="113">
      <formula>LEN(TRIM(F412))=0</formula>
    </cfRule>
  </conditionalFormatting>
  <conditionalFormatting sqref="F547:F548">
    <cfRule type="containsBlanks" dxfId="109" priority="111">
      <formula>LEN(TRIM(F547))=0</formula>
    </cfRule>
  </conditionalFormatting>
  <conditionalFormatting sqref="F547">
    <cfRule type="containsBlanks" dxfId="108" priority="110">
      <formula>LEN(TRIM(F547))=0</formula>
    </cfRule>
  </conditionalFormatting>
  <conditionalFormatting sqref="F548">
    <cfRule type="containsBlanks" dxfId="107" priority="109">
      <formula>LEN(TRIM(F548))=0</formula>
    </cfRule>
  </conditionalFormatting>
  <conditionalFormatting sqref="F548">
    <cfRule type="containsBlanks" dxfId="106" priority="108">
      <formula>LEN(TRIM(F548))=0</formula>
    </cfRule>
  </conditionalFormatting>
  <conditionalFormatting sqref="F629">
    <cfRule type="containsBlanks" dxfId="105" priority="107">
      <formula>LEN(TRIM(F629))=0</formula>
    </cfRule>
  </conditionalFormatting>
  <conditionalFormatting sqref="F629">
    <cfRule type="containsBlanks" dxfId="104" priority="106">
      <formula>LEN(TRIM(F629))=0</formula>
    </cfRule>
  </conditionalFormatting>
  <conditionalFormatting sqref="F384">
    <cfRule type="containsBlanks" dxfId="103" priority="105">
      <formula>LEN(TRIM(F384))=0</formula>
    </cfRule>
  </conditionalFormatting>
  <conditionalFormatting sqref="F384">
    <cfRule type="containsBlanks" dxfId="102" priority="104">
      <formula>LEN(TRIM(F384))=0</formula>
    </cfRule>
  </conditionalFormatting>
  <conditionalFormatting sqref="F384">
    <cfRule type="containsBlanks" dxfId="101" priority="103">
      <formula>LEN(TRIM(F384))=0</formula>
    </cfRule>
  </conditionalFormatting>
  <conditionalFormatting sqref="F382">
    <cfRule type="containsBlanks" dxfId="100" priority="102">
      <formula>LEN(TRIM(F382))=0</formula>
    </cfRule>
  </conditionalFormatting>
  <conditionalFormatting sqref="F382">
    <cfRule type="containsBlanks" dxfId="99" priority="101">
      <formula>LEN(TRIM(F382))=0</formula>
    </cfRule>
  </conditionalFormatting>
  <conditionalFormatting sqref="F382">
    <cfRule type="containsBlanks" dxfId="98" priority="100">
      <formula>LEN(TRIM(F382))=0</formula>
    </cfRule>
  </conditionalFormatting>
  <conditionalFormatting sqref="F405">
    <cfRule type="containsBlanks" dxfId="97" priority="99">
      <formula>LEN(TRIM(F405))=0</formula>
    </cfRule>
  </conditionalFormatting>
  <conditionalFormatting sqref="F405">
    <cfRule type="containsBlanks" dxfId="96" priority="98">
      <formula>LEN(TRIM(F405))=0</formula>
    </cfRule>
  </conditionalFormatting>
  <conditionalFormatting sqref="F424">
    <cfRule type="containsBlanks" dxfId="95" priority="97">
      <formula>LEN(TRIM(F424))=0</formula>
    </cfRule>
  </conditionalFormatting>
  <conditionalFormatting sqref="F424">
    <cfRule type="containsBlanks" dxfId="94" priority="96">
      <formula>LEN(TRIM(F424))=0</formula>
    </cfRule>
  </conditionalFormatting>
  <conditionalFormatting sqref="F424">
    <cfRule type="containsBlanks" dxfId="93" priority="95">
      <formula>LEN(TRIM(F424))=0</formula>
    </cfRule>
  </conditionalFormatting>
  <conditionalFormatting sqref="F425">
    <cfRule type="containsBlanks" dxfId="92" priority="94">
      <formula>LEN(TRIM(F425))=0</formula>
    </cfRule>
  </conditionalFormatting>
  <conditionalFormatting sqref="F425">
    <cfRule type="containsBlanks" dxfId="91" priority="93">
      <formula>LEN(TRIM(F425))=0</formula>
    </cfRule>
  </conditionalFormatting>
  <conditionalFormatting sqref="F425">
    <cfRule type="containsBlanks" dxfId="90" priority="92">
      <formula>LEN(TRIM(F425))=0</formula>
    </cfRule>
  </conditionalFormatting>
  <conditionalFormatting sqref="F517">
    <cfRule type="containsBlanks" dxfId="89" priority="91">
      <formula>LEN(TRIM(F517))=0</formula>
    </cfRule>
  </conditionalFormatting>
  <conditionalFormatting sqref="F517">
    <cfRule type="containsBlanks" dxfId="88" priority="90">
      <formula>LEN(TRIM(F517))=0</formula>
    </cfRule>
  </conditionalFormatting>
  <conditionalFormatting sqref="F549">
    <cfRule type="containsBlanks" dxfId="87" priority="89">
      <formula>LEN(TRIM(F549))=0</formula>
    </cfRule>
  </conditionalFormatting>
  <conditionalFormatting sqref="F549">
    <cfRule type="containsBlanks" dxfId="86" priority="88">
      <formula>LEN(TRIM(F549))=0</formula>
    </cfRule>
  </conditionalFormatting>
  <conditionalFormatting sqref="F549">
    <cfRule type="containsBlanks" dxfId="85" priority="87">
      <formula>LEN(TRIM(F549))=0</formula>
    </cfRule>
  </conditionalFormatting>
  <conditionalFormatting sqref="F549">
    <cfRule type="containsBlanks" dxfId="84" priority="86">
      <formula>LEN(TRIM(F549))=0</formula>
    </cfRule>
  </conditionalFormatting>
  <conditionalFormatting sqref="F628">
    <cfRule type="containsBlanks" dxfId="83" priority="85">
      <formula>LEN(TRIM(F628))=0</formula>
    </cfRule>
  </conditionalFormatting>
  <conditionalFormatting sqref="F628">
    <cfRule type="containsBlanks" dxfId="82" priority="84">
      <formula>LEN(TRIM(F628))=0</formula>
    </cfRule>
  </conditionalFormatting>
  <conditionalFormatting sqref="F628">
    <cfRule type="containsBlanks" dxfId="81" priority="83">
      <formula>LEN(TRIM(F628))=0</formula>
    </cfRule>
  </conditionalFormatting>
  <conditionalFormatting sqref="F628">
    <cfRule type="containsBlanks" dxfId="80" priority="82">
      <formula>LEN(TRIM(F628))=0</formula>
    </cfRule>
  </conditionalFormatting>
  <conditionalFormatting sqref="F628">
    <cfRule type="containsBlanks" dxfId="79" priority="81">
      <formula>LEN(TRIM(F628))=0</formula>
    </cfRule>
  </conditionalFormatting>
  <conditionalFormatting sqref="F630">
    <cfRule type="containsBlanks" dxfId="78" priority="80">
      <formula>LEN(TRIM(F630))=0</formula>
    </cfRule>
  </conditionalFormatting>
  <conditionalFormatting sqref="F630">
    <cfRule type="containsBlanks" dxfId="77" priority="79">
      <formula>LEN(TRIM(F630))=0</formula>
    </cfRule>
  </conditionalFormatting>
  <conditionalFormatting sqref="F630">
    <cfRule type="containsBlanks" dxfId="76" priority="78">
      <formula>LEN(TRIM(F630))=0</formula>
    </cfRule>
  </conditionalFormatting>
  <conditionalFormatting sqref="F630">
    <cfRule type="containsBlanks" dxfId="75" priority="77">
      <formula>LEN(TRIM(F630))=0</formula>
    </cfRule>
  </conditionalFormatting>
  <conditionalFormatting sqref="F630">
    <cfRule type="containsBlanks" dxfId="74" priority="76">
      <formula>LEN(TRIM(F630))=0</formula>
    </cfRule>
  </conditionalFormatting>
  <conditionalFormatting sqref="F142">
    <cfRule type="containsBlanks" dxfId="73" priority="72">
      <formula>LEN(TRIM(F142))=0</formula>
    </cfRule>
  </conditionalFormatting>
  <conditionalFormatting sqref="F142">
    <cfRule type="containsBlanks" dxfId="72" priority="70">
      <formula>LEN(TRIM(F142))=0</formula>
    </cfRule>
  </conditionalFormatting>
  <conditionalFormatting sqref="N479:O479 N46:Q49 N630:Q630 N52:Q52 N133:Q134 N432:Q434 P435:P461 N436:O461 Q436:Q461 N389:Q399 N387:Q387 N377:Q377 N350:Q350 N463:Q478 N480:Q493 N536:Q548 I169:L180 N335:Q337 N347:Q347 N66:Q69 N344:Q345 N404:Q407 N428:Q430 N110:Q131 N71:Q74 N340:Q340 N360:Q370 N381:Q381 H21:AB31 H43:AB43 H45:AB45 H53:AB55 H59:AB59 H63:AB63 H65:AB65 H75:AB76 H90:AB91 H109:AB109 H135:AB138 H140:AB145 H147:AB147 H150:AB150 H157:AB157 H207:AB219 H225:AB226 H241:AB242 H247:AB249 H261:AB263 H274:AB275 H292:AB301 H305:AB305 H327:AB329 H332:AB334 H341:AB342 R380:AB380 H408:AB419 H422:AB422 H494:AB507 H511:AB513 T521 H525:AB525 H529:AB529 H550:AB558 H563:AB563 H583:AB596 H598:AB601 H603:AB604 H606:AB610 H614:AB627 H33:AB40 H229:AB229 H232:AB232 H265:AB272 T264:AB264 H307:AB307 S306:AB306 V521 X521 Z521 AB521 H560:AB561 T559:AB559 T564:AB564 H533:AB535 M41:Q42 I44:Q44 M46:M52 I56:Q58 I60:Q62 M64:Q64 M66:M74 M77:Q89 M92:Q108 M110:M134 I139:Q139 I146:Q146 I148:Q149 I151:Q156 M159:Q206 I221:Q224 I228:Q228 I231:Q231 I233:Q240 I243:Q246 M250:Q260 I273:Q273 I276:Q291 I303:Q304 M308:Q326 I330:Q331 M335:M340 M343:M356 M359:AB359 M360:M379 M381:M407 M420:M421 M424:M493 M508:Q510 M514:Q520 I522:Q522 I524:Q524 M526:Q528 I531:Q532 M536:M549 M562:Q562 M565:Q582 I597:Q597 I602:Q602 I605:Q605 I611:Q613 M628:M630 R423:AB423 T220 T227 T230 T302 M358:Q358 T357 T523:AB523 T530 V220 V227 V302 V357 V530 X220 X227 X230 X302 X357 X530 Z220 Z227 Z230 Z302 Z357 Z530 AB220 AB227 AB230 AB302 AB357 AB530">
    <cfRule type="containsBlanks" dxfId="71" priority="69">
      <formula>LEN(TRIM(H21))=0</formula>
    </cfRule>
  </conditionalFormatting>
  <conditionalFormatting sqref="H208">
    <cfRule type="containsBlanks" dxfId="70" priority="68">
      <formula>LEN(TRIM(H208))=0</formula>
    </cfRule>
  </conditionalFormatting>
  <conditionalFormatting sqref="F141">
    <cfRule type="containsBlanks" dxfId="69" priority="75">
      <formula>LEN(TRIM(F141))=0</formula>
    </cfRule>
  </conditionalFormatting>
  <conditionalFormatting sqref="F141">
    <cfRule type="containsBlanks" dxfId="68" priority="74">
      <formula>LEN(TRIM(F141))=0</formula>
    </cfRule>
  </conditionalFormatting>
  <conditionalFormatting sqref="F141">
    <cfRule type="containsBlanks" dxfId="67" priority="73">
      <formula>LEN(TRIM(F141))=0</formula>
    </cfRule>
  </conditionalFormatting>
  <conditionalFormatting sqref="N431:Q431">
    <cfRule type="containsBlanks" dxfId="66" priority="67">
      <formula>LEN(TRIM(N431))=0</formula>
    </cfRule>
  </conditionalFormatting>
  <conditionalFormatting sqref="N70:Q70">
    <cfRule type="containsBlanks" dxfId="65" priority="66">
      <formula>LEN(TRIM(N70))=0</formula>
    </cfRule>
  </conditionalFormatting>
  <conditionalFormatting sqref="N70:Q70">
    <cfRule type="containsBlanks" dxfId="64" priority="65">
      <formula>LEN(TRIM(N70))=0</formula>
    </cfRule>
  </conditionalFormatting>
  <conditionalFormatting sqref="P479:Q479">
    <cfRule type="containsBlanks" dxfId="63" priority="64">
      <formula>LEN(TRIM(P479))=0</formula>
    </cfRule>
  </conditionalFormatting>
  <conditionalFormatting sqref="N50:Q50">
    <cfRule type="containsBlanks" dxfId="62" priority="63">
      <formula>LEN(TRIM(N50))=0</formula>
    </cfRule>
  </conditionalFormatting>
  <conditionalFormatting sqref="N51:Q51">
    <cfRule type="containsBlanks" dxfId="61" priority="62">
      <formula>LEN(TRIM(N51))=0</formula>
    </cfRule>
  </conditionalFormatting>
  <conditionalFormatting sqref="N132:Q132">
    <cfRule type="containsBlanks" dxfId="60" priority="61">
      <formula>LEN(TRIM(N132))=0</formula>
    </cfRule>
  </conditionalFormatting>
  <conditionalFormatting sqref="N549:Q549">
    <cfRule type="containsBlanks" dxfId="59" priority="60">
      <formula>LEN(TRIM(N549))=0</formula>
    </cfRule>
  </conditionalFormatting>
  <conditionalFormatting sqref="N629:Q629">
    <cfRule type="containsBlanks" dxfId="58" priority="59">
      <formula>LEN(TRIM(N629))=0</formula>
    </cfRule>
  </conditionalFormatting>
  <conditionalFormatting sqref="N628:Q628">
    <cfRule type="containsBlanks" dxfId="57" priority="58">
      <formula>LEN(TRIM(N628))=0</formula>
    </cfRule>
  </conditionalFormatting>
  <conditionalFormatting sqref="H41:L42 H44 H46:H52 H56:H58 H60:H62 H64 H66:H74 H77:H89 H92:H108 H110:H134 H139 H146 H148:H149 H151:H156 H159:H206 H221:H224 H228 H231 H233:H240 H243:H246 H250:H260 H273 H276:H291 H303:H304 H308:H326 H330:H331 H335:H340 H343:H356 H358 H360:H379 H381:H407 H420:H421 H424:H493 H508:H510 H514:H520 H522 H524 H526:H528 H531:H532 H536:H549 H562 H565:H582 H597 H602 H605 H611:H613 H628:H630">
    <cfRule type="containsBlanks" dxfId="56" priority="57">
      <formula>LEN(TRIM(H41))=0</formula>
    </cfRule>
  </conditionalFormatting>
  <conditionalFormatting sqref="I46:L52">
    <cfRule type="containsBlanks" dxfId="55" priority="56">
      <formula>LEN(TRIM(I46))=0</formula>
    </cfRule>
  </conditionalFormatting>
  <conditionalFormatting sqref="I64:L64">
    <cfRule type="containsBlanks" dxfId="54" priority="55">
      <formula>LEN(TRIM(I64))=0</formula>
    </cfRule>
  </conditionalFormatting>
  <conditionalFormatting sqref="I66:L74">
    <cfRule type="containsBlanks" dxfId="53" priority="54">
      <formula>LEN(TRIM(I66))=0</formula>
    </cfRule>
  </conditionalFormatting>
  <conditionalFormatting sqref="I77:L89">
    <cfRule type="containsBlanks" dxfId="52" priority="53">
      <formula>LEN(TRIM(I77))=0</formula>
    </cfRule>
  </conditionalFormatting>
  <conditionalFormatting sqref="I92:L108">
    <cfRule type="containsBlanks" dxfId="51" priority="52">
      <formula>LEN(TRIM(I92))=0</formula>
    </cfRule>
  </conditionalFormatting>
  <conditionalFormatting sqref="I110:L134">
    <cfRule type="containsBlanks" dxfId="50" priority="51">
      <formula>LEN(TRIM(I110))=0</formula>
    </cfRule>
  </conditionalFormatting>
  <conditionalFormatting sqref="I159:L168">
    <cfRule type="containsBlanks" dxfId="49" priority="50">
      <formula>LEN(TRIM(I159))=0</formula>
    </cfRule>
  </conditionalFormatting>
  <conditionalFormatting sqref="I181:L197">
    <cfRule type="containsBlanks" dxfId="48" priority="49">
      <formula>LEN(TRIM(I181))=0</formula>
    </cfRule>
  </conditionalFormatting>
  <conditionalFormatting sqref="I198:L206">
    <cfRule type="containsBlanks" dxfId="47" priority="48">
      <formula>LEN(TRIM(I198))=0</formula>
    </cfRule>
  </conditionalFormatting>
  <conditionalFormatting sqref="I250:L260">
    <cfRule type="containsBlanks" dxfId="46" priority="47">
      <formula>LEN(TRIM(I250))=0</formula>
    </cfRule>
  </conditionalFormatting>
  <conditionalFormatting sqref="I308:L326">
    <cfRule type="containsBlanks" dxfId="45" priority="46">
      <formula>LEN(TRIM(I308))=0</formula>
    </cfRule>
  </conditionalFormatting>
  <conditionalFormatting sqref="I335:L340">
    <cfRule type="containsBlanks" dxfId="44" priority="45">
      <formula>LEN(TRIM(I335))=0</formula>
    </cfRule>
  </conditionalFormatting>
  <conditionalFormatting sqref="I343:L356">
    <cfRule type="containsBlanks" dxfId="43" priority="44">
      <formula>LEN(TRIM(I343))=0</formula>
    </cfRule>
  </conditionalFormatting>
  <conditionalFormatting sqref="I381:L407">
    <cfRule type="containsBlanks" dxfId="42" priority="43">
      <formula>LEN(TRIM(I381))=0</formula>
    </cfRule>
  </conditionalFormatting>
  <conditionalFormatting sqref="I420:L421">
    <cfRule type="containsBlanks" dxfId="41" priority="42">
      <formula>LEN(TRIM(I420))=0</formula>
    </cfRule>
  </conditionalFormatting>
  <conditionalFormatting sqref="I424:L493">
    <cfRule type="containsBlanks" dxfId="40" priority="41">
      <formula>LEN(TRIM(I424))=0</formula>
    </cfRule>
  </conditionalFormatting>
  <conditionalFormatting sqref="I508:L510">
    <cfRule type="containsBlanks" dxfId="39" priority="40">
      <formula>LEN(TRIM(I508))=0</formula>
    </cfRule>
  </conditionalFormatting>
  <conditionalFormatting sqref="I514:L520">
    <cfRule type="containsBlanks" dxfId="38" priority="39">
      <formula>LEN(TRIM(I514))=0</formula>
    </cfRule>
  </conditionalFormatting>
  <conditionalFormatting sqref="I526:L528">
    <cfRule type="containsBlanks" dxfId="37" priority="38">
      <formula>LEN(TRIM(I526))=0</formula>
    </cfRule>
  </conditionalFormatting>
  <conditionalFormatting sqref="I536:L549">
    <cfRule type="containsBlanks" dxfId="36" priority="37">
      <formula>LEN(TRIM(I536))=0</formula>
    </cfRule>
  </conditionalFormatting>
  <conditionalFormatting sqref="I562:L562">
    <cfRule type="containsBlanks" dxfId="35" priority="36">
      <formula>LEN(TRIM(I562))=0</formula>
    </cfRule>
  </conditionalFormatting>
  <conditionalFormatting sqref="I565:L582">
    <cfRule type="containsBlanks" dxfId="34" priority="35">
      <formula>LEN(TRIM(I565))=0</formula>
    </cfRule>
  </conditionalFormatting>
  <conditionalFormatting sqref="I628:L630">
    <cfRule type="containsBlanks" dxfId="33" priority="34">
      <formula>LEN(TRIM(I628))=0</formula>
    </cfRule>
  </conditionalFormatting>
  <conditionalFormatting sqref="U220">
    <cfRule type="containsBlanks" dxfId="32" priority="33">
      <formula>LEN(TRIM(U220))=0</formula>
    </cfRule>
  </conditionalFormatting>
  <conditionalFormatting sqref="W220">
    <cfRule type="containsBlanks" dxfId="31" priority="32">
      <formula>LEN(TRIM(W220))=0</formula>
    </cfRule>
  </conditionalFormatting>
  <conditionalFormatting sqref="Y220">
    <cfRule type="containsBlanks" dxfId="30" priority="31">
      <formula>LEN(TRIM(Y220))=0</formula>
    </cfRule>
  </conditionalFormatting>
  <conditionalFormatting sqref="AA220">
    <cfRule type="containsBlanks" dxfId="29" priority="30">
      <formula>LEN(TRIM(AA220))=0</formula>
    </cfRule>
  </conditionalFormatting>
  <conditionalFormatting sqref="AA227">
    <cfRule type="containsBlanks" dxfId="28" priority="26">
      <formula>LEN(TRIM(AA227))=0</formula>
    </cfRule>
  </conditionalFormatting>
  <conditionalFormatting sqref="U227">
    <cfRule type="containsBlanks" dxfId="27" priority="29">
      <formula>LEN(TRIM(U227))=0</formula>
    </cfRule>
  </conditionalFormatting>
  <conditionalFormatting sqref="W227">
    <cfRule type="containsBlanks" dxfId="26" priority="28">
      <formula>LEN(TRIM(W227))=0</formula>
    </cfRule>
  </conditionalFormatting>
  <conditionalFormatting sqref="Y227">
    <cfRule type="containsBlanks" dxfId="25" priority="27">
      <formula>LEN(TRIM(Y227))=0</formula>
    </cfRule>
  </conditionalFormatting>
  <conditionalFormatting sqref="AA230">
    <cfRule type="containsBlanks" dxfId="24" priority="21">
      <formula>LEN(TRIM(AA230))=0</formula>
    </cfRule>
  </conditionalFormatting>
  <conditionalFormatting sqref="V230">
    <cfRule type="containsBlanks" dxfId="23" priority="25">
      <formula>LEN(TRIM(V230))=0</formula>
    </cfRule>
  </conditionalFormatting>
  <conditionalFormatting sqref="U230">
    <cfRule type="containsBlanks" dxfId="22" priority="24">
      <formula>LEN(TRIM(U230))=0</formula>
    </cfRule>
  </conditionalFormatting>
  <conditionalFormatting sqref="W230">
    <cfRule type="containsBlanks" dxfId="21" priority="23">
      <formula>LEN(TRIM(W230))=0</formula>
    </cfRule>
  </conditionalFormatting>
  <conditionalFormatting sqref="Y230">
    <cfRule type="containsBlanks" dxfId="20" priority="22">
      <formula>LEN(TRIM(Y230))=0</formula>
    </cfRule>
  </conditionalFormatting>
  <conditionalFormatting sqref="AA302">
    <cfRule type="containsBlanks" dxfId="19" priority="17">
      <formula>LEN(TRIM(AA302))=0</formula>
    </cfRule>
  </conditionalFormatting>
  <conditionalFormatting sqref="U302">
    <cfRule type="containsBlanks" dxfId="18" priority="20">
      <formula>LEN(TRIM(U302))=0</formula>
    </cfRule>
  </conditionalFormatting>
  <conditionalFormatting sqref="W302">
    <cfRule type="containsBlanks" dxfId="17" priority="19">
      <formula>LEN(TRIM(W302))=0</formula>
    </cfRule>
  </conditionalFormatting>
  <conditionalFormatting sqref="Y302">
    <cfRule type="containsBlanks" dxfId="16" priority="18">
      <formula>LEN(TRIM(Y302))=0</formula>
    </cfRule>
  </conditionalFormatting>
  <conditionalFormatting sqref="AA357">
    <cfRule type="containsBlanks" dxfId="15" priority="13">
      <formula>LEN(TRIM(AA357))=0</formula>
    </cfRule>
  </conditionalFormatting>
  <conditionalFormatting sqref="U357">
    <cfRule type="containsBlanks" dxfId="14" priority="16">
      <formula>LEN(TRIM(U357))=0</formula>
    </cfRule>
  </conditionalFormatting>
  <conditionalFormatting sqref="W357">
    <cfRule type="containsBlanks" dxfId="13" priority="15">
      <formula>LEN(TRIM(W357))=0</formula>
    </cfRule>
  </conditionalFormatting>
  <conditionalFormatting sqref="Y357">
    <cfRule type="containsBlanks" dxfId="12" priority="14">
      <formula>LEN(TRIM(Y357))=0</formula>
    </cfRule>
  </conditionalFormatting>
  <conditionalFormatting sqref="U521">
    <cfRule type="containsBlanks" dxfId="11" priority="12">
      <formula>LEN(TRIM(U521))=0</formula>
    </cfRule>
  </conditionalFormatting>
  <conditionalFormatting sqref="W521">
    <cfRule type="containsBlanks" dxfId="10" priority="11">
      <formula>LEN(TRIM(W521))=0</formula>
    </cfRule>
  </conditionalFormatting>
  <conditionalFormatting sqref="Y521">
    <cfRule type="containsBlanks" dxfId="9" priority="10">
      <formula>LEN(TRIM(Y521))=0</formula>
    </cfRule>
  </conditionalFormatting>
  <conditionalFormatting sqref="AA521">
    <cfRule type="containsBlanks" dxfId="8" priority="9">
      <formula>LEN(TRIM(AA521))=0</formula>
    </cfRule>
  </conditionalFormatting>
  <conditionalFormatting sqref="U530">
    <cfRule type="containsBlanks" dxfId="7" priority="7">
      <formula>LEN(TRIM(U530))=0</formula>
    </cfRule>
  </conditionalFormatting>
  <conditionalFormatting sqref="U530">
    <cfRule type="containsBlanks" dxfId="6" priority="8">
      <formula>LEN(TRIM(U530))=0</formula>
    </cfRule>
  </conditionalFormatting>
  <conditionalFormatting sqref="W530">
    <cfRule type="containsBlanks" dxfId="5" priority="5">
      <formula>LEN(TRIM(W530))=0</formula>
    </cfRule>
  </conditionalFormatting>
  <conditionalFormatting sqref="W530">
    <cfRule type="containsBlanks" dxfId="4" priority="6">
      <formula>LEN(TRIM(W530))=0</formula>
    </cfRule>
  </conditionalFormatting>
  <conditionalFormatting sqref="Y530">
    <cfRule type="containsBlanks" dxfId="3" priority="3">
      <formula>LEN(TRIM(Y530))=0</formula>
    </cfRule>
  </conditionalFormatting>
  <conditionalFormatting sqref="Y530">
    <cfRule type="containsBlanks" dxfId="2" priority="4">
      <formula>LEN(TRIM(Y530))=0</formula>
    </cfRule>
  </conditionalFormatting>
  <conditionalFormatting sqref="AA530">
    <cfRule type="containsBlanks" dxfId="1" priority="1">
      <formula>LEN(TRIM(AA530))=0</formula>
    </cfRule>
  </conditionalFormatting>
  <conditionalFormatting sqref="AA530">
    <cfRule type="containsBlanks" dxfId="0" priority="2">
      <formula>LEN(TRIM(AA530))=0</formula>
    </cfRule>
  </conditionalFormatting>
  <printOptions horizontalCentered="1"/>
  <pageMargins left="0.19685039370078741" right="0.19685039370078741" top="0.78740157480314965" bottom="0.78740157480314965" header="0.51181102362204722" footer="0.51181102362204722"/>
  <pageSetup paperSize="9" scale="10" orientation="landscape" r:id="rId1"/>
  <headerFooter differentFirst="1" alignWithMargins="0">
    <oddHeader>&amp;C&amp;P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Г ф</vt:lpstr>
      <vt:lpstr>'1 Г ф'!Область_печати</vt:lpstr>
    </vt:vector>
  </TitlesOfParts>
  <Company>DVGK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Якушева Алла Васильевна</dc:creator>
  <cp:lastModifiedBy>Долженко Ирина Андреевна</cp:lastModifiedBy>
  <dcterms:created xsi:type="dcterms:W3CDTF">2021-03-10T03:52:04Z</dcterms:created>
  <dcterms:modified xsi:type="dcterms:W3CDTF">2021-03-23T05:46:45Z</dcterms:modified>
</cp:coreProperties>
</file>