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АРМы\Пятилетка 2010-2013\Планы отчеты для Минэнерго\2020\Отчет 4 квартал\Годовой\"/>
    </mc:Choice>
  </mc:AlternateContent>
  <bookViews>
    <workbookView xWindow="0" yWindow="0" windowWidth="28800" windowHeight="10200"/>
  </bookViews>
  <sheets>
    <sheet name="2 Г осв" sheetId="1" r:id="rId1"/>
  </sheets>
  <definedNames>
    <definedName name="_xlnm._FilterDatabase" localSheetId="0" hidden="1">'2 Г осв'!$A$19:$T$629</definedName>
    <definedName name="Z_312F225E_EFE3_455A_A167_B1F3199E1635_.wvu.Cols" localSheetId="0" hidden="1">'2 Г осв'!#REF!</definedName>
    <definedName name="Z_312F225E_EFE3_455A_A167_B1F3199E1635_.wvu.FilterData" localSheetId="0" hidden="1">'2 Г осв'!$A$20:$T$519</definedName>
    <definedName name="Z_312F225E_EFE3_455A_A167_B1F3199E1635_.wvu.PrintArea" localSheetId="0" hidden="1">'2 Г осв'!$A$1:$T$519</definedName>
    <definedName name="_xlnm.Print_Area" localSheetId="0">'2 Г осв'!$A$1:$T$558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29" i="1" l="1"/>
  <c r="S629" i="1" s="1"/>
  <c r="O629" i="1"/>
  <c r="Q628" i="1"/>
  <c r="O628" i="1"/>
  <c r="Q627" i="1"/>
  <c r="S627" i="1" s="1"/>
  <c r="O627" i="1"/>
  <c r="M626" i="1"/>
  <c r="K626" i="1"/>
  <c r="I626" i="1"/>
  <c r="G626" i="1"/>
  <c r="E626" i="1"/>
  <c r="D626" i="1"/>
  <c r="Q620" i="1"/>
  <c r="O620" i="1"/>
  <c r="M620" i="1"/>
  <c r="K620" i="1"/>
  <c r="I620" i="1"/>
  <c r="G620" i="1"/>
  <c r="E620" i="1"/>
  <c r="D620" i="1"/>
  <c r="Q612" i="1"/>
  <c r="O612" i="1"/>
  <c r="Q611" i="1"/>
  <c r="O611" i="1"/>
  <c r="Q610" i="1"/>
  <c r="Q609" i="1" s="1"/>
  <c r="O610" i="1"/>
  <c r="M609" i="1"/>
  <c r="M605" i="1" s="1"/>
  <c r="K609" i="1"/>
  <c r="K605" i="1" s="1"/>
  <c r="I609" i="1"/>
  <c r="I605" i="1" s="1"/>
  <c r="G609" i="1"/>
  <c r="G605" i="1" s="1"/>
  <c r="E609" i="1"/>
  <c r="E605" i="1" s="1"/>
  <c r="D609" i="1"/>
  <c r="D605" i="1" s="1"/>
  <c r="Q604" i="1"/>
  <c r="O604" i="1"/>
  <c r="O603" i="1" s="1"/>
  <c r="M603" i="1"/>
  <c r="K603" i="1"/>
  <c r="I603" i="1"/>
  <c r="G603" i="1"/>
  <c r="E603" i="1"/>
  <c r="D603" i="1"/>
  <c r="Q601" i="1"/>
  <c r="Q600" i="1" s="1"/>
  <c r="O601" i="1"/>
  <c r="O600" i="1" s="1"/>
  <c r="M600" i="1"/>
  <c r="M598" i="1" s="1"/>
  <c r="K600" i="1"/>
  <c r="K598" i="1" s="1"/>
  <c r="I600" i="1"/>
  <c r="G600" i="1"/>
  <c r="E600" i="1"/>
  <c r="E598" i="1" s="1"/>
  <c r="D600" i="1"/>
  <c r="D598" i="1" s="1"/>
  <c r="Q596" i="1"/>
  <c r="O596" i="1"/>
  <c r="O595" i="1"/>
  <c r="M595" i="1"/>
  <c r="M590" i="1" s="1"/>
  <c r="K595" i="1"/>
  <c r="K590" i="1" s="1"/>
  <c r="I595" i="1"/>
  <c r="G595" i="1"/>
  <c r="G590" i="1" s="1"/>
  <c r="E595" i="1"/>
  <c r="E590" i="1" s="1"/>
  <c r="D595" i="1"/>
  <c r="I590" i="1"/>
  <c r="D590" i="1"/>
  <c r="Q587" i="1"/>
  <c r="O587" i="1"/>
  <c r="M587" i="1"/>
  <c r="K587" i="1"/>
  <c r="I587" i="1"/>
  <c r="G587" i="1"/>
  <c r="E587" i="1"/>
  <c r="D587" i="1"/>
  <c r="Q584" i="1"/>
  <c r="O584" i="1"/>
  <c r="M584" i="1"/>
  <c r="K584" i="1"/>
  <c r="I584" i="1"/>
  <c r="G584" i="1"/>
  <c r="E584" i="1"/>
  <c r="D584" i="1"/>
  <c r="D583" i="1" s="1"/>
  <c r="Q581" i="1"/>
  <c r="S581" i="1" s="1"/>
  <c r="O581" i="1"/>
  <c r="Q580" i="1"/>
  <c r="S580" i="1" s="1"/>
  <c r="O580" i="1"/>
  <c r="Q579" i="1"/>
  <c r="S579" i="1" s="1"/>
  <c r="O579" i="1"/>
  <c r="Q578" i="1"/>
  <c r="S578" i="1" s="1"/>
  <c r="O578" i="1"/>
  <c r="Q577" i="1"/>
  <c r="S577" i="1" s="1"/>
  <c r="O577" i="1"/>
  <c r="Q576" i="1"/>
  <c r="S576" i="1" s="1"/>
  <c r="O576" i="1"/>
  <c r="Q575" i="1"/>
  <c r="S575" i="1" s="1"/>
  <c r="O575" i="1"/>
  <c r="Q574" i="1"/>
  <c r="S574" i="1" s="1"/>
  <c r="O574" i="1"/>
  <c r="Q573" i="1"/>
  <c r="S573" i="1" s="1"/>
  <c r="O573" i="1"/>
  <c r="Q572" i="1"/>
  <c r="S572" i="1" s="1"/>
  <c r="O572" i="1"/>
  <c r="Q571" i="1"/>
  <c r="S571" i="1" s="1"/>
  <c r="O571" i="1"/>
  <c r="Q570" i="1"/>
  <c r="S570" i="1" s="1"/>
  <c r="O570" i="1"/>
  <c r="Q569" i="1"/>
  <c r="S569" i="1" s="1"/>
  <c r="O569" i="1"/>
  <c r="Q568" i="1"/>
  <c r="S568" i="1" s="1"/>
  <c r="O568" i="1"/>
  <c r="Q567" i="1"/>
  <c r="S567" i="1" s="1"/>
  <c r="O567" i="1"/>
  <c r="Q566" i="1"/>
  <c r="S566" i="1" s="1"/>
  <c r="O566" i="1"/>
  <c r="Q565" i="1"/>
  <c r="S565" i="1" s="1"/>
  <c r="O565" i="1"/>
  <c r="M563" i="1"/>
  <c r="K563" i="1"/>
  <c r="I563" i="1"/>
  <c r="G563" i="1"/>
  <c r="E563" i="1"/>
  <c r="D563" i="1"/>
  <c r="Q561" i="1"/>
  <c r="Q560" i="1" s="1"/>
  <c r="O561" i="1"/>
  <c r="O560" i="1" s="1"/>
  <c r="M560" i="1"/>
  <c r="M556" i="1" s="1"/>
  <c r="K560" i="1"/>
  <c r="K556" i="1" s="1"/>
  <c r="I560" i="1"/>
  <c r="G560" i="1"/>
  <c r="G556" i="1" s="1"/>
  <c r="E560" i="1"/>
  <c r="D560" i="1"/>
  <c r="D556" i="1" s="1"/>
  <c r="I556" i="1"/>
  <c r="E556" i="1"/>
  <c r="I550" i="1"/>
  <c r="I549" i="1" s="1"/>
  <c r="Q549" i="1"/>
  <c r="O549" i="1"/>
  <c r="M549" i="1"/>
  <c r="K549" i="1"/>
  <c r="G549" i="1"/>
  <c r="E549" i="1"/>
  <c r="D549" i="1"/>
  <c r="S548" i="1"/>
  <c r="O548" i="1"/>
  <c r="Q547" i="1"/>
  <c r="S547" i="1" s="1"/>
  <c r="O547" i="1"/>
  <c r="Q546" i="1"/>
  <c r="S546" i="1" s="1"/>
  <c r="O546" i="1"/>
  <c r="Q545" i="1"/>
  <c r="S545" i="1" s="1"/>
  <c r="O545" i="1"/>
  <c r="Q544" i="1"/>
  <c r="S544" i="1" s="1"/>
  <c r="O544" i="1"/>
  <c r="Q543" i="1"/>
  <c r="S543" i="1" s="1"/>
  <c r="O543" i="1"/>
  <c r="Q542" i="1"/>
  <c r="S542" i="1" s="1"/>
  <c r="O542" i="1"/>
  <c r="Q541" i="1"/>
  <c r="S541" i="1" s="1"/>
  <c r="O541" i="1"/>
  <c r="S540" i="1"/>
  <c r="O540" i="1"/>
  <c r="Q539" i="1"/>
  <c r="S539" i="1" s="1"/>
  <c r="O539" i="1"/>
  <c r="Q538" i="1"/>
  <c r="S538" i="1" s="1"/>
  <c r="O538" i="1"/>
  <c r="Q537" i="1"/>
  <c r="O537" i="1"/>
  <c r="S536" i="1"/>
  <c r="O536" i="1"/>
  <c r="Q535" i="1"/>
  <c r="O535" i="1"/>
  <c r="M534" i="1"/>
  <c r="K534" i="1"/>
  <c r="I534" i="1"/>
  <c r="G534" i="1"/>
  <c r="E534" i="1"/>
  <c r="E528" i="1" s="1"/>
  <c r="D534" i="1"/>
  <c r="Q531" i="1"/>
  <c r="O531" i="1"/>
  <c r="Q530" i="1"/>
  <c r="Q529" i="1" s="1"/>
  <c r="O530" i="1"/>
  <c r="M529" i="1"/>
  <c r="K529" i="1"/>
  <c r="I529" i="1"/>
  <c r="G529" i="1"/>
  <c r="E529" i="1"/>
  <c r="D529" i="1"/>
  <c r="Q527" i="1"/>
  <c r="O527" i="1"/>
  <c r="Q526" i="1"/>
  <c r="O526" i="1"/>
  <c r="Q525" i="1"/>
  <c r="S525" i="1" s="1"/>
  <c r="O525" i="1"/>
  <c r="M524" i="1"/>
  <c r="K524" i="1"/>
  <c r="I524" i="1"/>
  <c r="G524" i="1"/>
  <c r="E524" i="1"/>
  <c r="D524" i="1"/>
  <c r="Q523" i="1"/>
  <c r="O523" i="1"/>
  <c r="O522" i="1" s="1"/>
  <c r="M522" i="1"/>
  <c r="K522" i="1"/>
  <c r="I522" i="1"/>
  <c r="G522" i="1"/>
  <c r="E522" i="1"/>
  <c r="D522" i="1"/>
  <c r="Q521" i="1"/>
  <c r="S521" i="1" s="1"/>
  <c r="O521" i="1"/>
  <c r="O520" i="1" s="1"/>
  <c r="M520" i="1"/>
  <c r="K520" i="1"/>
  <c r="I520" i="1"/>
  <c r="G520" i="1"/>
  <c r="E520" i="1"/>
  <c r="D520" i="1"/>
  <c r="Q519" i="1"/>
  <c r="O519" i="1"/>
  <c r="Q518" i="1"/>
  <c r="O518" i="1"/>
  <c r="Q517" i="1"/>
  <c r="O517" i="1"/>
  <c r="Q516" i="1"/>
  <c r="O516" i="1"/>
  <c r="Q515" i="1"/>
  <c r="O515" i="1"/>
  <c r="Q514" i="1"/>
  <c r="S514" i="1" s="1"/>
  <c r="O514" i="1"/>
  <c r="Q513" i="1"/>
  <c r="O513" i="1"/>
  <c r="M512" i="1"/>
  <c r="M511" i="1" s="1"/>
  <c r="K512" i="1"/>
  <c r="I512" i="1"/>
  <c r="G512" i="1"/>
  <c r="G511" i="1" s="1"/>
  <c r="E512" i="1"/>
  <c r="E511" i="1" s="1"/>
  <c r="D512" i="1"/>
  <c r="Q509" i="1"/>
  <c r="O509" i="1"/>
  <c r="Q508" i="1"/>
  <c r="O508" i="1"/>
  <c r="Q507" i="1"/>
  <c r="S507" i="1" s="1"/>
  <c r="O507" i="1"/>
  <c r="M506" i="1"/>
  <c r="M501" i="1" s="1"/>
  <c r="K506" i="1"/>
  <c r="K501" i="1" s="1"/>
  <c r="I506" i="1"/>
  <c r="I501" i="1" s="1"/>
  <c r="G506" i="1"/>
  <c r="G501" i="1" s="1"/>
  <c r="E506" i="1"/>
  <c r="E501" i="1" s="1"/>
  <c r="D506" i="1"/>
  <c r="D501" i="1" s="1"/>
  <c r="Q495" i="1"/>
  <c r="O495" i="1"/>
  <c r="M495" i="1"/>
  <c r="K495" i="1"/>
  <c r="I495" i="1"/>
  <c r="G495" i="1"/>
  <c r="G494" i="1" s="1"/>
  <c r="E495" i="1"/>
  <c r="D495" i="1"/>
  <c r="Q492" i="1"/>
  <c r="S492" i="1" s="1"/>
  <c r="O492" i="1"/>
  <c r="Q491" i="1"/>
  <c r="S491" i="1" s="1"/>
  <c r="O491" i="1"/>
  <c r="Q490" i="1"/>
  <c r="S490" i="1" s="1"/>
  <c r="O490" i="1"/>
  <c r="Q489" i="1"/>
  <c r="S489" i="1" s="1"/>
  <c r="O489" i="1"/>
  <c r="S488" i="1"/>
  <c r="Q488" i="1"/>
  <c r="O488" i="1"/>
  <c r="Q487" i="1"/>
  <c r="S487" i="1" s="1"/>
  <c r="O487" i="1"/>
  <c r="Q486" i="1"/>
  <c r="S486" i="1" s="1"/>
  <c r="O486" i="1"/>
  <c r="Q485" i="1"/>
  <c r="S485" i="1" s="1"/>
  <c r="O485" i="1"/>
  <c r="Q484" i="1"/>
  <c r="S484" i="1" s="1"/>
  <c r="O484" i="1"/>
  <c r="Q483" i="1"/>
  <c r="S483" i="1" s="1"/>
  <c r="O483" i="1"/>
  <c r="Q482" i="1"/>
  <c r="S482" i="1" s="1"/>
  <c r="O482" i="1"/>
  <c r="Q481" i="1"/>
  <c r="S481" i="1" s="1"/>
  <c r="O481" i="1"/>
  <c r="Q480" i="1"/>
  <c r="S480" i="1" s="1"/>
  <c r="O480" i="1"/>
  <c r="Q479" i="1"/>
  <c r="S479" i="1" s="1"/>
  <c r="O479" i="1"/>
  <c r="Q478" i="1"/>
  <c r="S478" i="1" s="1"/>
  <c r="O478" i="1"/>
  <c r="Q477" i="1"/>
  <c r="S477" i="1" s="1"/>
  <c r="O477" i="1"/>
  <c r="Q476" i="1"/>
  <c r="S476" i="1" s="1"/>
  <c r="O476" i="1"/>
  <c r="S475" i="1"/>
  <c r="Q475" i="1"/>
  <c r="O475" i="1"/>
  <c r="Q474" i="1"/>
  <c r="S474" i="1" s="1"/>
  <c r="O474" i="1"/>
  <c r="Q473" i="1"/>
  <c r="S473" i="1" s="1"/>
  <c r="O473" i="1"/>
  <c r="Q472" i="1"/>
  <c r="S472" i="1" s="1"/>
  <c r="O472" i="1"/>
  <c r="Q471" i="1"/>
  <c r="S471" i="1" s="1"/>
  <c r="O471" i="1"/>
  <c r="Q470" i="1"/>
  <c r="S470" i="1" s="1"/>
  <c r="O470" i="1"/>
  <c r="Q469" i="1"/>
  <c r="S469" i="1" s="1"/>
  <c r="O469" i="1"/>
  <c r="Q468" i="1"/>
  <c r="S468" i="1" s="1"/>
  <c r="O468" i="1"/>
  <c r="Q467" i="1"/>
  <c r="S467" i="1" s="1"/>
  <c r="O467" i="1"/>
  <c r="Q466" i="1"/>
  <c r="S466" i="1" s="1"/>
  <c r="O466" i="1"/>
  <c r="Q465" i="1"/>
  <c r="S465" i="1" s="1"/>
  <c r="O465" i="1"/>
  <c r="Q464" i="1"/>
  <c r="S464" i="1" s="1"/>
  <c r="O464" i="1"/>
  <c r="Q463" i="1"/>
  <c r="S463" i="1" s="1"/>
  <c r="O463" i="1"/>
  <c r="Q462" i="1"/>
  <c r="S462" i="1" s="1"/>
  <c r="O462" i="1"/>
  <c r="Q461" i="1"/>
  <c r="S461" i="1" s="1"/>
  <c r="O461" i="1"/>
  <c r="Q460" i="1"/>
  <c r="S460" i="1" s="1"/>
  <c r="O460" i="1"/>
  <c r="Q459" i="1"/>
  <c r="O459" i="1"/>
  <c r="Q458" i="1"/>
  <c r="S458" i="1" s="1"/>
  <c r="O458" i="1"/>
  <c r="Q457" i="1"/>
  <c r="S457" i="1" s="1"/>
  <c r="O457" i="1"/>
  <c r="Q455" i="1"/>
  <c r="S455" i="1" s="1"/>
  <c r="O455" i="1"/>
  <c r="Q454" i="1"/>
  <c r="S454" i="1" s="1"/>
  <c r="O454" i="1"/>
  <c r="Q453" i="1"/>
  <c r="S453" i="1" s="1"/>
  <c r="O453" i="1"/>
  <c r="Q452" i="1"/>
  <c r="S452" i="1" s="1"/>
  <c r="O452" i="1"/>
  <c r="Q451" i="1"/>
  <c r="S451" i="1" s="1"/>
  <c r="O451" i="1"/>
  <c r="Q450" i="1"/>
  <c r="S450" i="1" s="1"/>
  <c r="O450" i="1"/>
  <c r="Q449" i="1"/>
  <c r="S449" i="1" s="1"/>
  <c r="O449" i="1"/>
  <c r="Q448" i="1"/>
  <c r="S448" i="1" s="1"/>
  <c r="O448" i="1"/>
  <c r="Q447" i="1"/>
  <c r="S447" i="1" s="1"/>
  <c r="O447" i="1"/>
  <c r="Q446" i="1"/>
  <c r="S446" i="1" s="1"/>
  <c r="O446" i="1"/>
  <c r="Q445" i="1"/>
  <c r="S445" i="1" s="1"/>
  <c r="O445" i="1"/>
  <c r="Q444" i="1"/>
  <c r="S444" i="1" s="1"/>
  <c r="O444" i="1"/>
  <c r="Q443" i="1"/>
  <c r="S443" i="1" s="1"/>
  <c r="O443" i="1"/>
  <c r="Q442" i="1"/>
  <c r="S442" i="1" s="1"/>
  <c r="O442" i="1"/>
  <c r="Q441" i="1"/>
  <c r="S441" i="1" s="1"/>
  <c r="O441" i="1"/>
  <c r="Q440" i="1"/>
  <c r="S440" i="1" s="1"/>
  <c r="O440" i="1"/>
  <c r="Q439" i="1"/>
  <c r="S439" i="1" s="1"/>
  <c r="O439" i="1"/>
  <c r="Q438" i="1"/>
  <c r="S438" i="1" s="1"/>
  <c r="O438" i="1"/>
  <c r="Q437" i="1"/>
  <c r="S437" i="1" s="1"/>
  <c r="O437" i="1"/>
  <c r="Q436" i="1"/>
  <c r="S436" i="1" s="1"/>
  <c r="O436" i="1"/>
  <c r="Q435" i="1"/>
  <c r="S435" i="1" s="1"/>
  <c r="O435" i="1"/>
  <c r="Q434" i="1"/>
  <c r="S434" i="1" s="1"/>
  <c r="O434" i="1"/>
  <c r="Q433" i="1"/>
  <c r="S433" i="1" s="1"/>
  <c r="O433" i="1"/>
  <c r="Q432" i="1"/>
  <c r="S432" i="1" s="1"/>
  <c r="O432" i="1"/>
  <c r="Q431" i="1"/>
  <c r="S431" i="1" s="1"/>
  <c r="O431" i="1"/>
  <c r="Q430" i="1"/>
  <c r="S430" i="1" s="1"/>
  <c r="O430" i="1"/>
  <c r="Q429" i="1"/>
  <c r="S429" i="1" s="1"/>
  <c r="O429" i="1"/>
  <c r="Q428" i="1"/>
  <c r="S428" i="1" s="1"/>
  <c r="O428" i="1"/>
  <c r="Q427" i="1"/>
  <c r="S427" i="1" s="1"/>
  <c r="O427" i="1"/>
  <c r="Q426" i="1"/>
  <c r="S426" i="1" s="1"/>
  <c r="O426" i="1"/>
  <c r="Q425" i="1"/>
  <c r="S425" i="1" s="1"/>
  <c r="O425" i="1"/>
  <c r="Q424" i="1"/>
  <c r="S424" i="1" s="1"/>
  <c r="O424" i="1"/>
  <c r="Q423" i="1"/>
  <c r="S423" i="1" s="1"/>
  <c r="O423" i="1"/>
  <c r="M422" i="1"/>
  <c r="K422" i="1"/>
  <c r="I422" i="1"/>
  <c r="G422" i="1"/>
  <c r="E422" i="1"/>
  <c r="D422" i="1"/>
  <c r="Q420" i="1"/>
  <c r="S420" i="1" s="1"/>
  <c r="O420" i="1"/>
  <c r="Q419" i="1"/>
  <c r="S419" i="1" s="1"/>
  <c r="O419" i="1"/>
  <c r="O418" i="1" s="1"/>
  <c r="M418" i="1"/>
  <c r="M414" i="1" s="1"/>
  <c r="K418" i="1"/>
  <c r="I418" i="1"/>
  <c r="I414" i="1" s="1"/>
  <c r="G418" i="1"/>
  <c r="G414" i="1" s="1"/>
  <c r="E418" i="1"/>
  <c r="E414" i="1" s="1"/>
  <c r="D418" i="1"/>
  <c r="K414" i="1"/>
  <c r="D414" i="1"/>
  <c r="Q410" i="1"/>
  <c r="O410" i="1"/>
  <c r="O408" i="1" s="1"/>
  <c r="O407" i="1" s="1"/>
  <c r="M410" i="1"/>
  <c r="M408" i="1" s="1"/>
  <c r="M407" i="1" s="1"/>
  <c r="K410" i="1"/>
  <c r="I410" i="1"/>
  <c r="I408" i="1" s="1"/>
  <c r="I407" i="1" s="1"/>
  <c r="G410" i="1"/>
  <c r="G408" i="1" s="1"/>
  <c r="G407" i="1" s="1"/>
  <c r="E410" i="1"/>
  <c r="E408" i="1" s="1"/>
  <c r="E407" i="1" s="1"/>
  <c r="D410" i="1"/>
  <c r="K408" i="1"/>
  <c r="K407" i="1" s="1"/>
  <c r="D408" i="1"/>
  <c r="D407" i="1" s="1"/>
  <c r="Q406" i="1"/>
  <c r="O406" i="1"/>
  <c r="Q405" i="1"/>
  <c r="O405" i="1"/>
  <c r="Q404" i="1"/>
  <c r="O404" i="1"/>
  <c r="Q403" i="1"/>
  <c r="O403" i="1"/>
  <c r="Q402" i="1"/>
  <c r="O402" i="1"/>
  <c r="Q401" i="1"/>
  <c r="O401" i="1"/>
  <c r="Q400" i="1"/>
  <c r="O400" i="1"/>
  <c r="Q399" i="1"/>
  <c r="S399" i="1" s="1"/>
  <c r="O399" i="1"/>
  <c r="Q398" i="1"/>
  <c r="S398" i="1" s="1"/>
  <c r="O398" i="1"/>
  <c r="Q397" i="1"/>
  <c r="S397" i="1" s="1"/>
  <c r="O397" i="1"/>
  <c r="Q396" i="1"/>
  <c r="S396" i="1" s="1"/>
  <c r="O396" i="1"/>
  <c r="Q395" i="1"/>
  <c r="S395" i="1" s="1"/>
  <c r="O395" i="1"/>
  <c r="Q394" i="1"/>
  <c r="S394" i="1" s="1"/>
  <c r="O394" i="1"/>
  <c r="Q393" i="1"/>
  <c r="S393" i="1" s="1"/>
  <c r="O393" i="1"/>
  <c r="Q392" i="1"/>
  <c r="O392" i="1"/>
  <c r="Q391" i="1"/>
  <c r="S391" i="1" s="1"/>
  <c r="O391" i="1"/>
  <c r="Q390" i="1"/>
  <c r="S390" i="1" s="1"/>
  <c r="O390" i="1"/>
  <c r="Q389" i="1"/>
  <c r="S389" i="1" s="1"/>
  <c r="O389" i="1"/>
  <c r="Q388" i="1"/>
  <c r="S388" i="1" s="1"/>
  <c r="O388" i="1"/>
  <c r="Q387" i="1"/>
  <c r="S387" i="1" s="1"/>
  <c r="O387" i="1"/>
  <c r="Q386" i="1"/>
  <c r="S386" i="1" s="1"/>
  <c r="O386" i="1"/>
  <c r="Q385" i="1"/>
  <c r="S385" i="1" s="1"/>
  <c r="O385" i="1"/>
  <c r="Q384" i="1"/>
  <c r="O384" i="1"/>
  <c r="Q383" i="1"/>
  <c r="S383" i="1" s="1"/>
  <c r="O383" i="1"/>
  <c r="Q382" i="1"/>
  <c r="S382" i="1" s="1"/>
  <c r="O382" i="1"/>
  <c r="Q381" i="1"/>
  <c r="S381" i="1" s="1"/>
  <c r="O381" i="1"/>
  <c r="Q380" i="1"/>
  <c r="O380" i="1"/>
  <c r="M379" i="1"/>
  <c r="K379" i="1"/>
  <c r="I379" i="1"/>
  <c r="G379" i="1"/>
  <c r="E379" i="1"/>
  <c r="D379" i="1"/>
  <c r="S378" i="1"/>
  <c r="O378" i="1"/>
  <c r="S377" i="1"/>
  <c r="O377" i="1"/>
  <c r="Q376" i="1"/>
  <c r="O376" i="1"/>
  <c r="S375" i="1"/>
  <c r="O375" i="1"/>
  <c r="Q374" i="1"/>
  <c r="O374" i="1"/>
  <c r="S373" i="1"/>
  <c r="O373" i="1"/>
  <c r="S372" i="1"/>
  <c r="O372" i="1"/>
  <c r="S371" i="1"/>
  <c r="O371" i="1"/>
  <c r="S370" i="1"/>
  <c r="O370" i="1"/>
  <c r="S369" i="1"/>
  <c r="O369" i="1"/>
  <c r="S368" i="1"/>
  <c r="O368" i="1"/>
  <c r="S367" i="1"/>
  <c r="O367" i="1"/>
  <c r="S366" i="1"/>
  <c r="O366" i="1"/>
  <c r="Q365" i="1"/>
  <c r="O365" i="1"/>
  <c r="Q364" i="1"/>
  <c r="O364" i="1"/>
  <c r="Q363" i="1"/>
  <c r="O363" i="1"/>
  <c r="Q362" i="1"/>
  <c r="O362" i="1"/>
  <c r="Q361" i="1"/>
  <c r="O361" i="1"/>
  <c r="S360" i="1"/>
  <c r="O360" i="1"/>
  <c r="O359" i="1"/>
  <c r="M358" i="1"/>
  <c r="K358" i="1"/>
  <c r="I358" i="1"/>
  <c r="G358" i="1"/>
  <c r="E358" i="1"/>
  <c r="D358" i="1"/>
  <c r="Q357" i="1"/>
  <c r="S357" i="1" s="1"/>
  <c r="O357" i="1"/>
  <c r="O356" i="1" s="1"/>
  <c r="Q356" i="1"/>
  <c r="M356" i="1"/>
  <c r="K356" i="1"/>
  <c r="I356" i="1"/>
  <c r="G356" i="1"/>
  <c r="E356" i="1"/>
  <c r="D356" i="1"/>
  <c r="Q355" i="1"/>
  <c r="O355" i="1"/>
  <c r="Q354" i="1"/>
  <c r="O354" i="1"/>
  <c r="Q353" i="1"/>
  <c r="O353" i="1"/>
  <c r="Q352" i="1"/>
  <c r="O352" i="1"/>
  <c r="Q351" i="1"/>
  <c r="O351" i="1"/>
  <c r="Q350" i="1"/>
  <c r="O350" i="1"/>
  <c r="Q349" i="1"/>
  <c r="O349" i="1"/>
  <c r="Q348" i="1"/>
  <c r="O348" i="1"/>
  <c r="Q347" i="1"/>
  <c r="O347" i="1"/>
  <c r="Q346" i="1"/>
  <c r="O346" i="1"/>
  <c r="Q345" i="1"/>
  <c r="S345" i="1" s="1"/>
  <c r="O345" i="1"/>
  <c r="Q344" i="1"/>
  <c r="S344" i="1" s="1"/>
  <c r="O344" i="1"/>
  <c r="Q343" i="1"/>
  <c r="S343" i="1" s="1"/>
  <c r="O343" i="1"/>
  <c r="Q342" i="1"/>
  <c r="O342" i="1"/>
  <c r="M341" i="1"/>
  <c r="K341" i="1"/>
  <c r="I341" i="1"/>
  <c r="G341" i="1"/>
  <c r="E341" i="1"/>
  <c r="D341" i="1"/>
  <c r="Q339" i="1"/>
  <c r="S339" i="1" s="1"/>
  <c r="O339" i="1"/>
  <c r="Q338" i="1"/>
  <c r="S338" i="1" s="1"/>
  <c r="O338" i="1"/>
  <c r="Q337" i="1"/>
  <c r="S337" i="1" s="1"/>
  <c r="O337" i="1"/>
  <c r="Q336" i="1"/>
  <c r="S336" i="1" s="1"/>
  <c r="O336" i="1"/>
  <c r="Q335" i="1"/>
  <c r="O335" i="1"/>
  <c r="Q334" i="1"/>
  <c r="S334" i="1" s="1"/>
  <c r="O334" i="1"/>
  <c r="M333" i="1"/>
  <c r="K333" i="1"/>
  <c r="I333" i="1"/>
  <c r="G333" i="1"/>
  <c r="E333" i="1"/>
  <c r="D333" i="1"/>
  <c r="Q330" i="1"/>
  <c r="O330" i="1"/>
  <c r="Q329" i="1"/>
  <c r="O329" i="1"/>
  <c r="M328" i="1"/>
  <c r="K328" i="1"/>
  <c r="I328" i="1"/>
  <c r="G328" i="1"/>
  <c r="G327" i="1" s="1"/>
  <c r="E328" i="1"/>
  <c r="D328" i="1"/>
  <c r="Q325" i="1"/>
  <c r="S325" i="1" s="1"/>
  <c r="O325" i="1"/>
  <c r="Q324" i="1"/>
  <c r="S324" i="1" s="1"/>
  <c r="O324" i="1"/>
  <c r="S323" i="1"/>
  <c r="Q323" i="1"/>
  <c r="O323" i="1"/>
  <c r="Q322" i="1"/>
  <c r="S322" i="1" s="1"/>
  <c r="O322" i="1"/>
  <c r="Q321" i="1"/>
  <c r="S321" i="1" s="1"/>
  <c r="O321" i="1"/>
  <c r="Q320" i="1"/>
  <c r="S320" i="1" s="1"/>
  <c r="O320" i="1"/>
  <c r="Q319" i="1"/>
  <c r="S319" i="1" s="1"/>
  <c r="O319" i="1"/>
  <c r="Q318" i="1"/>
  <c r="S318" i="1" s="1"/>
  <c r="O318" i="1"/>
  <c r="Q317" i="1"/>
  <c r="S317" i="1" s="1"/>
  <c r="O317" i="1"/>
  <c r="Q316" i="1"/>
  <c r="S316" i="1" s="1"/>
  <c r="O316" i="1"/>
  <c r="Q315" i="1"/>
  <c r="O315" i="1"/>
  <c r="Q314" i="1"/>
  <c r="O314" i="1"/>
  <c r="Q313" i="1"/>
  <c r="O313" i="1"/>
  <c r="Q312" i="1"/>
  <c r="O312" i="1"/>
  <c r="Q311" i="1"/>
  <c r="O311" i="1"/>
  <c r="Q310" i="1"/>
  <c r="O310" i="1"/>
  <c r="Q309" i="1"/>
  <c r="O309" i="1"/>
  <c r="Q308" i="1"/>
  <c r="O308" i="1"/>
  <c r="Q307" i="1"/>
  <c r="O307" i="1"/>
  <c r="M306" i="1"/>
  <c r="K306" i="1"/>
  <c r="K299" i="1" s="1"/>
  <c r="K292" i="1" s="1"/>
  <c r="I306" i="1"/>
  <c r="G306" i="1"/>
  <c r="E306" i="1"/>
  <c r="D306" i="1"/>
  <c r="Q303" i="1"/>
  <c r="O303" i="1"/>
  <c r="Q302" i="1"/>
  <c r="O302" i="1"/>
  <c r="M301" i="1"/>
  <c r="K301" i="1"/>
  <c r="I301" i="1"/>
  <c r="G301" i="1"/>
  <c r="G299" i="1" s="1"/>
  <c r="G292" i="1" s="1"/>
  <c r="E301" i="1"/>
  <c r="D301" i="1"/>
  <c r="D299" i="1"/>
  <c r="D292" i="1" s="1"/>
  <c r="Q290" i="1"/>
  <c r="S290" i="1" s="1"/>
  <c r="O290" i="1"/>
  <c r="Q289" i="1"/>
  <c r="S289" i="1" s="1"/>
  <c r="O289" i="1"/>
  <c r="Q288" i="1"/>
  <c r="S288" i="1" s="1"/>
  <c r="O288" i="1"/>
  <c r="Q287" i="1"/>
  <c r="S287" i="1" s="1"/>
  <c r="O287" i="1"/>
  <c r="Q286" i="1"/>
  <c r="S286" i="1" s="1"/>
  <c r="O286" i="1"/>
  <c r="Q285" i="1"/>
  <c r="S285" i="1" s="1"/>
  <c r="O285" i="1"/>
  <c r="Q284" i="1"/>
  <c r="S284" i="1" s="1"/>
  <c r="O284" i="1"/>
  <c r="Q283" i="1"/>
  <c r="S283" i="1" s="1"/>
  <c r="O283" i="1"/>
  <c r="Q282" i="1"/>
  <c r="S282" i="1" s="1"/>
  <c r="O282" i="1"/>
  <c r="Q281" i="1"/>
  <c r="S281" i="1" s="1"/>
  <c r="O281" i="1"/>
  <c r="Q280" i="1"/>
  <c r="S280" i="1" s="1"/>
  <c r="O280" i="1"/>
  <c r="Q279" i="1"/>
  <c r="S279" i="1" s="1"/>
  <c r="O279" i="1"/>
  <c r="Q278" i="1"/>
  <c r="S278" i="1" s="1"/>
  <c r="O278" i="1"/>
  <c r="Q277" i="1"/>
  <c r="S277" i="1" s="1"/>
  <c r="O277" i="1"/>
  <c r="Q276" i="1"/>
  <c r="S276" i="1" s="1"/>
  <c r="O276" i="1"/>
  <c r="Q275" i="1"/>
  <c r="S275" i="1" s="1"/>
  <c r="O275" i="1"/>
  <c r="Q274" i="1"/>
  <c r="M274" i="1"/>
  <c r="K274" i="1"/>
  <c r="I274" i="1"/>
  <c r="G274" i="1"/>
  <c r="E274" i="1"/>
  <c r="D274" i="1"/>
  <c r="Q272" i="1"/>
  <c r="Q271" i="1" s="1"/>
  <c r="O272" i="1"/>
  <c r="O271" i="1" s="1"/>
  <c r="O267" i="1" s="1"/>
  <c r="M271" i="1"/>
  <c r="M267" i="1" s="1"/>
  <c r="K271" i="1"/>
  <c r="K267" i="1" s="1"/>
  <c r="I271" i="1"/>
  <c r="I267" i="1" s="1"/>
  <c r="G271" i="1"/>
  <c r="G267" i="1" s="1"/>
  <c r="E271" i="1"/>
  <c r="E267" i="1" s="1"/>
  <c r="D271" i="1"/>
  <c r="D267" i="1" s="1"/>
  <c r="Q261" i="1"/>
  <c r="O261" i="1"/>
  <c r="M261" i="1"/>
  <c r="K261" i="1"/>
  <c r="I261" i="1"/>
  <c r="I260" i="1" s="1"/>
  <c r="G261" i="1"/>
  <c r="G260" i="1" s="1"/>
  <c r="E261" i="1"/>
  <c r="D261" i="1"/>
  <c r="M260" i="1"/>
  <c r="K260" i="1"/>
  <c r="E260" i="1"/>
  <c r="D260" i="1"/>
  <c r="Q259" i="1"/>
  <c r="O259" i="1"/>
  <c r="Q258" i="1"/>
  <c r="O258" i="1"/>
  <c r="Q257" i="1"/>
  <c r="O257" i="1"/>
  <c r="Q256" i="1"/>
  <c r="O256" i="1"/>
  <c r="Q255" i="1"/>
  <c r="O255" i="1"/>
  <c r="Q254" i="1"/>
  <c r="O254" i="1"/>
  <c r="Q253" i="1"/>
  <c r="O253" i="1"/>
  <c r="Q252" i="1"/>
  <c r="O252" i="1"/>
  <c r="Q251" i="1"/>
  <c r="O251" i="1"/>
  <c r="Q250" i="1"/>
  <c r="O250" i="1"/>
  <c r="Q249" i="1"/>
  <c r="O249" i="1"/>
  <c r="O248" i="1" s="1"/>
  <c r="M248" i="1"/>
  <c r="K248" i="1"/>
  <c r="I248" i="1"/>
  <c r="G248" i="1"/>
  <c r="E248" i="1"/>
  <c r="D248" i="1"/>
  <c r="Q245" i="1"/>
  <c r="O245" i="1"/>
  <c r="Q244" i="1"/>
  <c r="S244" i="1" s="1"/>
  <c r="O244" i="1"/>
  <c r="Q243" i="1"/>
  <c r="S243" i="1" s="1"/>
  <c r="O243" i="1"/>
  <c r="Q242" i="1"/>
  <c r="O242" i="1"/>
  <c r="M241" i="1"/>
  <c r="M240" i="1" s="1"/>
  <c r="K241" i="1"/>
  <c r="K240" i="1" s="1"/>
  <c r="I241" i="1"/>
  <c r="G241" i="1"/>
  <c r="E241" i="1"/>
  <c r="E240" i="1" s="1"/>
  <c r="D241" i="1"/>
  <c r="D240" i="1" s="1"/>
  <c r="Q239" i="1"/>
  <c r="S239" i="1" s="1"/>
  <c r="O239" i="1"/>
  <c r="Q238" i="1"/>
  <c r="O238" i="1"/>
  <c r="Q237" i="1"/>
  <c r="S237" i="1" s="1"/>
  <c r="O237" i="1"/>
  <c r="Q236" i="1"/>
  <c r="O236" i="1"/>
  <c r="Q235" i="1"/>
  <c r="O235" i="1"/>
  <c r="Q234" i="1"/>
  <c r="O234" i="1"/>
  <c r="Q233" i="1"/>
  <c r="O233" i="1"/>
  <c r="Q232" i="1"/>
  <c r="O232" i="1"/>
  <c r="M231" i="1"/>
  <c r="K231" i="1"/>
  <c r="I231" i="1"/>
  <c r="G231" i="1"/>
  <c r="E231" i="1"/>
  <c r="D231" i="1"/>
  <c r="Q230" i="1"/>
  <c r="Q229" i="1" s="1"/>
  <c r="O230" i="1"/>
  <c r="O229" i="1" s="1"/>
  <c r="M229" i="1"/>
  <c r="K229" i="1"/>
  <c r="I229" i="1"/>
  <c r="G229" i="1"/>
  <c r="E229" i="1"/>
  <c r="D229" i="1"/>
  <c r="Q227" i="1"/>
  <c r="O227" i="1"/>
  <c r="O226" i="1" s="1"/>
  <c r="M226" i="1"/>
  <c r="M225" i="1" s="1"/>
  <c r="K226" i="1"/>
  <c r="K225" i="1" s="1"/>
  <c r="I226" i="1"/>
  <c r="G226" i="1"/>
  <c r="E226" i="1"/>
  <c r="E225" i="1" s="1"/>
  <c r="D226" i="1"/>
  <c r="D225" i="1" s="1"/>
  <c r="Q223" i="1"/>
  <c r="S223" i="1" s="1"/>
  <c r="O223" i="1"/>
  <c r="Q222" i="1"/>
  <c r="S222" i="1" s="1"/>
  <c r="O222" i="1"/>
  <c r="Q221" i="1"/>
  <c r="S221" i="1" s="1"/>
  <c r="O221" i="1"/>
  <c r="Q220" i="1"/>
  <c r="O220" i="1"/>
  <c r="M219" i="1"/>
  <c r="M214" i="1" s="1"/>
  <c r="K219" i="1"/>
  <c r="K214" i="1" s="1"/>
  <c r="I219" i="1"/>
  <c r="I214" i="1" s="1"/>
  <c r="G219" i="1"/>
  <c r="G214" i="1" s="1"/>
  <c r="E219" i="1"/>
  <c r="E214" i="1" s="1"/>
  <c r="D219" i="1"/>
  <c r="D214" i="1" s="1"/>
  <c r="Q211" i="1"/>
  <c r="O211" i="1"/>
  <c r="M211" i="1"/>
  <c r="K211" i="1"/>
  <c r="I211" i="1"/>
  <c r="G211" i="1"/>
  <c r="E211" i="1"/>
  <c r="D211" i="1"/>
  <c r="Q208" i="1"/>
  <c r="O208" i="1"/>
  <c r="M208" i="1"/>
  <c r="M207" i="1" s="1"/>
  <c r="K208" i="1"/>
  <c r="I208" i="1"/>
  <c r="G208" i="1"/>
  <c r="E208" i="1"/>
  <c r="E207" i="1" s="1"/>
  <c r="D208" i="1"/>
  <c r="Q205" i="1"/>
  <c r="O205" i="1"/>
  <c r="Q204" i="1"/>
  <c r="O204" i="1"/>
  <c r="Q203" i="1"/>
  <c r="O203" i="1"/>
  <c r="Q202" i="1"/>
  <c r="O202" i="1"/>
  <c r="Q201" i="1"/>
  <c r="O201" i="1"/>
  <c r="Q200" i="1"/>
  <c r="O200" i="1"/>
  <c r="Q199" i="1"/>
  <c r="O199" i="1"/>
  <c r="Q198" i="1"/>
  <c r="O198" i="1"/>
  <c r="Q197" i="1"/>
  <c r="O197" i="1"/>
  <c r="Q196" i="1"/>
  <c r="O196" i="1"/>
  <c r="Q195" i="1"/>
  <c r="O195" i="1"/>
  <c r="Q194" i="1"/>
  <c r="O194" i="1"/>
  <c r="Q193" i="1"/>
  <c r="O193" i="1"/>
  <c r="Q192" i="1"/>
  <c r="O192" i="1"/>
  <c r="Q191" i="1"/>
  <c r="O191" i="1"/>
  <c r="Q190" i="1"/>
  <c r="O190" i="1"/>
  <c r="Q189" i="1"/>
  <c r="O189" i="1"/>
  <c r="Q188" i="1"/>
  <c r="O188" i="1"/>
  <c r="Q187" i="1"/>
  <c r="O187" i="1"/>
  <c r="Q186" i="1"/>
  <c r="O186" i="1"/>
  <c r="Q185" i="1"/>
  <c r="S185" i="1" s="1"/>
  <c r="O185" i="1"/>
  <c r="Q184" i="1"/>
  <c r="S184" i="1" s="1"/>
  <c r="O184" i="1"/>
  <c r="Q183" i="1"/>
  <c r="S183" i="1" s="1"/>
  <c r="O183" i="1"/>
  <c r="Q182" i="1"/>
  <c r="S182" i="1" s="1"/>
  <c r="O182" i="1"/>
  <c r="S181" i="1"/>
  <c r="O181" i="1"/>
  <c r="Q180" i="1"/>
  <c r="S180" i="1" s="1"/>
  <c r="O180" i="1"/>
  <c r="Q178" i="1"/>
  <c r="S178" i="1" s="1"/>
  <c r="O178" i="1"/>
  <c r="S177" i="1"/>
  <c r="O177" i="1"/>
  <c r="Q176" i="1"/>
  <c r="S176" i="1" s="1"/>
  <c r="O176" i="1"/>
  <c r="Q175" i="1"/>
  <c r="S175" i="1" s="1"/>
  <c r="O175" i="1"/>
  <c r="S174" i="1"/>
  <c r="O174" i="1"/>
  <c r="Q173" i="1"/>
  <c r="O173" i="1"/>
  <c r="Q172" i="1"/>
  <c r="O172" i="1"/>
  <c r="Q171" i="1"/>
  <c r="O171" i="1"/>
  <c r="Q170" i="1"/>
  <c r="O170" i="1"/>
  <c r="Q169" i="1"/>
  <c r="O169" i="1"/>
  <c r="Q168" i="1"/>
  <c r="O168" i="1"/>
  <c r="Q167" i="1"/>
  <c r="O167" i="1"/>
  <c r="Q166" i="1"/>
  <c r="O166" i="1"/>
  <c r="Q165" i="1"/>
  <c r="O165" i="1"/>
  <c r="Q164" i="1"/>
  <c r="O164" i="1"/>
  <c r="Q163" i="1"/>
  <c r="O163" i="1"/>
  <c r="Q162" i="1"/>
  <c r="O162" i="1"/>
  <c r="Q161" i="1"/>
  <c r="O161" i="1"/>
  <c r="Q159" i="1"/>
  <c r="S159" i="1" s="1"/>
  <c r="O159" i="1"/>
  <c r="Q158" i="1"/>
  <c r="O158" i="1"/>
  <c r="M157" i="1"/>
  <c r="K157" i="1"/>
  <c r="I157" i="1"/>
  <c r="G157" i="1"/>
  <c r="E157" i="1"/>
  <c r="D157" i="1"/>
  <c r="Q155" i="1"/>
  <c r="O155" i="1"/>
  <c r="S154" i="1"/>
  <c r="O154" i="1"/>
  <c r="Q153" i="1"/>
  <c r="S153" i="1" s="1"/>
  <c r="O153" i="1"/>
  <c r="Q152" i="1"/>
  <c r="S152" i="1" s="1"/>
  <c r="O152" i="1"/>
  <c r="Q151" i="1"/>
  <c r="S151" i="1" s="1"/>
  <c r="O151" i="1"/>
  <c r="Q150" i="1"/>
  <c r="S150" i="1" s="1"/>
  <c r="O150" i="1"/>
  <c r="M149" i="1"/>
  <c r="K149" i="1"/>
  <c r="I149" i="1"/>
  <c r="G149" i="1"/>
  <c r="E149" i="1"/>
  <c r="D149" i="1"/>
  <c r="Q148" i="1"/>
  <c r="O148" i="1"/>
  <c r="Q147" i="1"/>
  <c r="O147" i="1"/>
  <c r="O146" i="1" s="1"/>
  <c r="M146" i="1"/>
  <c r="K146" i="1"/>
  <c r="I146" i="1"/>
  <c r="G146" i="1"/>
  <c r="E146" i="1"/>
  <c r="D146" i="1"/>
  <c r="Q145" i="1"/>
  <c r="O145" i="1"/>
  <c r="O144" i="1" s="1"/>
  <c r="M144" i="1"/>
  <c r="K144" i="1"/>
  <c r="I144" i="1"/>
  <c r="G144" i="1"/>
  <c r="E144" i="1"/>
  <c r="D144" i="1"/>
  <c r="Q138" i="1"/>
  <c r="Q137" i="1" s="1"/>
  <c r="Q135" i="1" s="1"/>
  <c r="O138" i="1"/>
  <c r="O137" i="1" s="1"/>
  <c r="O135" i="1" s="1"/>
  <c r="M137" i="1"/>
  <c r="M135" i="1" s="1"/>
  <c r="M134" i="1" s="1"/>
  <c r="K137" i="1"/>
  <c r="K135" i="1" s="1"/>
  <c r="K134" i="1" s="1"/>
  <c r="I137" i="1"/>
  <c r="G137" i="1"/>
  <c r="G135" i="1" s="1"/>
  <c r="G134" i="1" s="1"/>
  <c r="E137" i="1"/>
  <c r="E135" i="1" s="1"/>
  <c r="E134" i="1" s="1"/>
  <c r="D137" i="1"/>
  <c r="D135" i="1" s="1"/>
  <c r="D134" i="1" s="1"/>
  <c r="I135" i="1"/>
  <c r="I134" i="1" s="1"/>
  <c r="I24" i="1" s="1"/>
  <c r="Q133" i="1"/>
  <c r="S133" i="1" s="1"/>
  <c r="O133" i="1"/>
  <c r="Q132" i="1"/>
  <c r="O132" i="1"/>
  <c r="Q131" i="1"/>
  <c r="O131" i="1"/>
  <c r="Q130" i="1"/>
  <c r="O130" i="1"/>
  <c r="Q129" i="1"/>
  <c r="O129" i="1"/>
  <c r="Q127" i="1"/>
  <c r="S127" i="1" s="1"/>
  <c r="O127" i="1"/>
  <c r="S126" i="1"/>
  <c r="O126" i="1"/>
  <c r="Q125" i="1"/>
  <c r="O125" i="1"/>
  <c r="Q124" i="1"/>
  <c r="S124" i="1" s="1"/>
  <c r="O124" i="1"/>
  <c r="Q123" i="1"/>
  <c r="O123" i="1"/>
  <c r="Q122" i="1"/>
  <c r="O122" i="1"/>
  <c r="Q121" i="1"/>
  <c r="O121" i="1"/>
  <c r="Q120" i="1"/>
  <c r="S120" i="1" s="1"/>
  <c r="O120" i="1"/>
  <c r="Q119" i="1"/>
  <c r="O119" i="1"/>
  <c r="Q118" i="1"/>
  <c r="O118" i="1"/>
  <c r="Q117" i="1"/>
  <c r="O117" i="1"/>
  <c r="Q116" i="1"/>
  <c r="S116" i="1" s="1"/>
  <c r="O116" i="1"/>
  <c r="Q115" i="1"/>
  <c r="O115" i="1"/>
  <c r="Q114" i="1"/>
  <c r="O114" i="1"/>
  <c r="Q113" i="1"/>
  <c r="O113" i="1"/>
  <c r="Q112" i="1"/>
  <c r="O112" i="1"/>
  <c r="Q111" i="1"/>
  <c r="O111" i="1"/>
  <c r="Q110" i="1"/>
  <c r="S110" i="1" s="1"/>
  <c r="O110" i="1"/>
  <c r="Q109" i="1"/>
  <c r="S109" i="1" s="1"/>
  <c r="O109" i="1"/>
  <c r="M108" i="1"/>
  <c r="K108" i="1"/>
  <c r="I108" i="1"/>
  <c r="G108" i="1"/>
  <c r="E108" i="1"/>
  <c r="D108" i="1"/>
  <c r="Q107" i="1"/>
  <c r="O107" i="1"/>
  <c r="Q106" i="1"/>
  <c r="O106" i="1"/>
  <c r="Q105" i="1"/>
  <c r="S105" i="1" s="1"/>
  <c r="O105" i="1"/>
  <c r="Q104" i="1"/>
  <c r="O104" i="1"/>
  <c r="Q103" i="1"/>
  <c r="O103" i="1"/>
  <c r="Q102" i="1"/>
  <c r="O102" i="1"/>
  <c r="Q101" i="1"/>
  <c r="O101" i="1"/>
  <c r="Q100" i="1"/>
  <c r="O100" i="1"/>
  <c r="Q99" i="1"/>
  <c r="O99" i="1"/>
  <c r="Q98" i="1"/>
  <c r="O98" i="1"/>
  <c r="Q97" i="1"/>
  <c r="O97" i="1"/>
  <c r="Q96" i="1"/>
  <c r="O96" i="1"/>
  <c r="Q95" i="1"/>
  <c r="O95" i="1"/>
  <c r="Q94" i="1"/>
  <c r="S94" i="1" s="1"/>
  <c r="O94" i="1"/>
  <c r="Q93" i="1"/>
  <c r="S93" i="1" s="1"/>
  <c r="O93" i="1"/>
  <c r="Q92" i="1"/>
  <c r="O92" i="1"/>
  <c r="Q91" i="1"/>
  <c r="O91" i="1"/>
  <c r="M90" i="1"/>
  <c r="K90" i="1"/>
  <c r="I90" i="1"/>
  <c r="G90" i="1"/>
  <c r="E90" i="1"/>
  <c r="D90" i="1"/>
  <c r="Q88" i="1"/>
  <c r="S88" i="1" s="1"/>
  <c r="O88" i="1"/>
  <c r="Q87" i="1"/>
  <c r="S87" i="1" s="1"/>
  <c r="O87" i="1"/>
  <c r="Q86" i="1"/>
  <c r="S86" i="1" s="1"/>
  <c r="O86" i="1"/>
  <c r="Q85" i="1"/>
  <c r="O85" i="1"/>
  <c r="S84" i="1"/>
  <c r="Q84" i="1"/>
  <c r="O84" i="1"/>
  <c r="Q83" i="1"/>
  <c r="S83" i="1" s="1"/>
  <c r="O83" i="1"/>
  <c r="Q82" i="1"/>
  <c r="S82" i="1" s="1"/>
  <c r="O82" i="1"/>
  <c r="Q81" i="1"/>
  <c r="O81" i="1"/>
  <c r="Q80" i="1"/>
  <c r="O80" i="1"/>
  <c r="Q79" i="1"/>
  <c r="O79" i="1"/>
  <c r="Q78" i="1"/>
  <c r="O78" i="1"/>
  <c r="Q77" i="1"/>
  <c r="S77" i="1" s="1"/>
  <c r="O77" i="1"/>
  <c r="Q76" i="1"/>
  <c r="O76" i="1"/>
  <c r="M75" i="1"/>
  <c r="M74" i="1" s="1"/>
  <c r="K75" i="1"/>
  <c r="I75" i="1"/>
  <c r="G75" i="1"/>
  <c r="E75" i="1"/>
  <c r="D75" i="1"/>
  <c r="Q73" i="1"/>
  <c r="S73" i="1" s="1"/>
  <c r="O73" i="1"/>
  <c r="S72" i="1"/>
  <c r="O72" i="1"/>
  <c r="Q71" i="1"/>
  <c r="O71" i="1"/>
  <c r="Q70" i="1"/>
  <c r="O70" i="1"/>
  <c r="Q69" i="1"/>
  <c r="O69" i="1"/>
  <c r="Q68" i="1"/>
  <c r="O68" i="1"/>
  <c r="Q67" i="1"/>
  <c r="O67" i="1"/>
  <c r="Q66" i="1"/>
  <c r="O66" i="1"/>
  <c r="Q65" i="1"/>
  <c r="S65" i="1" s="1"/>
  <c r="O65" i="1"/>
  <c r="M64" i="1"/>
  <c r="K64" i="1"/>
  <c r="I64" i="1"/>
  <c r="G64" i="1"/>
  <c r="E64" i="1"/>
  <c r="D64" i="1"/>
  <c r="Q63" i="1"/>
  <c r="S63" i="1" s="1"/>
  <c r="O63" i="1"/>
  <c r="O62" i="1" s="1"/>
  <c r="M62" i="1"/>
  <c r="K62" i="1"/>
  <c r="I62" i="1"/>
  <c r="G62" i="1"/>
  <c r="E62" i="1"/>
  <c r="D62" i="1"/>
  <c r="Q60" i="1"/>
  <c r="S60" i="1" s="1"/>
  <c r="O60" i="1"/>
  <c r="Q59" i="1"/>
  <c r="O59" i="1"/>
  <c r="O58" i="1" s="1"/>
  <c r="M58" i="1"/>
  <c r="K58" i="1"/>
  <c r="I58" i="1"/>
  <c r="G58" i="1"/>
  <c r="E58" i="1"/>
  <c r="D58" i="1"/>
  <c r="Q57" i="1"/>
  <c r="S57" i="1" s="1"/>
  <c r="O57" i="1"/>
  <c r="Q56" i="1"/>
  <c r="S56" i="1" s="1"/>
  <c r="O56" i="1"/>
  <c r="Q55" i="1"/>
  <c r="S55" i="1" s="1"/>
  <c r="O55" i="1"/>
  <c r="O54" i="1" s="1"/>
  <c r="M54" i="1"/>
  <c r="K54" i="1"/>
  <c r="I54" i="1"/>
  <c r="G54" i="1"/>
  <c r="E54" i="1"/>
  <c r="D54" i="1"/>
  <c r="Q50" i="1"/>
  <c r="O50" i="1"/>
  <c r="Q48" i="1"/>
  <c r="O48" i="1"/>
  <c r="Q47" i="1"/>
  <c r="S47" i="1" s="1"/>
  <c r="O47" i="1"/>
  <c r="Q46" i="1"/>
  <c r="O46" i="1"/>
  <c r="S45" i="1"/>
  <c r="O45" i="1"/>
  <c r="M44" i="1"/>
  <c r="K44" i="1"/>
  <c r="I44" i="1"/>
  <c r="G44" i="1"/>
  <c r="E44" i="1"/>
  <c r="D44" i="1"/>
  <c r="Q43" i="1"/>
  <c r="Q42" i="1" s="1"/>
  <c r="O43" i="1"/>
  <c r="O42" i="1" s="1"/>
  <c r="M42" i="1"/>
  <c r="K42" i="1"/>
  <c r="I42" i="1"/>
  <c r="G42" i="1"/>
  <c r="E42" i="1"/>
  <c r="D42" i="1"/>
  <c r="Q41" i="1"/>
  <c r="S41" i="1" s="1"/>
  <c r="O41" i="1"/>
  <c r="Q40" i="1"/>
  <c r="O40" i="1"/>
  <c r="O39" i="1" s="1"/>
  <c r="M39" i="1"/>
  <c r="M36" i="1" s="1"/>
  <c r="K39" i="1"/>
  <c r="I39" i="1"/>
  <c r="G39" i="1"/>
  <c r="E39" i="1"/>
  <c r="D39" i="1"/>
  <c r="Q30" i="1"/>
  <c r="O30" i="1"/>
  <c r="M30" i="1"/>
  <c r="K30" i="1"/>
  <c r="I30" i="1"/>
  <c r="G30" i="1"/>
  <c r="E30" i="1"/>
  <c r="D30" i="1"/>
  <c r="M27" i="1"/>
  <c r="Q26" i="1"/>
  <c r="O26" i="1"/>
  <c r="M26" i="1"/>
  <c r="K26" i="1"/>
  <c r="I26" i="1"/>
  <c r="G26" i="1"/>
  <c r="E26" i="1"/>
  <c r="D26" i="1"/>
  <c r="G24" i="1"/>
  <c r="T19" i="1"/>
  <c r="K27" i="1" l="1"/>
  <c r="M528" i="1"/>
  <c r="G74" i="1"/>
  <c r="Q219" i="1"/>
  <c r="Q214" i="1" s="1"/>
  <c r="Q207" i="1" s="1"/>
  <c r="S207" i="1" s="1"/>
  <c r="K528" i="1"/>
  <c r="D27" i="1"/>
  <c r="G240" i="1"/>
  <c r="E74" i="1"/>
  <c r="E23" i="1" s="1"/>
  <c r="K24" i="1"/>
  <c r="D142" i="1"/>
  <c r="D25" i="1" s="1"/>
  <c r="K142" i="1"/>
  <c r="K25" i="1" s="1"/>
  <c r="D207" i="1"/>
  <c r="K207" i="1"/>
  <c r="K206" i="1" s="1"/>
  <c r="I240" i="1"/>
  <c r="D494" i="1"/>
  <c r="K494" i="1"/>
  <c r="K493" i="1" s="1"/>
  <c r="M494" i="1"/>
  <c r="O534" i="1"/>
  <c r="S561" i="1"/>
  <c r="G225" i="1"/>
  <c r="O231" i="1"/>
  <c r="D327" i="1"/>
  <c r="K327" i="1"/>
  <c r="O609" i="1"/>
  <c r="O605" i="1" s="1"/>
  <c r="O626" i="1"/>
  <c r="G27" i="1"/>
  <c r="E36" i="1"/>
  <c r="E29" i="1" s="1"/>
  <c r="Q62" i="1"/>
  <c r="S62" i="1" s="1"/>
  <c r="D74" i="1"/>
  <c r="K74" i="1"/>
  <c r="Q90" i="1"/>
  <c r="S90" i="1" s="1"/>
  <c r="E27" i="1"/>
  <c r="I327" i="1"/>
  <c r="D340" i="1"/>
  <c r="K340" i="1"/>
  <c r="D582" i="1"/>
  <c r="I207" i="1"/>
  <c r="I53" i="1"/>
  <c r="S138" i="1"/>
  <c r="S230" i="1"/>
  <c r="S272" i="1"/>
  <c r="G583" i="1"/>
  <c r="S610" i="1"/>
  <c r="M29" i="1"/>
  <c r="G53" i="1"/>
  <c r="Q146" i="1"/>
  <c r="S146" i="1" s="1"/>
  <c r="E299" i="1"/>
  <c r="E292" i="1" s="1"/>
  <c r="M299" i="1"/>
  <c r="M292" i="1" s="1"/>
  <c r="I299" i="1"/>
  <c r="I292" i="1" s="1"/>
  <c r="Q358" i="1"/>
  <c r="I494" i="1"/>
  <c r="Q520" i="1"/>
  <c r="S520" i="1" s="1"/>
  <c r="I27" i="1"/>
  <c r="K583" i="1"/>
  <c r="K582" i="1" s="1"/>
  <c r="E206" i="1"/>
  <c r="M206" i="1"/>
  <c r="E494" i="1"/>
  <c r="O44" i="1"/>
  <c r="D53" i="1"/>
  <c r="D22" i="1" s="1"/>
  <c r="K53" i="1"/>
  <c r="O108" i="1"/>
  <c r="O333" i="1"/>
  <c r="Q506" i="1"/>
  <c r="Q501" i="1" s="1"/>
  <c r="S501" i="1" s="1"/>
  <c r="I511" i="1"/>
  <c r="D528" i="1"/>
  <c r="D23" i="1" s="1"/>
  <c r="S135" i="1"/>
  <c r="Q134" i="1"/>
  <c r="S134" i="1" s="1"/>
  <c r="Q626" i="1"/>
  <c r="S628" i="1"/>
  <c r="D36" i="1"/>
  <c r="D29" i="1" s="1"/>
  <c r="K36" i="1"/>
  <c r="G36" i="1"/>
  <c r="G29" i="1" s="1"/>
  <c r="Q54" i="1"/>
  <c r="O225" i="1"/>
  <c r="O524" i="1"/>
  <c r="S560" i="1"/>
  <c r="Q556" i="1"/>
  <c r="S556" i="1" s="1"/>
  <c r="Q58" i="1"/>
  <c r="S58" i="1" s="1"/>
  <c r="Q144" i="1"/>
  <c r="S145" i="1"/>
  <c r="I36" i="1"/>
  <c r="I29" i="1" s="1"/>
  <c r="S54" i="1"/>
  <c r="G142" i="1"/>
  <c r="G25" i="1" s="1"/>
  <c r="O157" i="1"/>
  <c r="I340" i="1"/>
  <c r="I291" i="1" s="1"/>
  <c r="Q379" i="1"/>
  <c r="S379" i="1" s="1"/>
  <c r="S384" i="1"/>
  <c r="D511" i="1"/>
  <c r="K511" i="1"/>
  <c r="I206" i="1"/>
  <c r="K29" i="1"/>
  <c r="O274" i="1"/>
  <c r="Q563" i="1"/>
  <c r="S563" i="1" s="1"/>
  <c r="O563" i="1"/>
  <c r="D24" i="1"/>
  <c r="I142" i="1"/>
  <c r="I25" i="1" s="1"/>
  <c r="D206" i="1"/>
  <c r="S229" i="1"/>
  <c r="S274" i="1"/>
  <c r="K291" i="1"/>
  <c r="E340" i="1"/>
  <c r="M340" i="1"/>
  <c r="M23" i="1" s="1"/>
  <c r="S356" i="1"/>
  <c r="G340" i="1"/>
  <c r="G291" i="1" s="1"/>
  <c r="I528" i="1"/>
  <c r="G598" i="1"/>
  <c r="S626" i="1"/>
  <c r="S137" i="1"/>
  <c r="O149" i="1"/>
  <c r="D291" i="1"/>
  <c r="E327" i="1"/>
  <c r="M327" i="1"/>
  <c r="O422" i="1"/>
  <c r="E583" i="1"/>
  <c r="M583" i="1"/>
  <c r="M582" i="1" s="1"/>
  <c r="I598" i="1"/>
  <c r="S609" i="1"/>
  <c r="E24" i="1"/>
  <c r="M24" i="1"/>
  <c r="S144" i="1"/>
  <c r="G207" i="1"/>
  <c r="I225" i="1"/>
  <c r="S506" i="1"/>
  <c r="Q524" i="1"/>
  <c r="S524" i="1" s="1"/>
  <c r="G28" i="1"/>
  <c r="S163" i="1"/>
  <c r="S167" i="1"/>
  <c r="S171" i="1"/>
  <c r="S173" i="1"/>
  <c r="O36" i="1"/>
  <c r="S169" i="1"/>
  <c r="Q595" i="1"/>
  <c r="Q44" i="1"/>
  <c r="S102" i="1"/>
  <c r="S117" i="1"/>
  <c r="S121" i="1"/>
  <c r="S202" i="1"/>
  <c r="S204" i="1"/>
  <c r="S255" i="1"/>
  <c r="S50" i="1"/>
  <c r="Q64" i="1"/>
  <c r="S67" i="1"/>
  <c r="O64" i="1"/>
  <c r="S71" i="1"/>
  <c r="Q75" i="1"/>
  <c r="S92" i="1"/>
  <c r="S103" i="1"/>
  <c r="S107" i="1"/>
  <c r="S114" i="1"/>
  <c r="S118" i="1"/>
  <c r="S122" i="1"/>
  <c r="S125" i="1"/>
  <c r="O134" i="1"/>
  <c r="S162" i="1"/>
  <c r="S164" i="1"/>
  <c r="S166" i="1"/>
  <c r="S168" i="1"/>
  <c r="S170" i="1"/>
  <c r="S172" i="1"/>
  <c r="Q226" i="1"/>
  <c r="S227" i="1"/>
  <c r="S271" i="1"/>
  <c r="S313" i="1"/>
  <c r="O358" i="1"/>
  <c r="O142" i="1"/>
  <c r="S161" i="1"/>
  <c r="S165" i="1"/>
  <c r="S66" i="1"/>
  <c r="S95" i="1"/>
  <c r="S106" i="1"/>
  <c r="S113" i="1"/>
  <c r="S130" i="1"/>
  <c r="S148" i="1"/>
  <c r="Q157" i="1"/>
  <c r="S188" i="1"/>
  <c r="S190" i="1"/>
  <c r="S192" i="1"/>
  <c r="S194" i="1"/>
  <c r="S196" i="1"/>
  <c r="S198" i="1"/>
  <c r="S200" i="1"/>
  <c r="S251" i="1"/>
  <c r="Q39" i="1"/>
  <c r="S46" i="1"/>
  <c r="E53" i="1"/>
  <c r="M53" i="1"/>
  <c r="I74" i="1"/>
  <c r="O75" i="1"/>
  <c r="O90" i="1"/>
  <c r="S99" i="1"/>
  <c r="S100" i="1"/>
  <c r="S104" i="1"/>
  <c r="Q108" i="1"/>
  <c r="S115" i="1"/>
  <c r="S119" i="1"/>
  <c r="S123" i="1"/>
  <c r="S129" i="1"/>
  <c r="S131" i="1"/>
  <c r="S147" i="1"/>
  <c r="E142" i="1"/>
  <c r="E25" i="1" s="1"/>
  <c r="M142" i="1"/>
  <c r="M25" i="1" s="1"/>
  <c r="S189" i="1"/>
  <c r="S191" i="1"/>
  <c r="S193" i="1"/>
  <c r="S195" i="1"/>
  <c r="S197" i="1"/>
  <c r="S199" i="1"/>
  <c r="S201" i="1"/>
  <c r="S203" i="1"/>
  <c r="S205" i="1"/>
  <c r="S249" i="1"/>
  <c r="Q248" i="1"/>
  <c r="S253" i="1"/>
  <c r="O301" i="1"/>
  <c r="Q231" i="1"/>
  <c r="S233" i="1"/>
  <c r="S235" i="1"/>
  <c r="Q149" i="1"/>
  <c r="S155" i="1"/>
  <c r="O241" i="1"/>
  <c r="S250" i="1"/>
  <c r="S252" i="1"/>
  <c r="S254" i="1"/>
  <c r="S256" i="1"/>
  <c r="O219" i="1"/>
  <c r="S232" i="1"/>
  <c r="S234" i="1"/>
  <c r="Q260" i="1"/>
  <c r="S303" i="1"/>
  <c r="Q301" i="1"/>
  <c r="O306" i="1"/>
  <c r="O328" i="1"/>
  <c r="Q328" i="1"/>
  <c r="S358" i="1"/>
  <c r="Q241" i="1"/>
  <c r="O260" i="1"/>
  <c r="Q267" i="1"/>
  <c r="Q306" i="1"/>
  <c r="S307" i="1"/>
  <c r="Q333" i="1"/>
  <c r="O341" i="1"/>
  <c r="Q341" i="1"/>
  <c r="O379" i="1"/>
  <c r="Q408" i="1"/>
  <c r="O414" i="1"/>
  <c r="Q418" i="1"/>
  <c r="O512" i="1"/>
  <c r="Q422" i="1"/>
  <c r="M493" i="1"/>
  <c r="O506" i="1"/>
  <c r="O529" i="1"/>
  <c r="O556" i="1"/>
  <c r="E493" i="1"/>
  <c r="S515" i="1"/>
  <c r="S508" i="1"/>
  <c r="S509" i="1"/>
  <c r="Q512" i="1"/>
  <c r="S516" i="1"/>
  <c r="G528" i="1"/>
  <c r="G493" i="1" s="1"/>
  <c r="S523" i="1"/>
  <c r="Q522" i="1"/>
  <c r="Q534" i="1"/>
  <c r="E582" i="1"/>
  <c r="S527" i="1"/>
  <c r="S529" i="1"/>
  <c r="S530" i="1"/>
  <c r="S531" i="1"/>
  <c r="S535" i="1"/>
  <c r="G582" i="1"/>
  <c r="Q528" i="1"/>
  <c r="I583" i="1"/>
  <c r="O590" i="1"/>
  <c r="Q603" i="1"/>
  <c r="S611" i="1"/>
  <c r="S612" i="1"/>
  <c r="O598" i="1"/>
  <c r="Q605" i="1"/>
  <c r="Q494" i="1" l="1"/>
  <c r="S494" i="1" s="1"/>
  <c r="E291" i="1"/>
  <c r="K21" i="1"/>
  <c r="K23" i="1"/>
  <c r="S219" i="1"/>
  <c r="S214" i="1"/>
  <c r="G22" i="1"/>
  <c r="I493" i="1"/>
  <c r="K28" i="1"/>
  <c r="K22" i="1"/>
  <c r="G21" i="1"/>
  <c r="D493" i="1"/>
  <c r="G206" i="1"/>
  <c r="D28" i="1"/>
  <c r="D21" i="1"/>
  <c r="D20" i="1" s="1"/>
  <c r="I23" i="1"/>
  <c r="I582" i="1"/>
  <c r="I22" i="1"/>
  <c r="O27" i="1"/>
  <c r="M22" i="1"/>
  <c r="M20" i="1" s="1"/>
  <c r="M291" i="1"/>
  <c r="E22" i="1"/>
  <c r="M21" i="1"/>
  <c r="K20" i="1"/>
  <c r="E21" i="1"/>
  <c r="S422" i="1"/>
  <c r="O511" i="1"/>
  <c r="S267" i="1"/>
  <c r="S231" i="1"/>
  <c r="O299" i="1"/>
  <c r="O25" i="1"/>
  <c r="Q225" i="1"/>
  <c r="S226" i="1"/>
  <c r="Q74" i="1"/>
  <c r="S75" i="1"/>
  <c r="S64" i="1"/>
  <c r="Q53" i="1"/>
  <c r="S44" i="1"/>
  <c r="O29" i="1"/>
  <c r="I28" i="1"/>
  <c r="S605" i="1"/>
  <c r="S341" i="1"/>
  <c r="Q340" i="1"/>
  <c r="O583" i="1"/>
  <c r="S528" i="1"/>
  <c r="Q598" i="1"/>
  <c r="S534" i="1"/>
  <c r="S512" i="1"/>
  <c r="Q511" i="1"/>
  <c r="O528" i="1"/>
  <c r="S418" i="1"/>
  <c r="Q414" i="1"/>
  <c r="O340" i="1"/>
  <c r="O214" i="1"/>
  <c r="O240" i="1"/>
  <c r="S248" i="1"/>
  <c r="O74" i="1"/>
  <c r="Q36" i="1"/>
  <c r="S39" i="1"/>
  <c r="S157" i="1"/>
  <c r="Q27" i="1"/>
  <c r="Q590" i="1"/>
  <c r="I21" i="1"/>
  <c r="G23" i="1"/>
  <c r="G20" i="1" s="1"/>
  <c r="Q407" i="1"/>
  <c r="S333" i="1"/>
  <c r="S241" i="1"/>
  <c r="Q240" i="1"/>
  <c r="O327" i="1"/>
  <c r="S149" i="1"/>
  <c r="Q142" i="1"/>
  <c r="E28" i="1"/>
  <c r="O501" i="1"/>
  <c r="S306" i="1"/>
  <c r="Q327" i="1"/>
  <c r="S301" i="1"/>
  <c r="Q299" i="1"/>
  <c r="S108" i="1"/>
  <c r="O53" i="1"/>
  <c r="O24" i="1"/>
  <c r="M28" i="1"/>
  <c r="I20" i="1" l="1"/>
  <c r="E20" i="1"/>
  <c r="S327" i="1"/>
  <c r="S240" i="1"/>
  <c r="O23" i="1"/>
  <c r="S299" i="1"/>
  <c r="Q292" i="1"/>
  <c r="Q25" i="1"/>
  <c r="S142" i="1"/>
  <c r="S511" i="1"/>
  <c r="Q493" i="1"/>
  <c r="O292" i="1"/>
  <c r="O494" i="1"/>
  <c r="S36" i="1"/>
  <c r="Q29" i="1"/>
  <c r="Q583" i="1"/>
  <c r="O207" i="1"/>
  <c r="O28" i="1"/>
  <c r="S74" i="1"/>
  <c r="Q23" i="1"/>
  <c r="O22" i="1"/>
  <c r="S27" i="1"/>
  <c r="S414" i="1"/>
  <c r="O582" i="1"/>
  <c r="Q24" i="1"/>
  <c r="S340" i="1"/>
  <c r="S53" i="1"/>
  <c r="Q22" i="1"/>
  <c r="S225" i="1"/>
  <c r="Q206" i="1"/>
  <c r="O21" i="1" l="1"/>
  <c r="O20" i="1" s="1"/>
  <c r="S206" i="1"/>
  <c r="S23" i="1"/>
  <c r="S493" i="1"/>
  <c r="S25" i="1"/>
  <c r="O291" i="1"/>
  <c r="S22" i="1"/>
  <c r="O206" i="1"/>
  <c r="S292" i="1"/>
  <c r="Q291" i="1"/>
  <c r="Q582" i="1"/>
  <c r="S24" i="1"/>
  <c r="S29" i="1"/>
  <c r="Q21" i="1"/>
  <c r="Q28" i="1"/>
  <c r="O493" i="1"/>
  <c r="S582" i="1" l="1"/>
  <c r="S28" i="1"/>
  <c r="S21" i="1"/>
  <c r="Q20" i="1"/>
  <c r="S291" i="1"/>
  <c r="S20" i="1" l="1"/>
</calcChain>
</file>

<file path=xl/sharedStrings.xml><?xml version="1.0" encoding="utf-8"?>
<sst xmlns="http://schemas.openxmlformats.org/spreadsheetml/2006/main" count="7181" uniqueCount="1190">
  <si>
    <t>Приложение  № 2</t>
  </si>
  <si>
    <t>к приказу Минэнерго России</t>
  </si>
  <si>
    <t>от «___» ___ 2017 г. №______</t>
  </si>
  <si>
    <t>Форма 2. Отчет об исполнении плана освоения капитальных вложений по инвестиционным проектам инвестиционной программы</t>
  </si>
  <si>
    <t>за 2020 год</t>
  </si>
  <si>
    <t>Отчет  о реализации инвестиционной программы  акционерного общества "Дальневосточная генерирующая компания"</t>
  </si>
  <si>
    <t xml:space="preserve">                 полное наименование субъекта электроэнергетики</t>
  </si>
  <si>
    <t>Год формирования информации: 2021 год</t>
  </si>
  <si>
    <t>Утвержденные плановые значения показателей приведены в соответствии с  приказом Минэнерго России от 25.12.2020 № 22@</t>
  </si>
  <si>
    <t xml:space="preserve">                                                                                                 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</si>
  <si>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</si>
  <si>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</si>
  <si>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</si>
  <si>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 рублей (без НДС)</t>
  </si>
  <si>
    <t>Оценка полной стоимости в прогнозных ценах соответствующих лет, млн. рублей (без НДС)</t>
  </si>
  <si>
    <t xml:space="preserve">Фактический объем освоения капитальных вложений на 01.01.2020, млн рублей 
(без НДС) </t>
  </si>
  <si>
    <t xml:space="preserve">Остаток освоения капитальных вложений 
на 01.01.2020,  млн рублей (без НДС) </t>
  </si>
  <si>
    <t>Освоение капитальных вложений 2020 года, млн рублей  (без НДС)</t>
  </si>
  <si>
    <t xml:space="preserve">Остаток освоения капитальных вложений 
на 01.01.2021,  млн рублей 
(без НДС) </t>
  </si>
  <si>
    <t>Отклонение от плана освоения 2020 года</t>
  </si>
  <si>
    <t>Причины отклонений</t>
  </si>
  <si>
    <t>План</t>
  </si>
  <si>
    <t>Факт</t>
  </si>
  <si>
    <t>млн рублей (без НДС)</t>
  </si>
  <si>
    <t>%</t>
  </si>
  <si>
    <t>в базисном уровне цен</t>
  </si>
  <si>
    <t>в прогнозных ценах соответствующих лет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</si>
  <si>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</si>
  <si>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</si>
  <si>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</si>
  <si>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</si>
  <si>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</si>
  <si>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</si>
  <si>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</si>
  <si>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</si>
  <si>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</si>
  <si>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</si>
  <si>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</si>
  <si>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</si>
  <si>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</si>
  <si>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</si>
  <si>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</si>
  <si>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</si>
  <si>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</si>
  <si>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</si>
  <si>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</si>
  <si>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</si>
  <si>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</si>
  <si>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</si>
  <si>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</si>
  <si>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</si>
  <si>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</si>
  <si>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</si>
  <si>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</si>
  <si>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</si>
  <si>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</si>
  <si>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</si>
  <si>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</si>
  <si>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</si>
  <si>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</si>
  <si>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</si>
  <si>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</si>
  <si>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</si>
  <si>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</si>
  <si>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</si>
  <si>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</si>
  <si>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</si>
  <si>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</si>
  <si>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</si>
  <si>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</si>
  <si>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</si>
  <si>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</si>
  <si>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</si>
  <si>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</si>
  <si>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</si>
  <si>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</si>
  <si>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</si>
  <si>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</si>
  <si>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</si>
  <si>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</si>
  <si>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</si>
  <si>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 xml:space="preserve">отклонение (экономия) от плана, связано с уменьшением стоимости проекта в результате закупочных процедур </t>
  </si>
  <si>
    <t>Реконструкция ТМ-33 от ХТЭЦ-3 с применением инновационных технологий ППУ и ОДК. ХТС</t>
  </si>
  <si>
    <t>F_505-ХТСКх-19тп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</si>
  <si>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</si>
  <si>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</si>
  <si>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</si>
  <si>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</si>
  <si>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Оплата задолженности материалов прошлых лет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</si>
  <si>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</si>
  <si>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</si>
  <si>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Приняты фактические затраты ПИР</t>
  </si>
  <si>
    <t>Строительство ПНС-324 (450 Гкал/час) ХТС</t>
  </si>
  <si>
    <t>F_505-ХТСКх-20тп</t>
  </si>
  <si>
    <t>Проект исключен из ИП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</si>
  <si>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</si>
  <si>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</si>
  <si>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</si>
  <si>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</si>
  <si>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</si>
  <si>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</si>
  <si>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</si>
  <si>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</si>
  <si>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К выполнению приняты работы по разработке ПИР запланированные в 2019 году на основании заключенного дополнительного соглашения к основному договору. В связи с нарушением сроков проектирования на объекте не начаты запланированные строительно-монтажные работы.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</si>
  <si>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</si>
  <si>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</si>
  <si>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</si>
  <si>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</si>
  <si>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</si>
  <si>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</si>
  <si>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</si>
  <si>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</si>
  <si>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Перевод котла № 4 Хабаровской ТЭЦ-2 на газовое топливо</t>
  </si>
  <si>
    <t>F_505-ХТСКх-1</t>
  </si>
  <si>
    <t>Расширение автоматической котельной в п. Некрасовка с приростом мощности на 5,59 Гкал/ч</t>
  </si>
  <si>
    <t>H_505-ХТСКх-30-1</t>
  </si>
  <si>
    <t xml:space="preserve">Внеплановый проект. Авансирование подрядных работ согласно условиям заключенного договора.Фактически принятые затраты по договору  с РусГидроСнабжение - услуги по закупкам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</si>
  <si>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</si>
  <si>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</si>
  <si>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</si>
  <si>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</si>
  <si>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Договор подряда расторгнут. За отчетный период 2020 года объявлена и проведена внеплановая закупка, заключен новый договор с подрядной организацией для выполнение строительно-монтажных работ.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</si>
  <si>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</si>
  <si>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</si>
  <si>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</si>
  <si>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</si>
  <si>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Приняты фактические затраты по аренде земельного участка, пересмотренные в договоре аренды в сторону уменьшения.</t>
  </si>
  <si>
    <t>Наращивание золоотвала №2 (1 очередь) Хабаровской ТЭЦ-3 на 1800 тыс. м3</t>
  </si>
  <si>
    <t>H_505-ХГ-57</t>
  </si>
  <si>
    <t>Приняты затраты от подрядной организации,выполненные 2019-2020 гг.</t>
  </si>
  <si>
    <t>Реконструкция системы сброса сточных вод золоотвала Комсомольской ТЭЦ-2</t>
  </si>
  <si>
    <t>I_505-ХГ-90</t>
  </si>
  <si>
    <t>Невыполнение плана связано с невозможностью получения государственной экологической экспертизы ПСД,до решения земельных вопросов с администрацией города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</si>
  <si>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</si>
  <si>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</si>
  <si>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</si>
  <si>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</si>
  <si>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</si>
  <si>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</si>
  <si>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</si>
  <si>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</si>
  <si>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Невозможность выполнения работ по устройству линии подачи герметизирующей жидкости для защиты баков от аэрации без дополнительной поставки давальческого материала (плановые затраты на материалы Заказчика в отчетном году составляли 27270.75000 тыс.руб.), а именно резервуаров РГСН и жидкости герметизирующей АГ-4. По причине реализации проектных решений в заложенных в ПОС во временном интервале ПНС-922 6 месяцев и ПНС-315 3, а фактическая поставка материалов разделена на три года с учетом технологичности производства работ, т.е. с максимальным сохранением эксплуатации БАГВ  к предполагаемому заполнению БАГВ и не допущению простоя баков в отопительный период. 
Осуществление инвестиций перенесено на 2021 год.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</si>
  <si>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</si>
  <si>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</si>
  <si>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</si>
  <si>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</si>
  <si>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Увеличение стоимости по результатам закупочных процедур (удорожание стоимости оборудования).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</si>
  <si>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</si>
  <si>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</si>
  <si>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</si>
  <si>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</si>
  <si>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</si>
  <si>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</si>
  <si>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</si>
  <si>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</si>
  <si>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Отклонение от плана в сторону уменьшения,связано с ошибочным отнесением в бух.учете стоимости материалов с на инв.проект  I_505-ХГ-132, в отчетности 2021 года ошибка будет устранена.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</si>
  <si>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</si>
  <si>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</si>
  <si>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</si>
  <si>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</si>
  <si>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</si>
  <si>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</si>
  <si>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</si>
  <si>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</si>
  <si>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</si>
  <si>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</si>
  <si>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>Срыв сроков поставки оборудования. Строительно -монтажные работы перенесены на 2021 г.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</si>
  <si>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</si>
  <si>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</si>
  <si>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</si>
  <si>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</si>
  <si>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Отклонение от плана в сторону увеличения,связано с ошибочным отнесением в бух.учете стоимости материалов с инв.проекта  H_505-ХГ-60,в отчетности 2021 г.ошибка будет устранена.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</si>
  <si>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</si>
  <si>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</si>
  <si>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</si>
  <si>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</si>
  <si>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Замена трансформатора ТДЦ-125000/110 на трансформатор ТДЦ-160000/110 ХТЭЦ-1, 1 шт.</t>
  </si>
  <si>
    <t>K_505-ХГ-147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</si>
  <si>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</si>
  <si>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</si>
  <si>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</si>
  <si>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</si>
  <si>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</si>
  <si>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</si>
  <si>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</si>
  <si>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</si>
  <si>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</si>
  <si>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</si>
  <si>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Экономический эффект от закупочной деятельности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</si>
  <si>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</si>
  <si>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</si>
  <si>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</si>
  <si>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</si>
  <si>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</si>
  <si>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</si>
  <si>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</si>
  <si>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</si>
  <si>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</si>
  <si>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</si>
  <si>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</si>
  <si>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</si>
  <si>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</si>
  <si>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</si>
  <si>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</si>
  <si>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</si>
  <si>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</si>
  <si>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</si>
  <si>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</si>
  <si>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</si>
  <si>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</si>
  <si>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</si>
  <si>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</si>
  <si>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</si>
  <si>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</si>
  <si>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</si>
  <si>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</si>
  <si>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</si>
  <si>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</si>
  <si>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</si>
  <si>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</si>
  <si>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</si>
  <si>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</si>
  <si>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</si>
  <si>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</si>
  <si>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</si>
  <si>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</si>
  <si>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</si>
  <si>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</si>
  <si>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</si>
  <si>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</si>
  <si>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</si>
  <si>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 xml:space="preserve">Снижение стоимости по результатам закупочных процедур. 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</si>
  <si>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</si>
  <si>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</si>
  <si>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</si>
  <si>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</si>
  <si>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</si>
  <si>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</si>
  <si>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Недовыполнение в связи с переносом сроков работ на 2021 год.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</si>
  <si>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</si>
  <si>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</si>
  <si>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</si>
  <si>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</si>
  <si>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</si>
  <si>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</si>
  <si>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</si>
  <si>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</si>
  <si>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</si>
  <si>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</si>
  <si>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</si>
  <si>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</si>
  <si>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</si>
  <si>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</si>
  <si>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Закупочные процедуры не состоялись из-за отсутствия заявок (Протокол от 10.08.2020 №818)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</si>
  <si>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</si>
  <si>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</si>
  <si>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приборов учета сточных вод Амурской ТЭЦ (выпуск № 1, № 2), 2 шт.</t>
  </si>
  <si>
    <t>H_505-ХГ-115</t>
  </si>
  <si>
    <t>Из-за позднего заключения договора сроки выполнения работ перенесены на 2021 год.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</si>
  <si>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</si>
  <si>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</si>
  <si>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</si>
  <si>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</si>
  <si>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</si>
  <si>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</si>
  <si>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По проекту состоялся частичный ввод.</t>
  </si>
  <si>
    <t>Техперевооружение дымовой трубы СП Хабаровская ТЭЦ-2</t>
  </si>
  <si>
    <t>F_505-ХТСКх-32</t>
  </si>
  <si>
    <t xml:space="preserve">Закупочные процедуры не состоялись.  </t>
  </si>
  <si>
    <t>Замена 2 лифтов в здании Исполнительного аппарата АО "ДГК"</t>
  </si>
  <si>
    <t>J_505-ИА-6</t>
  </si>
  <si>
    <t>Неисполнение договорных обязательств подрядчиком (поставка основного оборудования не состоялась).</t>
  </si>
  <si>
    <t>Замена систем кондиционирования в здании Исполнительного аппарата АО "ДГК", 12 ШТ.</t>
  </si>
  <si>
    <t>J_505-ИА-7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</si>
  <si>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</si>
  <si>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</si>
  <si>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</si>
  <si>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</si>
  <si>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</si>
  <si>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</si>
  <si>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</si>
  <si>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</si>
  <si>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</si>
  <si>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</si>
  <si>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</si>
  <si>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</si>
  <si>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</si>
  <si>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</si>
  <si>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</si>
  <si>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</si>
  <si>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</si>
  <si>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</si>
  <si>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</si>
  <si>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</si>
  <si>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</si>
  <si>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</si>
  <si>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</si>
  <si>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</si>
  <si>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</si>
  <si>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</si>
  <si>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Отставание проектировщиком от графика проектирования. Отсутствие заключенного договора на выполнение строительно-монтажных работ.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</si>
  <si>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</si>
  <si>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</si>
  <si>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</si>
  <si>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</si>
  <si>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Отклонение связано с отставанием подрядчика от графика производства СМР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</si>
  <si>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</si>
  <si>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</si>
  <si>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Отставание от графика производства работ подрядной организацией, в связи с отсутствием материалов подрядчика.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</si>
  <si>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</si>
  <si>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</si>
  <si>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</si>
  <si>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</si>
  <si>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</si>
  <si>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</si>
  <si>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 xml:space="preserve">Позднее заключение договора в связи с длительностью закупочных процедур.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</si>
  <si>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</si>
  <si>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</si>
  <si>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Приняты фактические затраты по аренде земельного участка. Перерасчет размера аренды по договору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</si>
  <si>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</si>
  <si>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</si>
  <si>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</si>
  <si>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</si>
  <si>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 xml:space="preserve">Принятие к учету прочих затрат 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</si>
  <si>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</si>
  <si>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</si>
  <si>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</si>
  <si>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</si>
  <si>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</si>
  <si>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</si>
  <si>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</si>
  <si>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</si>
  <si>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</si>
  <si>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</si>
  <si>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Бульдозер тяговый класс 35, СП Хабаровская ТЭЦ-3-2 шт/</t>
  </si>
  <si>
    <t>K_505-ХГ-45-252-2</t>
  </si>
  <si>
    <t>Фактически принятые затраты по договору  с РусГидроСнабжение - услуги по закупкам</t>
  </si>
  <si>
    <t>Покупка Весы электронные HR-250AZG, СП Комсомольская ТЭЦ-2 2 шт.</t>
  </si>
  <si>
    <t>H_505-ХГ-45-152</t>
  </si>
  <si>
    <t>Снижение стоимости по результатам закупочных процедур.</t>
  </si>
  <si>
    <t>Покупка  спектрофотометра Юника, СП Хабаровская ТЭЦ-1, кол-во 4 шт.</t>
  </si>
  <si>
    <t>F_505-ХГ-45-65</t>
  </si>
  <si>
    <t>Фактически состоявшаяся поставка оборудования в кол-ве 1 шт из запланированных 2 шт.</t>
  </si>
  <si>
    <t>Покупка  вытяжного шкафа 1800 НШВ,  Хабаровская ТЭЦ-1, кол-во 4шт.</t>
  </si>
  <si>
    <t>F_505-ХГ-45-68</t>
  </si>
  <si>
    <t>Увеличение стоимости по результатам закупочных процедур.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</si>
  <si>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</si>
  <si>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</si>
  <si>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</si>
  <si>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</si>
  <si>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</si>
  <si>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</si>
  <si>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</si>
  <si>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</si>
  <si>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</si>
  <si>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</si>
  <si>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</si>
  <si>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</si>
  <si>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</si>
  <si>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</si>
  <si>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</si>
  <si>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</si>
  <si>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</si>
  <si>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</si>
  <si>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</si>
  <si>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</si>
  <si>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</si>
  <si>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</si>
  <si>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</si>
  <si>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</si>
  <si>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</si>
  <si>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</si>
  <si>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</si>
  <si>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</si>
  <si>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</si>
  <si>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</si>
  <si>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Виброручка BALTECH VP-3407-3, СП Комсомольская ТЭЦ-3, 1 шт.</t>
  </si>
  <si>
    <t>К_505-ХГ-45-329</t>
  </si>
  <si>
    <t>Стоимость оборудования свыше 40 тыс. руб.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</si>
  <si>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</si>
  <si>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</si>
  <si>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</si>
  <si>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</si>
  <si>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</si>
  <si>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</si>
  <si>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</si>
  <si>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</si>
  <si>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</si>
  <si>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</si>
  <si>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</si>
  <si>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</si>
  <si>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</si>
  <si>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</si>
  <si>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</si>
  <si>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K_505-ХГ-45-309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</si>
  <si>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</si>
  <si>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</si>
  <si>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</si>
  <si>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</si>
  <si>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</si>
  <si>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</si>
  <si>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</si>
  <si>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</si>
  <si>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</si>
  <si>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</si>
  <si>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</si>
  <si>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</si>
  <si>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</si>
  <si>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</si>
  <si>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</si>
  <si>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</si>
  <si>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</si>
  <si>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</si>
  <si>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</si>
  <si>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</si>
  <si>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</si>
  <si>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</si>
  <si>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</si>
  <si>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</si>
  <si>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</si>
  <si>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</si>
  <si>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Экономия по итогам закупочной деятельности.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</si>
  <si>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</si>
  <si>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</si>
  <si>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</si>
  <si>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</si>
  <si>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</si>
  <si>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</si>
  <si>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</si>
  <si>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</si>
  <si>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>фактические услуги патентного поверенного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</si>
  <si>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</si>
  <si>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</si>
  <si>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</si>
  <si>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</si>
  <si>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</si>
  <si>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</si>
  <si>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</si>
  <si>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</si>
  <si>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</si>
  <si>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</si>
  <si>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</si>
  <si>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</si>
  <si>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</si>
  <si>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</si>
  <si>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</si>
  <si>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</si>
  <si>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</si>
  <si>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</si>
  <si>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</si>
  <si>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</si>
  <si>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</si>
  <si>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</si>
  <si>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</si>
  <si>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</si>
  <si>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</si>
  <si>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 xml:space="preserve"> Увеличение стоимости проекта из-за удорожания приобретенного оборудования в 2020 году.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</si>
  <si>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</si>
  <si>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</si>
  <si>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</si>
  <si>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</si>
  <si>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</si>
  <si>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</si>
  <si>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</si>
  <si>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</si>
  <si>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</si>
  <si>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</si>
  <si>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</si>
  <si>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</si>
  <si>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Удорожание проекта по итогам закупочных процедур - материалы</t>
  </si>
  <si>
    <t>Реконструкция оборудования ОРУ-110 кВ с заменой МВ на элегазовые СП БТЭЦ</t>
  </si>
  <si>
    <t>I_505-АГ-53</t>
  </si>
  <si>
    <t xml:space="preserve">Поставка непроектного оборудования, что привело к невозможности смонтировать все приобретенное оборудование. 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</si>
  <si>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</si>
  <si>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</si>
  <si>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</si>
  <si>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</si>
  <si>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Отклонение связано с экономией от закупочных процедур.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</si>
  <si>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</si>
  <si>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</si>
  <si>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</si>
  <si>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</si>
  <si>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График производства работ сдивнут вправо.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</si>
  <si>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</si>
  <si>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</si>
  <si>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</si>
  <si>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</si>
  <si>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Закупка не состоялась</t>
  </si>
  <si>
    <t>2.3</t>
  </si>
  <si>
    <t>2.3.1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</si>
  <si>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</si>
  <si>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</si>
  <si>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</si>
  <si>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</si>
  <si>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</si>
  <si>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</si>
  <si>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Экономия от закупочных процедур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</si>
  <si>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</si>
  <si>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</si>
  <si>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</si>
  <si>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</si>
  <si>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</si>
  <si>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</si>
  <si>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</si>
  <si>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Устранение замечаний по предоставленной подрядчиком разработанной проектной документации.</t>
  </si>
  <si>
    <t>Техперевооружение комплекса инженерно-технических средств  физической защиты объектов БТЭЦ</t>
  </si>
  <si>
    <t>H_505-АГ-48</t>
  </si>
  <si>
    <t>Отставание от графика производства работ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</si>
  <si>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</si>
  <si>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</si>
  <si>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</si>
  <si>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</si>
  <si>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</si>
  <si>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</si>
  <si>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 xml:space="preserve">Экономия по итогам закупочной деятельности. </t>
  </si>
  <si>
    <t>Монтаж вагоноопрокидователя ВРС 125 с зубчатым приводом СП БТЭЦ, 1 шт.</t>
  </si>
  <si>
    <t>H_505-АГ-50</t>
  </si>
  <si>
    <t>К выполнению приняты фактически принятые прочие затраты на содержание службы заказчика и затраты, связанные с закупочной деятельностью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</si>
  <si>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</si>
  <si>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</si>
  <si>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</si>
  <si>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</si>
  <si>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Проектные работы выполненны ранее установленного срока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</si>
  <si>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</si>
  <si>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</si>
  <si>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</si>
  <si>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</si>
  <si>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</si>
  <si>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</si>
  <si>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</si>
  <si>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</si>
  <si>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</si>
  <si>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</si>
  <si>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</si>
  <si>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</si>
  <si>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</si>
  <si>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</si>
  <si>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</si>
  <si>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</si>
  <si>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</si>
  <si>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</si>
  <si>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</si>
  <si>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</si>
  <si>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</si>
  <si>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</si>
  <si>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</si>
  <si>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</si>
  <si>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</si>
  <si>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</si>
  <si>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</si>
  <si>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</si>
  <si>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</si>
  <si>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</si>
  <si>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</si>
  <si>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</si>
  <si>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</si>
  <si>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</si>
  <si>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</si>
  <si>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</si>
  <si>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</si>
  <si>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</si>
  <si>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</si>
  <si>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Уменьшение стоимости по результатам закупочных процедур.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</si>
  <si>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</si>
  <si>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</si>
  <si>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</si>
  <si>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</si>
  <si>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</si>
  <si>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</si>
  <si>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</si>
  <si>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</si>
  <si>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</si>
  <si>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</si>
  <si>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</si>
  <si>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</si>
  <si>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</si>
  <si>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</si>
  <si>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</si>
  <si>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</si>
  <si>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Задержка поставки оборудования.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</si>
  <si>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</si>
  <si>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</si>
  <si>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</si>
  <si>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</si>
  <si>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</si>
  <si>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</si>
  <si>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</si>
  <si>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</si>
  <si>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</si>
  <si>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</si>
  <si>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</si>
  <si>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</si>
  <si>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</si>
  <si>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</si>
  <si>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</si>
  <si>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</si>
  <si>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За счет экономии по результатам закупочной деятельности.</t>
  </si>
  <si>
    <t>3.1.3.3</t>
  </si>
  <si>
    <t>3.1.3.4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</si>
  <si>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</si>
  <si>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</si>
  <si>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</si>
  <si>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Перенос сроков выполнения на 2021г. Длительное согласование разрешения на строительство с УГА г.Владивостока.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</si>
  <si>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</si>
  <si>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</si>
  <si>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</si>
  <si>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</si>
  <si>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</si>
  <si>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</si>
  <si>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</si>
  <si>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</si>
  <si>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</si>
  <si>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</si>
  <si>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</si>
  <si>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</si>
  <si>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Экономия по результатам закупочной деятельности.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</si>
  <si>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</si>
  <si>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</si>
  <si>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</si>
  <si>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</si>
  <si>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</si>
  <si>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</si>
  <si>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</si>
  <si>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</si>
  <si>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</si>
  <si>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</si>
  <si>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</si>
  <si>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</si>
  <si>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>Пролонгация графика производства работ на 2021 год в связи с длительными сроками согласования разрешительных документов на проведение работ от администрации.</t>
  </si>
  <si>
    <t xml:space="preserve">Техперевооружение тепловой сети от УТ-1055 до УТ-1056 ул. Экипажная c 2Ду 700 мм на 2Ду 800 мм </t>
  </si>
  <si>
    <t>K_505-ПГт-130тп</t>
  </si>
  <si>
    <t>Пролонгация сроков проведения работ на данном участке теплосети в связи с планируемой реконструкцией объекта администрации города(стадион Авангард) в 2021 году.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</si>
  <si>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</si>
  <si>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</si>
  <si>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</si>
  <si>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</si>
  <si>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Увеличение стоимости проекта после закупочных процедур.</t>
  </si>
  <si>
    <t>Техперевооружение тепловой сети от  УТ-0108 т. А в сторону УТ-0110 ул.Русская с 2Ду 700 на 2Ду 800 L=2х178м.п</t>
  </si>
  <si>
    <t>K_505-ПГт-135тп</t>
  </si>
  <si>
    <t>График производства работ сдвинут вправо по итогам принятых решений с администрацией города.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</si>
  <si>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</si>
  <si>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</si>
  <si>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</si>
  <si>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</si>
  <si>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</si>
  <si>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</si>
  <si>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</si>
  <si>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</si>
  <si>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</si>
  <si>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</si>
  <si>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</si>
  <si>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</si>
  <si>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</si>
  <si>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</si>
  <si>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</si>
  <si>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</si>
  <si>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</si>
  <si>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</si>
  <si>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</si>
  <si>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</si>
  <si>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</si>
  <si>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</si>
  <si>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</si>
  <si>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</si>
  <si>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</si>
  <si>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</si>
  <si>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</si>
  <si>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</si>
  <si>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</si>
  <si>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</si>
  <si>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</si>
  <si>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</si>
  <si>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Отмена закупки по причине не согласования итоговых объёмов и стоимостных параметров закупки производственным блоком ПАО «РусГидро».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</si>
  <si>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</si>
  <si>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</si>
  <si>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</si>
  <si>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</si>
  <si>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</si>
  <si>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</si>
  <si>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</si>
  <si>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</si>
  <si>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</si>
  <si>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</si>
  <si>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</si>
  <si>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</si>
  <si>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</si>
  <si>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</si>
  <si>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</si>
  <si>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</si>
  <si>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</si>
  <si>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</si>
  <si>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</si>
  <si>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</si>
  <si>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</si>
  <si>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</si>
  <si>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</si>
  <si>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</si>
  <si>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</si>
  <si>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</si>
  <si>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</si>
  <si>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</si>
  <si>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</si>
  <si>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</si>
  <si>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</si>
  <si>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</si>
  <si>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Экономия по договору, работы по проекту выполнены в полном объеме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</si>
  <si>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</si>
  <si>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</si>
  <si>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</si>
  <si>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</si>
  <si>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</si>
  <si>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</si>
  <si>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</si>
  <si>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</si>
  <si>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</si>
  <si>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</si>
  <si>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</si>
  <si>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</si>
  <si>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</si>
  <si>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</si>
  <si>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</si>
  <si>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</si>
  <si>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</si>
  <si>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</si>
  <si>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</si>
  <si>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</si>
  <si>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</si>
  <si>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</si>
  <si>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</si>
  <si>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</si>
  <si>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</si>
  <si>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</si>
  <si>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</si>
  <si>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</si>
  <si>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</si>
  <si>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</si>
  <si>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</si>
  <si>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</si>
  <si>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</si>
  <si>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</si>
  <si>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</si>
  <si>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</si>
  <si>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</si>
  <si>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</si>
  <si>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</si>
  <si>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</si>
  <si>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</si>
  <si>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Опережение графика производства работ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</si>
  <si>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</si>
  <si>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</si>
  <si>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 xml:space="preserve">Продление сроков выполнения работ , в связи с устранением замечаний к рабочей документации. 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</si>
  <si>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</si>
  <si>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</si>
  <si>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</si>
  <si>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</si>
  <si>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</si>
  <si>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</si>
  <si>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</si>
  <si>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</si>
  <si>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</si>
  <si>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</si>
  <si>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Изменение объемов работ в соответствии с условиями заключенного договора подряда.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</si>
  <si>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</si>
  <si>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</si>
  <si>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</si>
  <si>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</si>
  <si>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Удорожание стоимости оборудования по результатам закупочной деятельности.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</si>
  <si>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</si>
  <si>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</si>
  <si>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</si>
  <si>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</si>
  <si>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Изменение объемов выполнения работ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</si>
  <si>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</si>
  <si>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</si>
  <si>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</si>
  <si>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</si>
  <si>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>Длительное согласование проектной документации и ОТР.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</si>
  <si>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</si>
  <si>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</si>
  <si>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</si>
  <si>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</si>
  <si>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</si>
  <si>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</si>
  <si>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</si>
  <si>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</si>
  <si>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Сроки выполнения работ по проекту перенесены на 2021 год, в связи с замечаниями по качеству поставленного оборудования.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</si>
  <si>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</si>
  <si>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</si>
  <si>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</si>
  <si>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</si>
  <si>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По факту принятые прочие затраты службы заказчика.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</si>
  <si>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</si>
  <si>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</si>
  <si>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</si>
  <si>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</si>
  <si>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</si>
  <si>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</si>
  <si>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</si>
  <si>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K_505-ПГг-118</t>
  </si>
  <si>
    <t>Замена масляных выключателей У-110, 220 (ОРУ-110,220) на элегазовые (27 шт.)   (ПримГРЭС)</t>
  </si>
  <si>
    <t>F_505-ЛуТЭК-20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</si>
  <si>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</si>
  <si>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</si>
  <si>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</si>
  <si>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</si>
  <si>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</si>
  <si>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</si>
  <si>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</si>
  <si>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</si>
  <si>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</si>
  <si>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</si>
  <si>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</si>
  <si>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</si>
  <si>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</si>
  <si>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</si>
  <si>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</si>
  <si>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</si>
  <si>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</si>
  <si>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</si>
  <si>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</si>
  <si>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 xml:space="preserve"> Корректировка объемов выполнения работ вследствие изменения проектных решений.</t>
  </si>
  <si>
    <t>Строительство Золоотвала №2 Приморской ГРЭС,строительство  3 яруса (емкость - 24,7 млн. м3)</t>
  </si>
  <si>
    <t>F_505-ЛуТЭК-29</t>
  </si>
  <si>
    <t>Приостановлена раелизация проекта по решению СД от сентября 2019 г. Проект передан для дальнейшей реалиазции в ООО "Приморская ГРЭС"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</si>
  <si>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</si>
  <si>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</si>
  <si>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</si>
  <si>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</si>
  <si>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Недовыполнение в связи с изменением проектных решений и пролонгацией сроков на 2021 год.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</si>
  <si>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</si>
  <si>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</si>
  <si>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В ходе исполнения договора возникли объективные причины, которые негативно повлияли на ход проектирования (отсутствие решения по земле для строительства АТЭЦ-2, изменение основного вида топлива на природный газ), что привело к решению заказчика о расторжении договора с 01.08.2020.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</si>
  <si>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</si>
  <si>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</si>
  <si>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</si>
  <si>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</si>
  <si>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</si>
  <si>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</si>
  <si>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</si>
  <si>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</si>
  <si>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</si>
  <si>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</si>
  <si>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>Отнесено к ТМЦ до 40 тыс. руб. (цена за шт. менее 40т.р.)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</si>
  <si>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</si>
  <si>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</si>
  <si>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</si>
  <si>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</si>
  <si>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</si>
  <si>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</si>
  <si>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</si>
  <si>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</si>
  <si>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</si>
  <si>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</si>
  <si>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Удорожание относительно планируемой стоимости, без увеличения стоимости по консолидированному лоту. Консолидированные закупки АО «ДГК», поставка в соответствии с условиями договора.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</si>
  <si>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</si>
  <si>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</si>
  <si>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</si>
  <si>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</si>
  <si>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</si>
  <si>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</si>
  <si>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</si>
  <si>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</si>
  <si>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</si>
  <si>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</si>
  <si>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</si>
  <si>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</si>
  <si>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</si>
  <si>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</si>
  <si>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</si>
  <si>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</si>
  <si>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</si>
  <si>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</si>
  <si>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</si>
  <si>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</si>
  <si>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Удорожание относительно планируемой стоимости, без увеличения стоимости по консолидированному лоту. Консолидированные закупки АО «ДГК».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</si>
  <si>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</si>
  <si>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</si>
  <si>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</si>
  <si>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</si>
  <si>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Увеличение стоимости  после закупочных процедур.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</si>
  <si>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</si>
  <si>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</si>
  <si>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</si>
  <si>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</si>
  <si>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</si>
  <si>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</si>
  <si>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</si>
  <si>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</si>
  <si>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</si>
  <si>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</si>
  <si>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</si>
  <si>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</si>
  <si>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</si>
  <si>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</si>
  <si>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</si>
  <si>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</si>
  <si>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</si>
  <si>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</si>
  <si>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весов крановых КВ-10Т-М, Артемовской ТЭЦ, 1 шт</t>
  </si>
  <si>
    <t>K_505-ПГг-39-148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</si>
  <si>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</si>
  <si>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</si>
  <si>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</si>
  <si>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</si>
  <si>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</si>
  <si>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</si>
  <si>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</si>
  <si>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</si>
  <si>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</si>
  <si>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</si>
  <si>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</si>
  <si>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</si>
  <si>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Отнесено к ТМЦ до 40 тыс. руб.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</si>
  <si>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</si>
  <si>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</si>
  <si>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</si>
  <si>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</si>
  <si>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</si>
  <si>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</si>
  <si>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</si>
  <si>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</si>
  <si>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</si>
  <si>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</si>
  <si>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</si>
  <si>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</si>
  <si>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</si>
  <si>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</si>
  <si>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</si>
  <si>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</si>
  <si>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</si>
  <si>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</si>
  <si>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</si>
  <si>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</si>
  <si>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</si>
  <si>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</si>
  <si>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</si>
  <si>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</si>
  <si>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</si>
  <si>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</si>
  <si>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</si>
  <si>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</si>
  <si>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>Решение АО «ДГК» о заключении Доп. соглашения №1 к договору №1358/81-20 от 26.11.20 с поставкой в 2021 году.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</si>
  <si>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</si>
  <si>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</si>
  <si>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</si>
  <si>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</si>
  <si>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</si>
  <si>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</si>
  <si>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</si>
  <si>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</si>
  <si>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</si>
  <si>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</si>
  <si>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</si>
  <si>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</si>
  <si>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</si>
  <si>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</si>
  <si>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</si>
  <si>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</si>
  <si>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</si>
  <si>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</si>
  <si>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</si>
  <si>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</si>
  <si>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</si>
  <si>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</si>
  <si>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</si>
  <si>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</si>
  <si>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</si>
  <si>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</si>
  <si>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</si>
  <si>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</si>
  <si>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Снят с производства, не приобретен.</t>
  </si>
  <si>
    <t>Покупка муфельной печи «ЭКПС-10»,  1шт. Приморские тепловые сети</t>
  </si>
  <si>
    <t>J_505-ПГт-11-72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</si>
  <si>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</si>
  <si>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</si>
  <si>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</si>
  <si>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</si>
  <si>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</si>
  <si>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</si>
  <si>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</si>
  <si>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</si>
  <si>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</si>
  <si>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</si>
  <si>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</si>
  <si>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</si>
  <si>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</si>
  <si>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</si>
  <si>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</si>
  <si>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</si>
  <si>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</si>
  <si>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</si>
  <si>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</si>
  <si>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</si>
  <si>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</si>
  <si>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</si>
  <si>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По факту принятия прочих затрат службы заказчика.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</si>
  <si>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</si>
  <si>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</si>
  <si>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</si>
  <si>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</si>
  <si>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</si>
  <si>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</si>
  <si>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</si>
  <si>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</si>
  <si>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</si>
  <si>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</si>
  <si>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</si>
  <si>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</si>
  <si>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</si>
  <si>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</si>
  <si>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</si>
  <si>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</si>
  <si>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</si>
  <si>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</si>
  <si>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</si>
  <si>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</si>
  <si>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</si>
  <si>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</si>
  <si>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</si>
  <si>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</si>
  <si>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</si>
  <si>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</si>
  <si>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</si>
  <si>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</si>
  <si>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</si>
  <si>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</si>
  <si>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</si>
  <si>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</si>
  <si>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</si>
  <si>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</si>
  <si>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Невыполнение плана в связи со сложной эпидимиологической обстановкой. График производства работ пролонгирован на 2021 год.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</si>
  <si>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</si>
  <si>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</si>
  <si>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</si>
  <si>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</si>
  <si>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</si>
  <si>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</si>
  <si>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 xml:space="preserve">Невыполнение в связи завершением сроков реконструкции энергоблока ст. №1 16.08.2020 по требованию СО ЕЭС и невозможностью проведения работ в соответствии с графиком производства и финансирования работ 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</si>
  <si>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</si>
  <si>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</si>
  <si>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</si>
  <si>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</si>
  <si>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</si>
  <si>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</si>
  <si>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</si>
  <si>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Экономия по результатам конкурсных процедур, экономия стоимости МТР подрядчика по факту их приобретения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</si>
  <si>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</si>
  <si>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</si>
  <si>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</si>
  <si>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</si>
  <si>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</si>
  <si>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</si>
  <si>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</si>
  <si>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</si>
  <si>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</si>
  <si>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</si>
  <si>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</si>
  <si>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</si>
  <si>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</si>
  <si>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</si>
  <si>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</si>
  <si>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</si>
  <si>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</si>
  <si>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</si>
  <si>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</si>
  <si>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</si>
  <si>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</si>
  <si>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</si>
  <si>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</si>
  <si>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</si>
  <si>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</si>
  <si>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</si>
  <si>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</si>
  <si>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</si>
  <si>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</si>
  <si>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</si>
  <si>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</si>
  <si>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</si>
  <si>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</si>
  <si>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</si>
  <si>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</si>
  <si>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</si>
  <si>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</si>
  <si>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</si>
  <si>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Неисполнение обязательств подрядчика. Расторжение договора.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</si>
  <si>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</si>
  <si>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</si>
  <si>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</si>
  <si>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</si>
  <si>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Внеплановый проект. Включение проекта в ИПР 2020 на основании выписки из протокола заседания Совета директоров от 30.04.2020 №23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</si>
  <si>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</si>
  <si>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</si>
  <si>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Экономия по результатам конкурсных процедур</t>
  </si>
  <si>
    <t>Покупка автобуса ПАЗ НГРЭС Кол-во: 2017г.-1 шт., 2018г.-1шт., 2019г.-2шт., 2020г.-1 шт, 2022г.-1шт)</t>
  </si>
  <si>
    <t>H_505-НГ-24-24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</si>
  <si>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</si>
  <si>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</si>
  <si>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</si>
  <si>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</si>
  <si>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</si>
  <si>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</si>
  <si>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</si>
  <si>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</si>
  <si>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</si>
  <si>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</si>
  <si>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</si>
  <si>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</si>
  <si>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</si>
  <si>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</si>
  <si>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</si>
  <si>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</si>
  <si>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</si>
  <si>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</si>
  <si>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Увеличение стоимости проекта по итогам закупочных процедур.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</si>
  <si>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</si>
  <si>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</si>
  <si>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</si>
  <si>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</si>
  <si>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</si>
  <si>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</si>
  <si>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Пролонгация сроков поставки из-за позднего заключения договора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</si>
  <si>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</si>
  <si>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</si>
  <si>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</si>
  <si>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</si>
  <si>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</si>
  <si>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</si>
  <si>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Изменение стоимости оборудования в соответствии с заключенным договором.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</si>
  <si>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</si>
  <si>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</si>
  <si>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</si>
  <si>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</si>
  <si>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</si>
  <si>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</si>
  <si>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</si>
  <si>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</si>
  <si>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</si>
  <si>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</si>
  <si>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</si>
  <si>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</si>
  <si>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</si>
  <si>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</si>
  <si>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</si>
  <si>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</si>
  <si>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</si>
  <si>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</si>
  <si>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</si>
  <si>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</si>
  <si>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</si>
  <si>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</si>
  <si>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</si>
  <si>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</si>
  <si>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</si>
  <si>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</si>
  <si>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</si>
  <si>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</si>
  <si>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</si>
  <si>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</si>
  <si>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</si>
  <si>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</si>
  <si>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</si>
  <si>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</si>
  <si>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</si>
  <si>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</si>
  <si>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Пролонгация графика производства работ из-за позднего заключения договора подряда.</t>
  </si>
  <si>
    <t>Техническое перевооружение РОУ (редукционно-охладительная установка) (СП БТЭЦ)</t>
  </si>
  <si>
    <t>F_505-ХТСКб-2</t>
  </si>
  <si>
    <t>Невыполнение плана из-за длительных сроков поставки оборудования  подрядчиком. График производства работ пролонгирован на 2021 год.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</si>
  <si>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</si>
  <si>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</si>
  <si>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</si>
  <si>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</si>
  <si>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</si>
  <si>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</si>
  <si>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</si>
  <si>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</si>
  <si>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</si>
  <si>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</si>
  <si>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</si>
  <si>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</si>
  <si>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</si>
  <si>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</si>
  <si>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</si>
  <si>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</si>
  <si>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 xml:space="preserve">Отклонение (экономия) от плана, связано с уменьшением стоимости проекта в результате закупочных процедур 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</si>
  <si>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</si>
  <si>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</si>
  <si>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</si>
  <si>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</si>
  <si>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>В 2020г. запланирована закупка прибора для определения влаги угля марки МА25 Speedy 2000. В процессе актуализации коммерческих предложений выяснилось, что прибор данной марки отсутствует на рынке сбыта. Принято решение о приобретении оборудования  другого производителя с аналогичными техническими характеристиками.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</si>
</sst>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7" formatCode="#,##0.0"/>
    <numFmt numFmtId="168" formatCode="_-* #,##0.00_р_._-;\-* #,##0.00_р_._-;_-* &quot;-&quot;??_р_._-;_-@_-"/>
    <numFmt numFmtId="173" formatCode="#,##0.00000000"/>
  </numFmts>
  <fonts count="10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4" fillId="0" borderId="0"/>
    <xf numFmtId="0" fontId="6" fillId="0" borderId="0"/>
    <xf numFmtId="0" fontId="6" fillId="0" borderId="0"/>
    <xf numFmtId="0" fontId="1" fillId="0" borderId="0"/>
  </cellStyleXfs>
  <cellXfs count="104">
    <xf numFmtId="0" fontId="0" fillId="0" borderId="0" xfId="0"/>
    <xf numFmtId="0" fontId="1" fillId="0" borderId="0" xfId="1" applyFont="1" applyFill="1"/>
    <xf numFmtId="0" fontId="2" fillId="0" borderId="0" xfId="1" applyFont="1" applyFill="1"/>
    <xf numFmtId="0" fontId="1" fillId="0" borderId="0" xfId="1" applyFont="1" applyFill="1" applyBorder="1"/>
    <xf numFmtId="0" fontId="3" fillId="0" borderId="0" xfId="1" applyFont="1" applyFill="1" applyBorder="1" applyAlignment="1">
      <alignment horizontal="center"/>
    </xf>
    <xf numFmtId="0" fontId="1" fillId="0" borderId="0" xfId="2" applyFont="1" applyFill="1" applyAlignment="1">
      <alignment horizontal="center" vertical="center"/>
    </xf>
    <xf numFmtId="0" fontId="1" fillId="0" borderId="6" xfId="1" applyFont="1" applyFill="1" applyBorder="1" applyAlignment="1">
      <alignment horizontal="center" vertical="center" wrapText="1"/>
    </xf>
    <xf numFmtId="4" fontId="7" fillId="0" borderId="13" xfId="3" applyNumberFormat="1" applyFont="1" applyFill="1" applyBorder="1" applyAlignment="1" applyProtection="1">
      <alignment horizontal="center" vertical="center" wrapText="1"/>
      <protection locked="0"/>
    </xf>
    <xf numFmtId="4" fontId="7" fillId="0" borderId="14" xfId="3" applyNumberFormat="1" applyFont="1" applyFill="1" applyBorder="1" applyAlignment="1" applyProtection="1">
      <alignment horizontal="center" vertical="center" wrapText="1"/>
      <protection locked="0"/>
    </xf>
    <xf numFmtId="10" fontId="5" fillId="0" borderId="14" xfId="1" applyNumberFormat="1" applyFont="1" applyFill="1" applyBorder="1" applyAlignment="1">
      <alignment horizontal="center" vertical="center"/>
    </xf>
    <xf numFmtId="4" fontId="5" fillId="0" borderId="15" xfId="1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4" fontId="5" fillId="0" borderId="12" xfId="2" applyNumberFormat="1" applyFont="1" applyFill="1" applyBorder="1" applyAlignment="1">
      <alignment horizontal="center" vertical="center"/>
    </xf>
    <xf numFmtId="4" fontId="5" fillId="0" borderId="12" xfId="2" applyNumberFormat="1" applyFont="1" applyFill="1" applyBorder="1" applyAlignment="1">
      <alignment horizontal="center" wrapText="1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12" xfId="0" applyNumberFormat="1" applyFont="1" applyFill="1" applyBorder="1" applyAlignment="1">
      <alignment horizontal="center" vertical="center" wrapText="1"/>
    </xf>
    <xf numFmtId="4" fontId="7" fillId="0" borderId="12" xfId="3" applyNumberFormat="1" applyFont="1" applyFill="1" applyBorder="1" applyAlignment="1" applyProtection="1">
      <alignment horizontal="center" vertical="center" wrapText="1"/>
      <protection locked="0"/>
    </xf>
    <xf numFmtId="10" fontId="5" fillId="0" borderId="12" xfId="1" applyNumberFormat="1" applyFont="1" applyFill="1" applyBorder="1" applyAlignment="1">
      <alignment horizontal="center" vertical="center"/>
    </xf>
    <xf numFmtId="4" fontId="5" fillId="0" borderId="12" xfId="1" applyNumberFormat="1" applyFont="1" applyFill="1" applyBorder="1" applyAlignment="1">
      <alignment horizontal="center" vertical="center" wrapText="1"/>
    </xf>
    <xf numFmtId="4" fontId="5" fillId="0" borderId="2" xfId="2" applyNumberFormat="1" applyFont="1" applyFill="1" applyBorder="1" applyAlignment="1">
      <alignment horizontal="center" vertical="center"/>
    </xf>
    <xf numFmtId="4" fontId="5" fillId="0" borderId="2" xfId="2" applyNumberFormat="1" applyFont="1" applyFill="1" applyBorder="1" applyAlignment="1">
      <alignment horizont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7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1" applyNumberFormat="1" applyFont="1" applyFill="1" applyBorder="1" applyAlignment="1">
      <alignment horizontal="center" vertical="center" wrapText="1"/>
    </xf>
    <xf numFmtId="4" fontId="5" fillId="0" borderId="2" xfId="2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center" vertical="center" wrapText="1"/>
    </xf>
    <xf numFmtId="4" fontId="5" fillId="0" borderId="2" xfId="3" applyNumberFormat="1" applyFont="1" applyFill="1" applyBorder="1" applyAlignment="1" applyProtection="1">
      <alignment horizontal="left" vertical="center" wrapText="1"/>
      <protection locked="0"/>
    </xf>
    <xf numFmtId="4" fontId="7" fillId="0" borderId="2" xfId="4" applyNumberFormat="1" applyFont="1" applyFill="1" applyBorder="1" applyAlignment="1" applyProtection="1">
      <alignment horizontal="center" vertical="center" wrapText="1"/>
      <protection locked="0"/>
    </xf>
    <xf numFmtId="2" fontId="5" fillId="0" borderId="2" xfId="5" applyNumberFormat="1" applyFont="1" applyFill="1" applyBorder="1" applyAlignment="1">
      <alignment horizontal="center" vertical="center" wrapText="1"/>
    </xf>
    <xf numFmtId="4" fontId="1" fillId="0" borderId="2" xfId="2" applyNumberFormat="1" applyFont="1" applyFill="1" applyBorder="1" applyAlignment="1">
      <alignment horizontal="center" vertical="center"/>
    </xf>
    <xf numFmtId="4" fontId="8" fillId="0" borderId="2" xfId="4" applyNumberFormat="1" applyFont="1" applyFill="1" applyBorder="1" applyAlignment="1" applyProtection="1">
      <alignment horizontal="left" vertical="center" wrapText="1"/>
      <protection locked="0"/>
    </xf>
    <xf numFmtId="4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5" applyNumberFormat="1" applyFont="1" applyFill="1" applyBorder="1" applyAlignment="1">
      <alignment horizontal="center" vertical="center"/>
    </xf>
    <xf numFmtId="4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5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/>
    </xf>
    <xf numFmtId="2" fontId="1" fillId="0" borderId="2" xfId="5" applyNumberFormat="1" applyFont="1" applyFill="1" applyBorder="1" applyAlignment="1">
      <alignment horizontal="center" vertical="center" wrapText="1"/>
    </xf>
    <xf numFmtId="4" fontId="1" fillId="0" borderId="2" xfId="2" applyNumberFormat="1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5" fillId="0" borderId="2" xfId="5" applyNumberFormat="1" applyFont="1" applyFill="1" applyBorder="1" applyAlignment="1">
      <alignment horizontal="center" vertical="center"/>
    </xf>
    <xf numFmtId="4" fontId="8" fillId="0" borderId="2" xfId="3" applyNumberFormat="1" applyFont="1" applyFill="1" applyBorder="1" applyAlignment="1" applyProtection="1">
      <alignment horizontal="left" vertical="center" wrapText="1"/>
      <protection locked="0"/>
    </xf>
    <xf numFmtId="4" fontId="1" fillId="0" borderId="2" xfId="0" applyNumberFormat="1" applyFont="1" applyFill="1" applyBorder="1" applyAlignment="1">
      <alignment horizontal="center" vertical="center" wrapText="1"/>
    </xf>
    <xf numFmtId="49" fontId="1" fillId="0" borderId="2" xfId="2" applyNumberFormat="1" applyFont="1" applyFill="1" applyBorder="1" applyAlignment="1">
      <alignment horizontal="center" vertical="center"/>
    </xf>
    <xf numFmtId="167" fontId="8" fillId="0" borderId="2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10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2" fontId="1" fillId="0" borderId="2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4" fontId="1" fillId="0" borderId="2" xfId="3" applyNumberFormat="1" applyFont="1" applyFill="1" applyBorder="1" applyAlignment="1" applyProtection="1">
      <alignment horizontal="left" vertical="center" wrapText="1"/>
      <protection locked="0"/>
    </xf>
    <xf numFmtId="4" fontId="8" fillId="0" borderId="2" xfId="3" applyNumberFormat="1" applyFont="1" applyFill="1" applyBorder="1" applyAlignment="1" applyProtection="1">
      <alignment vertical="center" wrapText="1"/>
      <protection locked="0"/>
    </xf>
    <xf numFmtId="4" fontId="8" fillId="0" borderId="2" xfId="4" applyNumberFormat="1" applyFont="1" applyFill="1" applyBorder="1" applyAlignment="1" applyProtection="1">
      <alignment vertical="center" wrapText="1"/>
      <protection locked="0"/>
    </xf>
    <xf numFmtId="167" fontId="1" fillId="0" borderId="2" xfId="3" applyNumberFormat="1" applyFont="1" applyFill="1" applyBorder="1" applyAlignment="1" applyProtection="1">
      <alignment horizontal="left" vertical="center" wrapText="1"/>
      <protection locked="0"/>
    </xf>
    <xf numFmtId="168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>
      <alignment vertical="center" wrapText="1"/>
    </xf>
    <xf numFmtId="168" fontId="8" fillId="0" borderId="2" xfId="4" applyNumberFormat="1" applyFont="1" applyFill="1" applyBorder="1" applyAlignment="1" applyProtection="1">
      <alignment horizontal="center" vertical="center" wrapText="1"/>
      <protection locked="0"/>
    </xf>
    <xf numFmtId="4" fontId="9" fillId="0" borderId="2" xfId="5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0" applyNumberFormat="1" applyFont="1" applyFill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4" fontId="7" fillId="0" borderId="2" xfId="4" applyNumberFormat="1" applyFont="1" applyFill="1" applyBorder="1" applyAlignment="1" applyProtection="1">
      <alignment vertical="center" wrapText="1"/>
      <protection locked="0"/>
    </xf>
    <xf numFmtId="167" fontId="8" fillId="0" borderId="2" xfId="4" applyNumberFormat="1" applyFont="1" applyFill="1" applyBorder="1" applyAlignment="1" applyProtection="1">
      <alignment horizontal="left" vertical="center" wrapText="1"/>
      <protection locked="0"/>
    </xf>
    <xf numFmtId="4" fontId="1" fillId="0" borderId="2" xfId="2" applyNumberFormat="1" applyFont="1" applyFill="1" applyBorder="1" applyAlignment="1">
      <alignment horizontal="center" vertical="center" wrapText="1"/>
    </xf>
    <xf numFmtId="4" fontId="9" fillId="0" borderId="2" xfId="5" applyNumberFormat="1" applyFont="1" applyFill="1" applyBorder="1" applyAlignment="1" applyProtection="1">
      <alignment horizontal="center" vertical="center"/>
      <protection locked="0"/>
    </xf>
    <xf numFmtId="173" fontId="1" fillId="0" borderId="2" xfId="1" applyNumberFormat="1" applyFont="1" applyFill="1" applyBorder="1"/>
    <xf numFmtId="4" fontId="8" fillId="0" borderId="2" xfId="3" applyNumberFormat="1" applyFont="1" applyFill="1" applyBorder="1" applyAlignment="1" applyProtection="1">
      <alignment horizontal="center" vertical="center"/>
      <protection locked="0"/>
    </xf>
    <xf numFmtId="0" fontId="1" fillId="0" borderId="2" xfId="0" applyFont="1" applyFill="1" applyBorder="1" applyAlignment="1">
      <alignment horizontal="center" vertical="center"/>
    </xf>
    <xf numFmtId="4" fontId="1" fillId="0" borderId="2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" xfId="1" applyFont="1" applyFill="1" applyBorder="1" applyAlignment="1">
      <alignment horizontal="center" vertical="center"/>
    </xf>
    <xf numFmtId="0" fontId="8" fillId="0" borderId="2" xfId="0" applyFont="1" applyFill="1" applyBorder="1" applyAlignment="1" applyProtection="1">
      <alignment horizontal="left" vertical="center" wrapText="1"/>
      <protection locked="0"/>
    </xf>
    <xf numFmtId="0" fontId="8" fillId="0" borderId="2" xfId="5" applyFont="1" applyFill="1" applyBorder="1" applyAlignment="1" applyProtection="1">
      <alignment horizontal="center" vertical="center" wrapText="1"/>
      <protection locked="0"/>
    </xf>
    <xf numFmtId="167" fontId="9" fillId="0" borderId="2" xfId="3" applyNumberFormat="1" applyFont="1" applyFill="1" applyBorder="1" applyAlignment="1" applyProtection="1">
      <alignment horizontal="left" vertical="center" wrapText="1"/>
      <protection locked="0"/>
    </xf>
    <xf numFmtId="0" fontId="1" fillId="0" borderId="2" xfId="0" applyNumberFormat="1" applyFont="1" applyFill="1" applyBorder="1" applyAlignment="1">
      <alignment horizontal="center" vertical="center"/>
    </xf>
    <xf numFmtId="167" fontId="1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1" fillId="0" borderId="2" xfId="3" applyNumberFormat="1" applyFont="1" applyFill="1" applyBorder="1" applyAlignment="1" applyProtection="1">
      <alignment horizontal="center" vertical="center" wrapText="1"/>
      <protection locked="0"/>
    </xf>
    <xf numFmtId="4" fontId="5" fillId="0" borderId="2" xfId="3" applyNumberFormat="1" applyFont="1" applyFill="1" applyBorder="1" applyAlignment="1" applyProtection="1">
      <alignment horizontal="center" vertical="center" wrapText="1"/>
      <protection locked="0"/>
    </xf>
    <xf numFmtId="10" fontId="1" fillId="0" borderId="2" xfId="1" applyNumberFormat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 wrapText="1"/>
    </xf>
    <xf numFmtId="4" fontId="5" fillId="0" borderId="2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" fontId="8" fillId="0" borderId="2" xfId="0" applyNumberFormat="1" applyFont="1" applyFill="1" applyBorder="1" applyAlignment="1" applyProtection="1">
      <alignment horizontal="left" vertical="center" wrapText="1"/>
      <protection locked="0"/>
    </xf>
    <xf numFmtId="49" fontId="8" fillId="0" borderId="2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2" applyFont="1" applyFill="1" applyAlignment="1">
      <alignment horizontal="center" vertical="center"/>
    </xf>
    <xf numFmtId="0" fontId="5" fillId="0" borderId="1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2" applyFont="1" applyFill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11" xfId="1" applyFont="1" applyFill="1" applyBorder="1" applyAlignment="1">
      <alignment horizontal="center" vertical="center" wrapText="1"/>
    </xf>
    <xf numFmtId="0" fontId="5" fillId="0" borderId="1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textRotation="90" wrapText="1"/>
    </xf>
    <xf numFmtId="0" fontId="5" fillId="0" borderId="2" xfId="1" applyFont="1" applyFill="1" applyBorder="1" applyAlignment="1">
      <alignment vertical="center" wrapText="1"/>
    </xf>
    <xf numFmtId="10" fontId="5" fillId="0" borderId="2" xfId="1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11" xfId="5"/>
    <cellStyle name="Обычный 3" xfId="1"/>
    <cellStyle name="Обычный 7" xfId="2"/>
    <cellStyle name="Стиль 1" xfId="3"/>
    <cellStyle name="Стиль 1 2" xfId="4"/>
  </cellStyles>
  <dxfs count="76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22</xdr:row>
      <xdr:rowOff>0</xdr:rowOff>
    </xdr:from>
    <xdr:ext cx="0" cy="161925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638300" y="76581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130</xdr:row>
      <xdr:rowOff>0</xdr:rowOff>
    </xdr:from>
    <xdr:ext cx="0" cy="161925"/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638300" y="880681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187</xdr:row>
      <xdr:rowOff>0</xdr:rowOff>
    </xdr:from>
    <xdr:ext cx="0" cy="161925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638300" y="1228725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22" name="Text Box 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23" name="Text Box 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24" name="Text Box 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25" name="Text Box 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26" name="Text Box 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27" name="Text Box 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28" name="Text Box 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29" name="Text Box 1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30" name="Text Box 1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31" name="Text Box 1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32" name="Text Box 1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33" name="Text Box 1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34" name="Text Box 1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35" name="Text Box 1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36" name="Text Box 1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37" name="Text Box 1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38" name="Text Box 1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39" name="Text Box 2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40" name="Text Box 2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41" name="Text Box 2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44" name="Text Box 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45" name="Text Box 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46" name="Text Box 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47" name="Text Box 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48" name="Text Box 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49" name="Text Box 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50" name="Text Box 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51" name="Text Box 1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52" name="Text Box 1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53" name="Text Box 1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54" name="Text Box 1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55" name="Text Box 1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56" name="Text Box 1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57" name="Text Box 1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58" name="Text Box 1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59" name="Text Box 1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60" name="Text Box 1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61" name="Text Box 2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62" name="Text Box 2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63" name="Text Box 2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66" name="Text Box 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67" name="Text Box 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68" name="Text Box 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69" name="Text Box 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70" name="Text Box 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71" name="Text Box 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72" name="Text Box 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73" name="Text Box 1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74" name="Text Box 1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75" name="Text Box 1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76" name="Text Box 1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77" name="Text Box 1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78" name="Text Box 1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79" name="Text Box 1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80" name="Text Box 1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81" name="Text Box 1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82" name="Text Box 1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83" name="Text Box 2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84" name="Text Box 2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85" name="Text Box 2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88" name="Text Box 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89" name="Text Box 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90" name="Text Box 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91" name="Text Box 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92" name="Text Box 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93" name="Text Box 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94" name="Text Box 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95" name="Text Box 1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96" name="Text Box 1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97" name="Text Box 1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98" name="Text Box 1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299" name="Text Box 1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00" name="Text Box 1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01" name="Text Box 1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02" name="Text Box 1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03" name="Text Box 1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04" name="Text Box 1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05" name="Text Box 2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06" name="Text Box 2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07" name="Text Box 2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10" name="Text Box 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11" name="Text Box 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12" name="Text Box 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13" name="Text Box 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14" name="Text Box 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15" name="Text Box 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16" name="Text Box 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17" name="Text Box 1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18" name="Text Box 1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19" name="Text Box 1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20" name="Text Box 1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21" name="Text Box 1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22" name="Text Box 1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23" name="Text Box 1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24" name="Text Box 1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25" name="Text Box 1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26" name="Text Box 1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27" name="Text Box 2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28" name="Text Box 2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29" name="Text Box 2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32" name="Text Box 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33" name="Text Box 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34" name="Text Box 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35" name="Text Box 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36" name="Text Box 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37" name="Text Box 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38" name="Text Box 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39" name="Text Box 1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40" name="Text Box 1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41" name="Text Box 1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42" name="Text Box 1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43" name="Text Box 1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44" name="Text Box 1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45" name="Text Box 1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48" name="Text Box 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49" name="Text Box 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50" name="Text Box 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51" name="Text Box 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52" name="Text Box 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53" name="Text Box 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54" name="Text Box 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55" name="Text Box 1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56" name="Text Box 1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57" name="Text Box 1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58" name="Text Box 1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59" name="Text Box 1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60" name="Text Box 1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61" name="Text Box 1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62" name="Text Box 1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63" name="Text Box 1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64" name="Text Box 1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65" name="Text Box 2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66" name="Text Box 2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67" name="Text Box 2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70" name="Text Box 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71" name="Text Box 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72" name="Text Box 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73" name="Text Box 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74" name="Text Box 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75" name="Text Box 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76" name="Text Box 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77" name="Text Box 1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78" name="Text Box 1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79" name="Text Box 1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80" name="Text Box 1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81" name="Text Box 1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82" name="Text Box 1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83" name="Text Box 1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84" name="Text Box 1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85" name="Text Box 1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86" name="Text Box 1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87" name="Text Box 2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88" name="Text Box 2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89" name="Text Box 2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92" name="Text Box 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93" name="Text Box 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94" name="Text Box 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95" name="Text Box 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96" name="Text Box 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97" name="Text Box 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98" name="Text Box 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399" name="Text Box 1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00" name="Text Box 1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01" name="Text Box 1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02" name="Text Box 13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03" name="Text Box 14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04" name="Text Box 15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05" name="Text Box 16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06" name="Text Box 17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07" name="Text Box 18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08" name="Text Box 19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09" name="Text Box 20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10" name="Text Box 21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205</xdr:row>
      <xdr:rowOff>0</xdr:rowOff>
    </xdr:from>
    <xdr:to>
      <xdr:col>2</xdr:col>
      <xdr:colOff>714375</xdr:colOff>
      <xdr:row>205</xdr:row>
      <xdr:rowOff>160020</xdr:rowOff>
    </xdr:to>
    <xdr:sp macro="" textlink="">
      <xdr:nvSpPr>
        <xdr:cNvPr id="411" name="Text Box 22"/>
        <xdr:cNvSpPr txBox="1">
          <a:spLocks noChangeArrowheads="1"/>
        </xdr:cNvSpPr>
      </xdr:nvSpPr>
      <xdr:spPr bwMode="auto">
        <a:xfrm>
          <a:off x="1638300" y="1356741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T629"/>
  <sheetViews>
    <sheetView tabSelected="1" topLeftCell="A10" zoomScale="70" zoomScaleNormal="70" workbookViewId="0">
      <selection activeCell="U16" sqref="U16"/>
    </sheetView>
  </sheetViews>
  <sheetFormatPr defaultColWidth="9" defaultRowHeight="15.75" x14ac:dyDescent="0.25"/>
  <cols>
    <col min="1" max="1" width="9" style="1"/>
    <col min="2" max="2" width="37.25" style="1" bestFit="1" customWidth="1"/>
    <col min="3" max="3" width="23.5" style="1" customWidth="1"/>
    <col min="4" max="4" width="24.375" style="1" customWidth="1"/>
    <col min="5" max="5" width="22.75" style="1" customWidth="1"/>
    <col min="6" max="6" width="9.75" style="1" customWidth="1"/>
    <col min="7" max="7" width="10.625" style="1" customWidth="1"/>
    <col min="8" max="8" width="10.125" style="1" customWidth="1"/>
    <col min="9" max="9" width="13.375" style="1" customWidth="1"/>
    <col min="10" max="11" width="10.75" style="1" customWidth="1"/>
    <col min="12" max="13" width="10.125" style="1" customWidth="1"/>
    <col min="14" max="15" width="10.75" style="1" customWidth="1"/>
    <col min="16" max="16" width="12" style="1" customWidth="1"/>
    <col min="17" max="17" width="11.875" style="1" customWidth="1"/>
    <col min="18" max="18" width="10.875" style="1" customWidth="1"/>
    <col min="19" max="19" width="11.375" style="1" customWidth="1"/>
    <col min="20" max="20" width="31.5" style="1" customWidth="1"/>
    <col min="21" max="28" width="9" style="1"/>
    <col min="29" max="29" width="17.375" style="1" customWidth="1"/>
    <col min="30" max="16384" width="9" style="1"/>
  </cols>
  <sheetData>
    <row r="1" spans="1:20" ht="18.75" x14ac:dyDescent="0.3">
      <c r="T1" s="2" t="s">
        <v>0</v>
      </c>
    </row>
    <row r="2" spans="1:20" ht="18.75" x14ac:dyDescent="0.3">
      <c r="T2" s="2" t="s">
        <v>1</v>
      </c>
    </row>
    <row r="3" spans="1:20" ht="18.75" x14ac:dyDescent="0.3">
      <c r="T3" s="2" t="s">
        <v>2</v>
      </c>
    </row>
    <row r="4" spans="1:20" s="3" customFormat="1" ht="18.75" x14ac:dyDescent="0.3">
      <c r="A4" s="85" t="s">
        <v>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</row>
    <row r="5" spans="1:20" s="3" customFormat="1" ht="18.75" x14ac:dyDescent="0.3">
      <c r="A5" s="86" t="s">
        <v>4</v>
      </c>
      <c r="B5" s="86"/>
      <c r="C5" s="86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</row>
    <row r="6" spans="1:20" s="3" customFormat="1" ht="18.75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3" customFormat="1" ht="18.75" x14ac:dyDescent="0.3">
      <c r="A7" s="86" t="s">
        <v>5</v>
      </c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  <c r="Q7" s="86"/>
      <c r="R7" s="86"/>
      <c r="S7" s="86"/>
      <c r="T7" s="86"/>
    </row>
    <row r="8" spans="1:20" x14ac:dyDescent="0.25">
      <c r="A8" s="83" t="s">
        <v>6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</row>
    <row r="9" spans="1:20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0" ht="18.75" x14ac:dyDescent="0.3">
      <c r="A10" s="87" t="s">
        <v>7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</row>
    <row r="12" spans="1:20" ht="18.75" x14ac:dyDescent="0.25">
      <c r="A12" s="88" t="s">
        <v>8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</row>
    <row r="13" spans="1:20" x14ac:dyDescent="0.25">
      <c r="A13" s="83" t="s">
        <v>9</v>
      </c>
      <c r="B13" s="83"/>
      <c r="C13" s="83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3"/>
      <c r="O13" s="83"/>
      <c r="P13" s="83"/>
      <c r="Q13" s="83"/>
      <c r="R13" s="83"/>
      <c r="S13" s="83"/>
      <c r="T13" s="83"/>
    </row>
    <row r="14" spans="1:20" s="2" customFormat="1" ht="18.75" x14ac:dyDescent="0.3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  <c r="O14" s="84"/>
      <c r="P14" s="84"/>
      <c r="Q14" s="84"/>
      <c r="R14" s="84"/>
      <c r="S14" s="84"/>
      <c r="T14" s="84"/>
    </row>
    <row r="15" spans="1:20" ht="15.75" customHeight="1" x14ac:dyDescent="0.25">
      <c r="A15" s="89" t="s">
        <v>10</v>
      </c>
      <c r="B15" s="89" t="s">
        <v>11</v>
      </c>
      <c r="C15" s="89" t="s">
        <v>12</v>
      </c>
      <c r="D15" s="89" t="s">
        <v>13</v>
      </c>
      <c r="E15" s="89" t="s">
        <v>14</v>
      </c>
      <c r="F15" s="90" t="s">
        <v>15</v>
      </c>
      <c r="G15" s="91"/>
      <c r="H15" s="89" t="s">
        <v>16</v>
      </c>
      <c r="I15" s="89"/>
      <c r="J15" s="89" t="s">
        <v>17</v>
      </c>
      <c r="K15" s="89"/>
      <c r="L15" s="89"/>
      <c r="M15" s="89"/>
      <c r="N15" s="89" t="s">
        <v>18</v>
      </c>
      <c r="O15" s="89"/>
      <c r="P15" s="90" t="s">
        <v>19</v>
      </c>
      <c r="Q15" s="92"/>
      <c r="R15" s="92"/>
      <c r="S15" s="91"/>
      <c r="T15" s="93" t="s">
        <v>20</v>
      </c>
    </row>
    <row r="16" spans="1:20" ht="59.25" customHeight="1" x14ac:dyDescent="0.25">
      <c r="A16" s="89"/>
      <c r="B16" s="89"/>
      <c r="C16" s="89"/>
      <c r="D16" s="89"/>
      <c r="E16" s="89"/>
      <c r="F16" s="94"/>
      <c r="G16" s="95"/>
      <c r="H16" s="89"/>
      <c r="I16" s="89"/>
      <c r="J16" s="89"/>
      <c r="K16" s="89"/>
      <c r="L16" s="89"/>
      <c r="M16" s="89"/>
      <c r="N16" s="89"/>
      <c r="O16" s="89"/>
      <c r="P16" s="94"/>
      <c r="Q16" s="96"/>
      <c r="R16" s="96"/>
      <c r="S16" s="95"/>
      <c r="T16" s="97"/>
    </row>
    <row r="17" spans="1:20" ht="49.5" customHeight="1" x14ac:dyDescent="0.25">
      <c r="A17" s="89"/>
      <c r="B17" s="89"/>
      <c r="C17" s="89"/>
      <c r="D17" s="89"/>
      <c r="E17" s="89"/>
      <c r="F17" s="94"/>
      <c r="G17" s="95"/>
      <c r="H17" s="89"/>
      <c r="I17" s="89"/>
      <c r="J17" s="89" t="s">
        <v>21</v>
      </c>
      <c r="K17" s="89"/>
      <c r="L17" s="89" t="s">
        <v>22</v>
      </c>
      <c r="M17" s="89"/>
      <c r="N17" s="89"/>
      <c r="O17" s="89"/>
      <c r="P17" s="98" t="s">
        <v>23</v>
      </c>
      <c r="Q17" s="99"/>
      <c r="R17" s="98" t="s">
        <v>24</v>
      </c>
      <c r="S17" s="99"/>
      <c r="T17" s="100"/>
    </row>
    <row r="18" spans="1:20" ht="129" customHeight="1" x14ac:dyDescent="0.25">
      <c r="A18" s="89"/>
      <c r="B18" s="89"/>
      <c r="C18" s="89"/>
      <c r="D18" s="89"/>
      <c r="E18" s="89"/>
      <c r="F18" s="101" t="s">
        <v>25</v>
      </c>
      <c r="G18" s="101" t="s">
        <v>26</v>
      </c>
      <c r="H18" s="101" t="s">
        <v>25</v>
      </c>
      <c r="I18" s="101" t="s">
        <v>26</v>
      </c>
      <c r="J18" s="101" t="s">
        <v>25</v>
      </c>
      <c r="K18" s="101" t="s">
        <v>26</v>
      </c>
      <c r="L18" s="101" t="s">
        <v>25</v>
      </c>
      <c r="M18" s="101" t="s">
        <v>26</v>
      </c>
      <c r="N18" s="101" t="s">
        <v>25</v>
      </c>
      <c r="O18" s="101" t="s">
        <v>26</v>
      </c>
      <c r="P18" s="101" t="s">
        <v>25</v>
      </c>
      <c r="Q18" s="101" t="s">
        <v>26</v>
      </c>
      <c r="R18" s="101" t="s">
        <v>25</v>
      </c>
      <c r="S18" s="101" t="s">
        <v>26</v>
      </c>
      <c r="T18" s="102"/>
    </row>
    <row r="19" spans="1:20" ht="16.5" thickBot="1" x14ac:dyDescent="0.3">
      <c r="A19" s="6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  <c r="H19" s="6">
        <v>8</v>
      </c>
      <c r="I19" s="6">
        <v>9</v>
      </c>
      <c r="J19" s="6">
        <v>10</v>
      </c>
      <c r="K19" s="6">
        <v>11</v>
      </c>
      <c r="L19" s="6">
        <v>12</v>
      </c>
      <c r="M19" s="6">
        <v>13</v>
      </c>
      <c r="N19" s="6">
        <v>14</v>
      </c>
      <c r="O19" s="6">
        <v>15</v>
      </c>
      <c r="P19" s="6">
        <v>16</v>
      </c>
      <c r="Q19" s="6">
        <v>17</v>
      </c>
      <c r="R19" s="6">
        <v>18</v>
      </c>
      <c r="S19" s="6">
        <v>19</v>
      </c>
      <c r="T19" s="6">
        <f>S19+1</f>
        <v>20</v>
      </c>
    </row>
    <row r="20" spans="1:20" s="11" customFormat="1" ht="32.25" thickBot="1" x14ac:dyDescent="0.3">
      <c r="A20" s="7" t="s">
        <v>27</v>
      </c>
      <c r="B20" s="8" t="s">
        <v>28</v>
      </c>
      <c r="C20" s="8" t="s">
        <v>29</v>
      </c>
      <c r="D20" s="8">
        <f t="shared" ref="D20:E20" si="0">D21+D22+D23+D24+D25+D26+D27</f>
        <v>9095.200004375085</v>
      </c>
      <c r="E20" s="8">
        <f t="shared" si="0"/>
        <v>37110.631808120859</v>
      </c>
      <c r="F20" s="8" t="s">
        <v>30</v>
      </c>
      <c r="G20" s="8">
        <f t="shared" ref="G20" si="1">G21+G22+G23+G24+G25+G26+G27</f>
        <v>9574.8018054800013</v>
      </c>
      <c r="H20" s="8" t="s">
        <v>30</v>
      </c>
      <c r="I20" s="8">
        <f t="shared" ref="I20" si="2">I21+I22+I23+I24+I25+I26+I27</f>
        <v>27535.830002640861</v>
      </c>
      <c r="J20" s="8" t="s">
        <v>30</v>
      </c>
      <c r="K20" s="8">
        <f>K21+K22+K23+K24+K25+K26+K27</f>
        <v>5483.2175547165843</v>
      </c>
      <c r="L20" s="8" t="s">
        <v>30</v>
      </c>
      <c r="M20" s="8">
        <f>M21+M22+M23+M24+M25+M26+M27</f>
        <v>4090.8454333399995</v>
      </c>
      <c r="N20" s="8" t="s">
        <v>30</v>
      </c>
      <c r="O20" s="8">
        <f>O21+O22+O23+O24+O25+O26+O27</f>
        <v>23446.069085950861</v>
      </c>
      <c r="P20" s="8" t="s">
        <v>30</v>
      </c>
      <c r="Q20" s="8">
        <f>Q21+Q22+Q23+Q24+Q25+Q26+Q27</f>
        <v>-1393.4566380265842</v>
      </c>
      <c r="R20" s="8" t="s">
        <v>30</v>
      </c>
      <c r="S20" s="9">
        <f>Q20/K20</f>
        <v>-0.25413119653221727</v>
      </c>
      <c r="T20" s="10" t="s">
        <v>30</v>
      </c>
    </row>
    <row r="21" spans="1:20" s="11" customFormat="1" ht="31.5" x14ac:dyDescent="0.25">
      <c r="A21" s="12" t="s">
        <v>31</v>
      </c>
      <c r="B21" s="13" t="s">
        <v>32</v>
      </c>
      <c r="C21" s="14" t="s">
        <v>29</v>
      </c>
      <c r="D21" s="15">
        <f>SUM(D29,D207,D292,D494,D583)</f>
        <v>2027.4171071093222</v>
      </c>
      <c r="E21" s="15">
        <f>SUM(E29,E207,E292,E494,E583)</f>
        <v>3789.0767582958515</v>
      </c>
      <c r="F21" s="16" t="s">
        <v>30</v>
      </c>
      <c r="G21" s="15">
        <f>SUM(G29,G207,G292,G494,G583)</f>
        <v>1911.2327326999998</v>
      </c>
      <c r="H21" s="16" t="s">
        <v>30</v>
      </c>
      <c r="I21" s="15">
        <f>SUM(I29,I207,I292,I494,I583)</f>
        <v>1877.8440255958517</v>
      </c>
      <c r="J21" s="16" t="s">
        <v>30</v>
      </c>
      <c r="K21" s="15">
        <f>SUM(K29,K207,K292,K494,K583)</f>
        <v>759.66089516</v>
      </c>
      <c r="L21" s="16" t="s">
        <v>30</v>
      </c>
      <c r="M21" s="15">
        <f>SUM(M29,M207,M292,M494,M583)</f>
        <v>680.48777056999995</v>
      </c>
      <c r="N21" s="16" t="s">
        <v>30</v>
      </c>
      <c r="O21" s="15">
        <f>SUM(O29,O207,O292,O494,O583)</f>
        <v>1197.3562550258521</v>
      </c>
      <c r="P21" s="16" t="s">
        <v>30</v>
      </c>
      <c r="Q21" s="15">
        <f>SUM(Q29,Q207,Q292,Q494,Q583)</f>
        <v>-79.173124590000015</v>
      </c>
      <c r="R21" s="16" t="s">
        <v>30</v>
      </c>
      <c r="S21" s="17">
        <f t="shared" ref="S21:S84" si="3">Q21/K21</f>
        <v>-0.10422166665999642</v>
      </c>
      <c r="T21" s="18" t="s">
        <v>30</v>
      </c>
    </row>
    <row r="22" spans="1:20" s="11" customFormat="1" x14ac:dyDescent="0.25">
      <c r="A22" s="19" t="s">
        <v>33</v>
      </c>
      <c r="B22" s="20" t="s">
        <v>34</v>
      </c>
      <c r="C22" s="21" t="s">
        <v>29</v>
      </c>
      <c r="D22" s="22">
        <f>SUM(D53,D225,D327,D511,D598)</f>
        <v>1437.3069417998304</v>
      </c>
      <c r="E22" s="22">
        <f>SUM(E53,E225,E327,E511,E598)</f>
        <v>4707.1811364816622</v>
      </c>
      <c r="F22" s="23" t="s">
        <v>30</v>
      </c>
      <c r="G22" s="22">
        <f>SUM(G53,G225,G327,G511,G598)</f>
        <v>1006.72929659</v>
      </c>
      <c r="H22" s="23" t="s">
        <v>30</v>
      </c>
      <c r="I22" s="22">
        <f>SUM(I53,I225,I327,I511,I598)</f>
        <v>3700.4518398916625</v>
      </c>
      <c r="J22" s="23" t="s">
        <v>30</v>
      </c>
      <c r="K22" s="22">
        <f>SUM(K53,K225,K327,K511,K598)</f>
        <v>690.14179055499994</v>
      </c>
      <c r="L22" s="23" t="s">
        <v>30</v>
      </c>
      <c r="M22" s="22">
        <f>SUM(M53,M225,M327,M511,M598)</f>
        <v>473.25995738000006</v>
      </c>
      <c r="N22" s="23" t="s">
        <v>30</v>
      </c>
      <c r="O22" s="22">
        <f>SUM(O53,O225,O327,O511,O598)</f>
        <v>3227.5668825116622</v>
      </c>
      <c r="P22" s="23" t="s">
        <v>30</v>
      </c>
      <c r="Q22" s="22">
        <f>SUM(Q53,Q225,Q327,Q511,Q598)</f>
        <v>-217.256833175</v>
      </c>
      <c r="R22" s="23" t="s">
        <v>30</v>
      </c>
      <c r="S22" s="103">
        <f t="shared" si="3"/>
        <v>-0.3148002861850836</v>
      </c>
      <c r="T22" s="24" t="s">
        <v>30</v>
      </c>
    </row>
    <row r="23" spans="1:20" s="11" customFormat="1" ht="31.5" x14ac:dyDescent="0.25">
      <c r="A23" s="19" t="s">
        <v>35</v>
      </c>
      <c r="B23" s="20" t="s">
        <v>36</v>
      </c>
      <c r="C23" s="21" t="s">
        <v>29</v>
      </c>
      <c r="D23" s="22">
        <f>SUM(D74,D240,D340,D528,D605)</f>
        <v>1207.0716164789828</v>
      </c>
      <c r="E23" s="22">
        <f>SUM(E74,E240,E340,E528,E605)</f>
        <v>12284.616606735392</v>
      </c>
      <c r="F23" s="23" t="s">
        <v>30</v>
      </c>
      <c r="G23" s="22">
        <f>SUM(G74,G240,G340,G528,G605)</f>
        <v>3630.3494742599996</v>
      </c>
      <c r="H23" s="23" t="s">
        <v>30</v>
      </c>
      <c r="I23" s="22">
        <f>SUM(I74,I240,I340,I528,I605)</f>
        <v>8654.2671324753901</v>
      </c>
      <c r="J23" s="23" t="s">
        <v>30</v>
      </c>
      <c r="K23" s="22">
        <f>SUM(K74,K240,K340,K528,K605)</f>
        <v>1813.9904186419319</v>
      </c>
      <c r="L23" s="23" t="s">
        <v>30</v>
      </c>
      <c r="M23" s="22">
        <f>SUM(M74,M240,M340,M528,M605)</f>
        <v>1544.6301334399998</v>
      </c>
      <c r="N23" s="23" t="s">
        <v>30</v>
      </c>
      <c r="O23" s="22">
        <f>SUM(O74,O240,O340,O528,O605)</f>
        <v>7109.6369990353905</v>
      </c>
      <c r="P23" s="23" t="s">
        <v>30</v>
      </c>
      <c r="Q23" s="22">
        <f>SUM(Q74,Q240,Q340,Q528,Q605)</f>
        <v>-269.36028520193202</v>
      </c>
      <c r="R23" s="23" t="s">
        <v>30</v>
      </c>
      <c r="S23" s="103">
        <f t="shared" si="3"/>
        <v>-0.14849046744336841</v>
      </c>
      <c r="T23" s="24" t="s">
        <v>30</v>
      </c>
    </row>
    <row r="24" spans="1:20" s="11" customFormat="1" ht="47.25" x14ac:dyDescent="0.25">
      <c r="A24" s="19" t="s">
        <v>37</v>
      </c>
      <c r="B24" s="20" t="s">
        <v>38</v>
      </c>
      <c r="C24" s="21" t="s">
        <v>29</v>
      </c>
      <c r="D24" s="22">
        <f>SUM(D134,D260,D407,D549,D613)</f>
        <v>0</v>
      </c>
      <c r="E24" s="22">
        <f>SUM(E134,E260,E407,E549,E613)</f>
        <v>22.091931760000001</v>
      </c>
      <c r="F24" s="23" t="s">
        <v>30</v>
      </c>
      <c r="G24" s="22">
        <f>SUM(G134,G260,G407,G549,G613)</f>
        <v>0.10189623000000125</v>
      </c>
      <c r="H24" s="23" t="s">
        <v>30</v>
      </c>
      <c r="I24" s="22">
        <f>SUM(I134,I260,I407,I549,I613)</f>
        <v>21.99003553</v>
      </c>
      <c r="J24" s="23" t="s">
        <v>30</v>
      </c>
      <c r="K24" s="22">
        <f>SUM(K134,K260,K407,K549,K613)</f>
        <v>1.1010355300000001</v>
      </c>
      <c r="L24" s="23" t="s">
        <v>30</v>
      </c>
      <c r="M24" s="22">
        <f>SUM(M134,M260,M407,M549,M613)</f>
        <v>1.3412176599999999</v>
      </c>
      <c r="N24" s="23" t="s">
        <v>30</v>
      </c>
      <c r="O24" s="22">
        <f>SUM(O134,O260,O407,O549,O613)</f>
        <v>20.648817870000002</v>
      </c>
      <c r="P24" s="23" t="s">
        <v>30</v>
      </c>
      <c r="Q24" s="22">
        <f>SUM(Q134,Q260,Q407,Q549,Q613)</f>
        <v>0.24018212999999977</v>
      </c>
      <c r="R24" s="23" t="s">
        <v>30</v>
      </c>
      <c r="S24" s="103">
        <f t="shared" si="3"/>
        <v>0.21814203398140999</v>
      </c>
      <c r="T24" s="24" t="s">
        <v>30</v>
      </c>
    </row>
    <row r="25" spans="1:20" s="11" customFormat="1" x14ac:dyDescent="0.25">
      <c r="A25" s="19" t="s">
        <v>39</v>
      </c>
      <c r="B25" s="20" t="s">
        <v>40</v>
      </c>
      <c r="C25" s="21" t="s">
        <v>29</v>
      </c>
      <c r="D25" s="22">
        <f>SUM(D142,D267,D414,D556,D620)</f>
        <v>4423.4043389869494</v>
      </c>
      <c r="E25" s="22">
        <f>SUM(E142,E267,E414,E556,E620)</f>
        <v>14729.504325648304</v>
      </c>
      <c r="F25" s="23" t="s">
        <v>30</v>
      </c>
      <c r="G25" s="22">
        <f>SUM(G142,G267,G414,G556,G620)</f>
        <v>2582.18462447</v>
      </c>
      <c r="H25" s="23" t="s">
        <v>30</v>
      </c>
      <c r="I25" s="22">
        <f>SUM(I142,I267,I414,I556,I620)</f>
        <v>12147.319701178305</v>
      </c>
      <c r="J25" s="23" t="s">
        <v>30</v>
      </c>
      <c r="K25" s="22">
        <f>SUM(K142,K267,K414,K556,K620)</f>
        <v>1296.0339549</v>
      </c>
      <c r="L25" s="23" t="s">
        <v>30</v>
      </c>
      <c r="M25" s="22">
        <f>SUM(M142,M267,M414,M556,M620)</f>
        <v>828.61960117999979</v>
      </c>
      <c r="N25" s="23" t="s">
        <v>30</v>
      </c>
      <c r="O25" s="22">
        <f>SUM(O142,O267,O414,O556,O620)</f>
        <v>11318.700099998305</v>
      </c>
      <c r="P25" s="23" t="s">
        <v>30</v>
      </c>
      <c r="Q25" s="22">
        <f>SUM(Q142,Q267,Q414,Q556,Q620)</f>
        <v>-467.41435372000007</v>
      </c>
      <c r="R25" s="23" t="s">
        <v>30</v>
      </c>
      <c r="S25" s="103">
        <f t="shared" si="3"/>
        <v>-0.36064977460877173</v>
      </c>
      <c r="T25" s="24" t="s">
        <v>30</v>
      </c>
    </row>
    <row r="26" spans="1:20" s="11" customFormat="1" ht="47.25" x14ac:dyDescent="0.25">
      <c r="A26" s="19" t="s">
        <v>41</v>
      </c>
      <c r="B26" s="20" t="s">
        <v>42</v>
      </c>
      <c r="C26" s="21" t="s">
        <v>29</v>
      </c>
      <c r="D26" s="22">
        <f>D156+D273+D421+D562+D625</f>
        <v>0</v>
      </c>
      <c r="E26" s="22">
        <f>E156+E273+E421+E562+E625</f>
        <v>0</v>
      </c>
      <c r="F26" s="23" t="s">
        <v>30</v>
      </c>
      <c r="G26" s="22">
        <f>G156+G273+G421+G562+G625</f>
        <v>0</v>
      </c>
      <c r="H26" s="23" t="s">
        <v>30</v>
      </c>
      <c r="I26" s="22">
        <f>I156+I273+I421+I562+I625</f>
        <v>0</v>
      </c>
      <c r="J26" s="23" t="s">
        <v>30</v>
      </c>
      <c r="K26" s="22">
        <f>K156+K273+K421+K562+K625</f>
        <v>0</v>
      </c>
      <c r="L26" s="23" t="s">
        <v>30</v>
      </c>
      <c r="M26" s="22">
        <f>M156+M273+M421+M562+M625</f>
        <v>0</v>
      </c>
      <c r="N26" s="23" t="s">
        <v>30</v>
      </c>
      <c r="O26" s="22">
        <f>O156+O273+O421+O562+O625</f>
        <v>0</v>
      </c>
      <c r="P26" s="23" t="s">
        <v>30</v>
      </c>
      <c r="Q26" s="22">
        <f>Q156+Q273+Q421+Q562+Q625</f>
        <v>0</v>
      </c>
      <c r="R26" s="23" t="s">
        <v>30</v>
      </c>
      <c r="S26" s="103">
        <v>0</v>
      </c>
      <c r="T26" s="24" t="s">
        <v>30</v>
      </c>
    </row>
    <row r="27" spans="1:20" s="11" customFormat="1" ht="31.5" x14ac:dyDescent="0.25">
      <c r="A27" s="19" t="s">
        <v>43</v>
      </c>
      <c r="B27" s="20" t="s">
        <v>44</v>
      </c>
      <c r="C27" s="21" t="s">
        <v>29</v>
      </c>
      <c r="D27" s="22">
        <f>SUM(D157,D274,D422,D563,D626)</f>
        <v>0</v>
      </c>
      <c r="E27" s="22">
        <f>SUM(E157,E274,E422,E563,E626)</f>
        <v>1578.1610491996523</v>
      </c>
      <c r="F27" s="23" t="s">
        <v>30</v>
      </c>
      <c r="G27" s="22">
        <f>SUM(G157,G274,G422,G563,G626)</f>
        <v>444.20378123</v>
      </c>
      <c r="H27" s="23" t="s">
        <v>30</v>
      </c>
      <c r="I27" s="22">
        <f>SUM(I157,I274,I422,I563,I626)</f>
        <v>1133.9572679696519</v>
      </c>
      <c r="J27" s="23" t="s">
        <v>30</v>
      </c>
      <c r="K27" s="22">
        <f>SUM(K157,K274,K422,K563,K626)</f>
        <v>922.28945992965203</v>
      </c>
      <c r="L27" s="23" t="s">
        <v>30</v>
      </c>
      <c r="M27" s="22">
        <f>SUM(M157,M274,M422,M563,M626)</f>
        <v>562.50675311000009</v>
      </c>
      <c r="N27" s="23" t="s">
        <v>30</v>
      </c>
      <c r="O27" s="22">
        <f>SUM(O157,O274,O422,O563,O626)</f>
        <v>572.16003150965184</v>
      </c>
      <c r="P27" s="23" t="s">
        <v>30</v>
      </c>
      <c r="Q27" s="22">
        <f>SUM(Q157,Q274,Q422,Q563,Q626)</f>
        <v>-360.49222346965206</v>
      </c>
      <c r="R27" s="23" t="s">
        <v>30</v>
      </c>
      <c r="S27" s="103">
        <f t="shared" si="3"/>
        <v>-0.39086668462756663</v>
      </c>
      <c r="T27" s="24" t="s">
        <v>30</v>
      </c>
    </row>
    <row r="28" spans="1:20" s="11" customFormat="1" x14ac:dyDescent="0.25">
      <c r="A28" s="19" t="s">
        <v>45</v>
      </c>
      <c r="B28" s="25" t="s">
        <v>46</v>
      </c>
      <c r="C28" s="21" t="s">
        <v>29</v>
      </c>
      <c r="D28" s="22">
        <f>SUM(D29,D53,D74,D134,D142,D156,D157)</f>
        <v>5636.8896544384752</v>
      </c>
      <c r="E28" s="22">
        <f>SUM(E29,E53,E74,E134,E142,E156,E157)</f>
        <v>17811.813401478106</v>
      </c>
      <c r="F28" s="23" t="s">
        <v>30</v>
      </c>
      <c r="G28" s="22">
        <f>SUM(G29,G53,G74,G134,G142,G156,G157)</f>
        <v>4579.2169790500002</v>
      </c>
      <c r="H28" s="23" t="s">
        <v>30</v>
      </c>
      <c r="I28" s="22">
        <f>SUM(I29,I53,I74,I134,I142,I156,I157)</f>
        <v>13232.596422428103</v>
      </c>
      <c r="J28" s="23" t="s">
        <v>30</v>
      </c>
      <c r="K28" s="22">
        <f>SUM(K29,K53,K74,K134,K142,K156,K157)</f>
        <v>3124.1318485579745</v>
      </c>
      <c r="L28" s="23" t="s">
        <v>30</v>
      </c>
      <c r="M28" s="22">
        <f>SUM(M29,M53,M74,M134,M142,M156,M157)</f>
        <v>2412.3060359499996</v>
      </c>
      <c r="N28" s="23" t="s">
        <v>30</v>
      </c>
      <c r="O28" s="22">
        <f>SUM(O29,O53,O74,O134,O142,O156,O157)</f>
        <v>10821.053390648103</v>
      </c>
      <c r="P28" s="23" t="s">
        <v>30</v>
      </c>
      <c r="Q28" s="22">
        <f>SUM(Q29,Q53,Q74,Q134,Q142,Q156,Q157)</f>
        <v>-712.58881677797478</v>
      </c>
      <c r="R28" s="23" t="s">
        <v>30</v>
      </c>
      <c r="S28" s="103">
        <f t="shared" si="3"/>
        <v>-0.22809178719742221</v>
      </c>
      <c r="T28" s="26" t="s">
        <v>30</v>
      </c>
    </row>
    <row r="29" spans="1:20" s="11" customFormat="1" ht="31.5" x14ac:dyDescent="0.25">
      <c r="A29" s="19" t="s">
        <v>47</v>
      </c>
      <c r="B29" s="25" t="s">
        <v>48</v>
      </c>
      <c r="C29" s="21" t="s">
        <v>29</v>
      </c>
      <c r="D29" s="22">
        <f>D30+D33+D36+D52</f>
        <v>1762.3135611093221</v>
      </c>
      <c r="E29" s="22">
        <f>E30+E33+E36+E52</f>
        <v>2416.2462138399997</v>
      </c>
      <c r="F29" s="23" t="s">
        <v>30</v>
      </c>
      <c r="G29" s="22">
        <f>G30+G33+G36+G52</f>
        <v>1418.6660739099998</v>
      </c>
      <c r="H29" s="23" t="s">
        <v>30</v>
      </c>
      <c r="I29" s="22">
        <f>I30+I33+I36+I52</f>
        <v>997.58013992999986</v>
      </c>
      <c r="J29" s="23" t="s">
        <v>30</v>
      </c>
      <c r="K29" s="22">
        <f>K30+K33+K36+K52</f>
        <v>161.04918795</v>
      </c>
      <c r="L29" s="23" t="s">
        <v>30</v>
      </c>
      <c r="M29" s="22">
        <f>M30+M33+M36+M52</f>
        <v>158.96966776999997</v>
      </c>
      <c r="N29" s="23" t="s">
        <v>30</v>
      </c>
      <c r="O29" s="22">
        <f>O30+O33+O36+O52</f>
        <v>838.61047215999997</v>
      </c>
      <c r="P29" s="23" t="s">
        <v>30</v>
      </c>
      <c r="Q29" s="22">
        <f>Q30+Q33+Q36+Q52</f>
        <v>-2.079520180000034</v>
      </c>
      <c r="R29" s="23" t="s">
        <v>30</v>
      </c>
      <c r="S29" s="103">
        <f t="shared" si="3"/>
        <v>-1.2912329496784862E-2</v>
      </c>
      <c r="T29" s="24" t="s">
        <v>30</v>
      </c>
    </row>
    <row r="30" spans="1:20" s="11" customFormat="1" ht="126" x14ac:dyDescent="0.25">
      <c r="A30" s="19" t="s">
        <v>49</v>
      </c>
      <c r="B30" s="25" t="s">
        <v>50</v>
      </c>
      <c r="C30" s="21" t="s">
        <v>29</v>
      </c>
      <c r="D30" s="22">
        <f>D31</f>
        <v>0</v>
      </c>
      <c r="E30" s="22">
        <f t="shared" ref="E30" si="4">E31</f>
        <v>0</v>
      </c>
      <c r="F30" s="23" t="s">
        <v>30</v>
      </c>
      <c r="G30" s="22">
        <f>G31</f>
        <v>0</v>
      </c>
      <c r="H30" s="23" t="s">
        <v>30</v>
      </c>
      <c r="I30" s="22">
        <f t="shared" ref="I30" si="5">I31</f>
        <v>0</v>
      </c>
      <c r="J30" s="23" t="s">
        <v>30</v>
      </c>
      <c r="K30" s="22">
        <f t="shared" ref="K30" si="6">K31</f>
        <v>0</v>
      </c>
      <c r="L30" s="23" t="s">
        <v>30</v>
      </c>
      <c r="M30" s="22">
        <f t="shared" ref="M30" si="7">M31</f>
        <v>0</v>
      </c>
      <c r="N30" s="23" t="s">
        <v>30</v>
      </c>
      <c r="O30" s="22">
        <f t="shared" ref="O30" si="8">O31</f>
        <v>0</v>
      </c>
      <c r="P30" s="23" t="s">
        <v>30</v>
      </c>
      <c r="Q30" s="22">
        <f t="shared" ref="Q30" si="9">Q31</f>
        <v>0</v>
      </c>
      <c r="R30" s="23" t="s">
        <v>30</v>
      </c>
      <c r="S30" s="103">
        <v>0</v>
      </c>
      <c r="T30" s="26" t="s">
        <v>30</v>
      </c>
    </row>
    <row r="31" spans="1:20" s="11" customFormat="1" ht="31.5" x14ac:dyDescent="0.25">
      <c r="A31" s="19" t="s">
        <v>51</v>
      </c>
      <c r="B31" s="25" t="s">
        <v>52</v>
      </c>
      <c r="C31" s="21" t="s">
        <v>29</v>
      </c>
      <c r="D31" s="22">
        <v>0</v>
      </c>
      <c r="E31" s="22">
        <v>0</v>
      </c>
      <c r="F31" s="23" t="s">
        <v>30</v>
      </c>
      <c r="G31" s="22">
        <v>0</v>
      </c>
      <c r="H31" s="23" t="s">
        <v>30</v>
      </c>
      <c r="I31" s="22">
        <v>0</v>
      </c>
      <c r="J31" s="23" t="s">
        <v>30</v>
      </c>
      <c r="K31" s="22">
        <v>0</v>
      </c>
      <c r="L31" s="23" t="s">
        <v>30</v>
      </c>
      <c r="M31" s="22">
        <v>0</v>
      </c>
      <c r="N31" s="23" t="s">
        <v>30</v>
      </c>
      <c r="O31" s="22">
        <v>0</v>
      </c>
      <c r="P31" s="23" t="s">
        <v>30</v>
      </c>
      <c r="Q31" s="22">
        <v>0</v>
      </c>
      <c r="R31" s="23" t="s">
        <v>30</v>
      </c>
      <c r="S31" s="103">
        <v>0</v>
      </c>
      <c r="T31" s="26" t="s">
        <v>30</v>
      </c>
    </row>
    <row r="32" spans="1:20" s="11" customFormat="1" ht="47.25" x14ac:dyDescent="0.25">
      <c r="A32" s="19" t="s">
        <v>53</v>
      </c>
      <c r="B32" s="27" t="s">
        <v>54</v>
      </c>
      <c r="C32" s="23" t="s">
        <v>29</v>
      </c>
      <c r="D32" s="28">
        <v>0</v>
      </c>
      <c r="E32" s="28">
        <v>0</v>
      </c>
      <c r="F32" s="23" t="s">
        <v>30</v>
      </c>
      <c r="G32" s="28">
        <v>0</v>
      </c>
      <c r="H32" s="23" t="s">
        <v>30</v>
      </c>
      <c r="I32" s="28">
        <v>0</v>
      </c>
      <c r="J32" s="23" t="s">
        <v>30</v>
      </c>
      <c r="K32" s="28">
        <v>0</v>
      </c>
      <c r="L32" s="23" t="s">
        <v>30</v>
      </c>
      <c r="M32" s="28">
        <v>0</v>
      </c>
      <c r="N32" s="23" t="s">
        <v>30</v>
      </c>
      <c r="O32" s="28">
        <v>0</v>
      </c>
      <c r="P32" s="23" t="s">
        <v>30</v>
      </c>
      <c r="Q32" s="28">
        <v>0</v>
      </c>
      <c r="R32" s="23" t="s">
        <v>30</v>
      </c>
      <c r="S32" s="103">
        <v>0</v>
      </c>
      <c r="T32" s="24" t="s">
        <v>30</v>
      </c>
    </row>
    <row r="33" spans="1:20" s="11" customFormat="1" ht="78.75" x14ac:dyDescent="0.25">
      <c r="A33" s="19" t="s">
        <v>55</v>
      </c>
      <c r="B33" s="25" t="s">
        <v>56</v>
      </c>
      <c r="C33" s="21" t="s">
        <v>29</v>
      </c>
      <c r="D33" s="22">
        <v>0</v>
      </c>
      <c r="E33" s="22">
        <v>0</v>
      </c>
      <c r="F33" s="23" t="s">
        <v>30</v>
      </c>
      <c r="G33" s="22">
        <v>0</v>
      </c>
      <c r="H33" s="23" t="s">
        <v>30</v>
      </c>
      <c r="I33" s="22">
        <v>0</v>
      </c>
      <c r="J33" s="23" t="s">
        <v>30</v>
      </c>
      <c r="K33" s="22">
        <v>0</v>
      </c>
      <c r="L33" s="23" t="s">
        <v>30</v>
      </c>
      <c r="M33" s="22">
        <v>0</v>
      </c>
      <c r="N33" s="23" t="s">
        <v>30</v>
      </c>
      <c r="O33" s="22">
        <v>0</v>
      </c>
      <c r="P33" s="23" t="s">
        <v>30</v>
      </c>
      <c r="Q33" s="22">
        <v>0</v>
      </c>
      <c r="R33" s="23" t="s">
        <v>30</v>
      </c>
      <c r="S33" s="103">
        <v>0</v>
      </c>
      <c r="T33" s="24" t="s">
        <v>30</v>
      </c>
    </row>
    <row r="34" spans="1:20" s="11" customFormat="1" ht="47.25" x14ac:dyDescent="0.25">
      <c r="A34" s="19" t="s">
        <v>57</v>
      </c>
      <c r="B34" s="25" t="s">
        <v>54</v>
      </c>
      <c r="C34" s="21" t="s">
        <v>29</v>
      </c>
      <c r="D34" s="22">
        <v>0</v>
      </c>
      <c r="E34" s="22">
        <v>0</v>
      </c>
      <c r="F34" s="23" t="s">
        <v>30</v>
      </c>
      <c r="G34" s="22">
        <v>0</v>
      </c>
      <c r="H34" s="23" t="s">
        <v>30</v>
      </c>
      <c r="I34" s="22">
        <v>0</v>
      </c>
      <c r="J34" s="23" t="s">
        <v>30</v>
      </c>
      <c r="K34" s="22">
        <v>0</v>
      </c>
      <c r="L34" s="23" t="s">
        <v>30</v>
      </c>
      <c r="M34" s="22">
        <v>0</v>
      </c>
      <c r="N34" s="23" t="s">
        <v>30</v>
      </c>
      <c r="O34" s="22">
        <v>0</v>
      </c>
      <c r="P34" s="23" t="s">
        <v>30</v>
      </c>
      <c r="Q34" s="22">
        <v>0</v>
      </c>
      <c r="R34" s="23" t="s">
        <v>30</v>
      </c>
      <c r="S34" s="103">
        <v>0</v>
      </c>
      <c r="T34" s="24" t="s">
        <v>30</v>
      </c>
    </row>
    <row r="35" spans="1:20" s="11" customFormat="1" ht="47.25" x14ac:dyDescent="0.25">
      <c r="A35" s="19" t="s">
        <v>58</v>
      </c>
      <c r="B35" s="25" t="s">
        <v>54</v>
      </c>
      <c r="C35" s="21" t="s">
        <v>29</v>
      </c>
      <c r="D35" s="22">
        <v>0</v>
      </c>
      <c r="E35" s="22">
        <v>0</v>
      </c>
      <c r="F35" s="23" t="s">
        <v>30</v>
      </c>
      <c r="G35" s="22">
        <v>0</v>
      </c>
      <c r="H35" s="23" t="s">
        <v>30</v>
      </c>
      <c r="I35" s="22">
        <v>0</v>
      </c>
      <c r="J35" s="23" t="s">
        <v>30</v>
      </c>
      <c r="K35" s="22">
        <v>0</v>
      </c>
      <c r="L35" s="23" t="s">
        <v>30</v>
      </c>
      <c r="M35" s="22">
        <v>0</v>
      </c>
      <c r="N35" s="23" t="s">
        <v>30</v>
      </c>
      <c r="O35" s="22">
        <v>0</v>
      </c>
      <c r="P35" s="23" t="s">
        <v>30</v>
      </c>
      <c r="Q35" s="22">
        <v>0</v>
      </c>
      <c r="R35" s="23" t="s">
        <v>30</v>
      </c>
      <c r="S35" s="103">
        <v>0</v>
      </c>
      <c r="T35" s="24" t="s">
        <v>30</v>
      </c>
    </row>
    <row r="36" spans="1:20" s="11" customFormat="1" ht="63" x14ac:dyDescent="0.25">
      <c r="A36" s="19" t="s">
        <v>59</v>
      </c>
      <c r="B36" s="25" t="s">
        <v>60</v>
      </c>
      <c r="C36" s="21" t="s">
        <v>29</v>
      </c>
      <c r="D36" s="22">
        <f>D37+D38+D39+D42+D44</f>
        <v>1762.3135611093221</v>
      </c>
      <c r="E36" s="22">
        <f t="shared" ref="E36" si="10">E37+E38+E39+E42+E44</f>
        <v>2416.2462138399997</v>
      </c>
      <c r="F36" s="23" t="s">
        <v>30</v>
      </c>
      <c r="G36" s="22">
        <f t="shared" ref="G36" si="11">G37+G38+G39+G42+G44</f>
        <v>1418.6660739099998</v>
      </c>
      <c r="H36" s="23" t="s">
        <v>30</v>
      </c>
      <c r="I36" s="22">
        <f t="shared" ref="I36" si="12">I37+I38+I39+I42+I44</f>
        <v>997.58013992999986</v>
      </c>
      <c r="J36" s="23" t="s">
        <v>30</v>
      </c>
      <c r="K36" s="22">
        <f t="shared" ref="K36" si="13">K37+K38+K39+K42+K44</f>
        <v>161.04918795</v>
      </c>
      <c r="L36" s="23" t="s">
        <v>30</v>
      </c>
      <c r="M36" s="22">
        <f t="shared" ref="M36" si="14">M37+M38+M39+M42+M44</f>
        <v>158.96966776999997</v>
      </c>
      <c r="N36" s="23" t="s">
        <v>30</v>
      </c>
      <c r="O36" s="22">
        <f t="shared" ref="O36" si="15">O37+O38+O39+O42+O44</f>
        <v>838.61047215999997</v>
      </c>
      <c r="P36" s="23" t="s">
        <v>30</v>
      </c>
      <c r="Q36" s="22">
        <f t="shared" ref="Q36" si="16">Q37+Q38+Q39+Q42+Q44</f>
        <v>-2.079520180000034</v>
      </c>
      <c r="R36" s="23" t="s">
        <v>30</v>
      </c>
      <c r="S36" s="103">
        <f t="shared" si="3"/>
        <v>-1.2912329496784862E-2</v>
      </c>
      <c r="T36" s="24" t="s">
        <v>30</v>
      </c>
    </row>
    <row r="37" spans="1:20" s="11" customFormat="1" ht="94.5" x14ac:dyDescent="0.25">
      <c r="A37" s="19" t="s">
        <v>61</v>
      </c>
      <c r="B37" s="25" t="s">
        <v>62</v>
      </c>
      <c r="C37" s="21" t="s">
        <v>29</v>
      </c>
      <c r="D37" s="22">
        <v>0</v>
      </c>
      <c r="E37" s="22">
        <v>0</v>
      </c>
      <c r="F37" s="23" t="s">
        <v>30</v>
      </c>
      <c r="G37" s="22">
        <v>0</v>
      </c>
      <c r="H37" s="23" t="s">
        <v>30</v>
      </c>
      <c r="I37" s="22">
        <v>0</v>
      </c>
      <c r="J37" s="23" t="s">
        <v>30</v>
      </c>
      <c r="K37" s="22">
        <v>0</v>
      </c>
      <c r="L37" s="23" t="s">
        <v>30</v>
      </c>
      <c r="M37" s="22">
        <v>0</v>
      </c>
      <c r="N37" s="23" t="s">
        <v>30</v>
      </c>
      <c r="O37" s="22">
        <v>0</v>
      </c>
      <c r="P37" s="23" t="s">
        <v>30</v>
      </c>
      <c r="Q37" s="22">
        <v>0</v>
      </c>
      <c r="R37" s="23" t="s">
        <v>30</v>
      </c>
      <c r="S37" s="103">
        <v>0</v>
      </c>
      <c r="T37" s="24" t="s">
        <v>30</v>
      </c>
    </row>
    <row r="38" spans="1:20" s="11" customFormat="1" ht="94.5" x14ac:dyDescent="0.25">
      <c r="A38" s="19" t="s">
        <v>63</v>
      </c>
      <c r="B38" s="25" t="s">
        <v>64</v>
      </c>
      <c r="C38" s="21" t="s">
        <v>29</v>
      </c>
      <c r="D38" s="22">
        <v>0</v>
      </c>
      <c r="E38" s="22">
        <v>0</v>
      </c>
      <c r="F38" s="23" t="s">
        <v>30</v>
      </c>
      <c r="G38" s="22">
        <v>0</v>
      </c>
      <c r="H38" s="23" t="s">
        <v>30</v>
      </c>
      <c r="I38" s="22">
        <v>0</v>
      </c>
      <c r="J38" s="23" t="s">
        <v>30</v>
      </c>
      <c r="K38" s="22">
        <v>0</v>
      </c>
      <c r="L38" s="23" t="s">
        <v>30</v>
      </c>
      <c r="M38" s="22">
        <v>0</v>
      </c>
      <c r="N38" s="23" t="s">
        <v>30</v>
      </c>
      <c r="O38" s="22">
        <v>0</v>
      </c>
      <c r="P38" s="23" t="s">
        <v>30</v>
      </c>
      <c r="Q38" s="22">
        <v>0</v>
      </c>
      <c r="R38" s="23" t="s">
        <v>30</v>
      </c>
      <c r="S38" s="103">
        <v>0</v>
      </c>
      <c r="T38" s="29" t="s">
        <v>30</v>
      </c>
    </row>
    <row r="39" spans="1:20" s="11" customFormat="1" ht="94.5" x14ac:dyDescent="0.25">
      <c r="A39" s="19" t="s">
        <v>65</v>
      </c>
      <c r="B39" s="25" t="s">
        <v>66</v>
      </c>
      <c r="C39" s="21" t="s">
        <v>29</v>
      </c>
      <c r="D39" s="22">
        <f>SUM(D40:D41)</f>
        <v>36.009210000000003</v>
      </c>
      <c r="E39" s="22">
        <f t="shared" ref="E39" si="17">SUM(E40:E41)</f>
        <v>38.907878670000002</v>
      </c>
      <c r="F39" s="23" t="s">
        <v>30</v>
      </c>
      <c r="G39" s="22">
        <f t="shared" ref="G39" si="18">SUM(G40:G41)</f>
        <v>33.237149930000001</v>
      </c>
      <c r="H39" s="23" t="s">
        <v>30</v>
      </c>
      <c r="I39" s="22">
        <f t="shared" ref="I39" si="19">SUM(I40:I41)</f>
        <v>5.6707287399999995</v>
      </c>
      <c r="J39" s="23" t="s">
        <v>30</v>
      </c>
      <c r="K39" s="22">
        <f>SUM(K40:K41)</f>
        <v>1.9287157399999999</v>
      </c>
      <c r="L39" s="23" t="s">
        <v>30</v>
      </c>
      <c r="M39" s="22">
        <f>SUM(M40:M41)</f>
        <v>1.9287157399999999</v>
      </c>
      <c r="N39" s="23" t="s">
        <v>30</v>
      </c>
      <c r="O39" s="22">
        <f>SUM(O40:O41)</f>
        <v>3.7420129999999996</v>
      </c>
      <c r="P39" s="23" t="s">
        <v>30</v>
      </c>
      <c r="Q39" s="22">
        <f>SUM(Q40:Q41)</f>
        <v>0</v>
      </c>
      <c r="R39" s="23" t="s">
        <v>30</v>
      </c>
      <c r="S39" s="103">
        <f t="shared" si="3"/>
        <v>0</v>
      </c>
      <c r="T39" s="24" t="s">
        <v>30</v>
      </c>
    </row>
    <row r="40" spans="1:20" ht="94.5" x14ac:dyDescent="0.25">
      <c r="A40" s="30" t="s">
        <v>65</v>
      </c>
      <c r="B40" s="31" t="s">
        <v>67</v>
      </c>
      <c r="C40" s="32" t="s">
        <v>68</v>
      </c>
      <c r="D40" s="33">
        <v>36.009210000000003</v>
      </c>
      <c r="E40" s="33">
        <v>33.237149930000001</v>
      </c>
      <c r="F40" s="34" t="s">
        <v>30</v>
      </c>
      <c r="G40" s="35">
        <v>33.237149930000001</v>
      </c>
      <c r="H40" s="34" t="s">
        <v>30</v>
      </c>
      <c r="I40" s="36">
        <v>0</v>
      </c>
      <c r="J40" s="34" t="s">
        <v>30</v>
      </c>
      <c r="K40" s="33">
        <v>0</v>
      </c>
      <c r="L40" s="34" t="s">
        <v>30</v>
      </c>
      <c r="M40" s="33">
        <v>0</v>
      </c>
      <c r="N40" s="34" t="s">
        <v>30</v>
      </c>
      <c r="O40" s="33">
        <f>I40-M40</f>
        <v>0</v>
      </c>
      <c r="P40" s="34" t="s">
        <v>30</v>
      </c>
      <c r="Q40" s="33">
        <f t="shared" ref="Q40:Q41" si="20">M40-K40</f>
        <v>0</v>
      </c>
      <c r="R40" s="34" t="s">
        <v>30</v>
      </c>
      <c r="S40" s="77">
        <v>0</v>
      </c>
      <c r="T40" s="37" t="s">
        <v>30</v>
      </c>
    </row>
    <row r="41" spans="1:20" ht="110.25" x14ac:dyDescent="0.25">
      <c r="A41" s="30" t="s">
        <v>65</v>
      </c>
      <c r="B41" s="38" t="s">
        <v>69</v>
      </c>
      <c r="C41" s="39" t="s">
        <v>70</v>
      </c>
      <c r="D41" s="33" t="s">
        <v>30</v>
      </c>
      <c r="E41" s="33">
        <v>5.6707287399999995</v>
      </c>
      <c r="F41" s="34" t="s">
        <v>30</v>
      </c>
      <c r="G41" s="35">
        <v>0</v>
      </c>
      <c r="H41" s="34" t="s">
        <v>30</v>
      </c>
      <c r="I41" s="36">
        <v>5.6707287399999995</v>
      </c>
      <c r="J41" s="34" t="s">
        <v>30</v>
      </c>
      <c r="K41" s="33">
        <v>1.9287157399999999</v>
      </c>
      <c r="L41" s="34" t="s">
        <v>30</v>
      </c>
      <c r="M41" s="33">
        <v>1.9287157399999999</v>
      </c>
      <c r="N41" s="34" t="s">
        <v>30</v>
      </c>
      <c r="O41" s="33">
        <f t="shared" ref="O41" si="21">I41-M41</f>
        <v>3.7420129999999996</v>
      </c>
      <c r="P41" s="34" t="s">
        <v>30</v>
      </c>
      <c r="Q41" s="33">
        <f t="shared" si="20"/>
        <v>0</v>
      </c>
      <c r="R41" s="34" t="s">
        <v>30</v>
      </c>
      <c r="S41" s="77">
        <f t="shared" si="3"/>
        <v>0</v>
      </c>
      <c r="T41" s="37" t="s">
        <v>30</v>
      </c>
    </row>
    <row r="42" spans="1:20" s="11" customFormat="1" ht="126" x14ac:dyDescent="0.25">
      <c r="A42" s="19" t="s">
        <v>71</v>
      </c>
      <c r="B42" s="25" t="s">
        <v>72</v>
      </c>
      <c r="C42" s="21" t="s">
        <v>29</v>
      </c>
      <c r="D42" s="40">
        <f>D43</f>
        <v>267.06653755000002</v>
      </c>
      <c r="E42" s="40">
        <f t="shared" ref="E42" si="22">E43</f>
        <v>258.06563805999997</v>
      </c>
      <c r="F42" s="23" t="s">
        <v>30</v>
      </c>
      <c r="G42" s="40">
        <f t="shared" ref="G42" si="23">G43</f>
        <v>258.06563805999997</v>
      </c>
      <c r="H42" s="23" t="s">
        <v>30</v>
      </c>
      <c r="I42" s="40">
        <f t="shared" ref="I42" si="24">I43</f>
        <v>0</v>
      </c>
      <c r="J42" s="23" t="s">
        <v>30</v>
      </c>
      <c r="K42" s="40">
        <f t="shared" ref="K42" si="25">K43</f>
        <v>0</v>
      </c>
      <c r="L42" s="23" t="s">
        <v>30</v>
      </c>
      <c r="M42" s="40">
        <f t="shared" ref="M42" si="26">M43</f>
        <v>0</v>
      </c>
      <c r="N42" s="23" t="s">
        <v>30</v>
      </c>
      <c r="O42" s="40">
        <f t="shared" ref="O42" si="27">O43</f>
        <v>0</v>
      </c>
      <c r="P42" s="23" t="s">
        <v>30</v>
      </c>
      <c r="Q42" s="40">
        <f t="shared" ref="Q42" si="28">Q43</f>
        <v>0</v>
      </c>
      <c r="R42" s="23" t="s">
        <v>30</v>
      </c>
      <c r="S42" s="103">
        <v>0</v>
      </c>
      <c r="T42" s="29" t="s">
        <v>30</v>
      </c>
    </row>
    <row r="43" spans="1:20" ht="47.25" x14ac:dyDescent="0.25">
      <c r="A43" s="30" t="s">
        <v>71</v>
      </c>
      <c r="B43" s="41" t="s">
        <v>73</v>
      </c>
      <c r="C43" s="42" t="s">
        <v>74</v>
      </c>
      <c r="D43" s="33">
        <v>267.06653755000002</v>
      </c>
      <c r="E43" s="33">
        <v>258.06563805999997</v>
      </c>
      <c r="F43" s="34" t="s">
        <v>30</v>
      </c>
      <c r="G43" s="36">
        <v>258.06563805999997</v>
      </c>
      <c r="H43" s="34" t="s">
        <v>30</v>
      </c>
      <c r="I43" s="36">
        <v>0</v>
      </c>
      <c r="J43" s="34" t="s">
        <v>30</v>
      </c>
      <c r="K43" s="33">
        <v>0</v>
      </c>
      <c r="L43" s="34" t="s">
        <v>30</v>
      </c>
      <c r="M43" s="33">
        <v>0</v>
      </c>
      <c r="N43" s="34" t="s">
        <v>30</v>
      </c>
      <c r="O43" s="33">
        <f>I43-M43</f>
        <v>0</v>
      </c>
      <c r="P43" s="34" t="s">
        <v>30</v>
      </c>
      <c r="Q43" s="33">
        <f>M43-K43</f>
        <v>0</v>
      </c>
      <c r="R43" s="34" t="s">
        <v>30</v>
      </c>
      <c r="S43" s="77">
        <v>0</v>
      </c>
      <c r="T43" s="37" t="s">
        <v>30</v>
      </c>
    </row>
    <row r="44" spans="1:20" s="11" customFormat="1" ht="126" x14ac:dyDescent="0.25">
      <c r="A44" s="19" t="s">
        <v>75</v>
      </c>
      <c r="B44" s="25" t="s">
        <v>76</v>
      </c>
      <c r="C44" s="21" t="s">
        <v>29</v>
      </c>
      <c r="D44" s="40">
        <f>SUM(D45:D51)</f>
        <v>1459.2378135593221</v>
      </c>
      <c r="E44" s="40">
        <f t="shared" ref="E44" si="29">SUM(E45:E51)</f>
        <v>2119.2726971099996</v>
      </c>
      <c r="F44" s="23" t="s">
        <v>30</v>
      </c>
      <c r="G44" s="40">
        <f>SUM(G45:G51)</f>
        <v>1127.36328592</v>
      </c>
      <c r="H44" s="23" t="s">
        <v>30</v>
      </c>
      <c r="I44" s="40">
        <f t="shared" ref="I44" si="30">SUM(I45:I51)</f>
        <v>991.9094111899999</v>
      </c>
      <c r="J44" s="23" t="s">
        <v>30</v>
      </c>
      <c r="K44" s="40">
        <f t="shared" ref="K44" si="31">SUM(K45:K51)</f>
        <v>159.12047221</v>
      </c>
      <c r="L44" s="23" t="s">
        <v>30</v>
      </c>
      <c r="M44" s="40">
        <f t="shared" ref="M44" si="32">SUM(M45:M51)</f>
        <v>157.04095202999997</v>
      </c>
      <c r="N44" s="23" t="s">
        <v>30</v>
      </c>
      <c r="O44" s="40">
        <f t="shared" ref="O44" si="33">SUM(O45:O51)</f>
        <v>834.86845915999993</v>
      </c>
      <c r="P44" s="23" t="s">
        <v>30</v>
      </c>
      <c r="Q44" s="40">
        <f t="shared" ref="Q44" si="34">SUM(Q45:Q51)</f>
        <v>-2.079520180000034</v>
      </c>
      <c r="R44" s="23" t="s">
        <v>30</v>
      </c>
      <c r="S44" s="103">
        <f t="shared" si="3"/>
        <v>-1.3068841181262818E-2</v>
      </c>
      <c r="T44" s="29" t="s">
        <v>30</v>
      </c>
    </row>
    <row r="45" spans="1:20" ht="47.25" x14ac:dyDescent="0.25">
      <c r="A45" s="30" t="s">
        <v>75</v>
      </c>
      <c r="B45" s="41" t="s">
        <v>77</v>
      </c>
      <c r="C45" s="34" t="s">
        <v>78</v>
      </c>
      <c r="D45" s="33">
        <v>781.66362711864406</v>
      </c>
      <c r="E45" s="33">
        <v>832.48005933000002</v>
      </c>
      <c r="F45" s="34" t="s">
        <v>30</v>
      </c>
      <c r="G45" s="36">
        <v>522.24228657000003</v>
      </c>
      <c r="H45" s="34" t="s">
        <v>30</v>
      </c>
      <c r="I45" s="36">
        <v>310.23777275999998</v>
      </c>
      <c r="J45" s="34" t="s">
        <v>30</v>
      </c>
      <c r="K45" s="33">
        <v>100.30489652000001</v>
      </c>
      <c r="L45" s="34" t="s">
        <v>30</v>
      </c>
      <c r="M45" s="33">
        <v>101.10530231999999</v>
      </c>
      <c r="N45" s="34" t="s">
        <v>30</v>
      </c>
      <c r="O45" s="33">
        <f t="shared" ref="O45:O50" si="35">I45-M45</f>
        <v>209.13247043999999</v>
      </c>
      <c r="P45" s="34" t="s">
        <v>30</v>
      </c>
      <c r="Q45" s="33">
        <v>0.80040579999996453</v>
      </c>
      <c r="R45" s="34" t="s">
        <v>30</v>
      </c>
      <c r="S45" s="77">
        <f t="shared" si="3"/>
        <v>7.9797280867576568E-3</v>
      </c>
      <c r="T45" s="37" t="s">
        <v>30</v>
      </c>
    </row>
    <row r="46" spans="1:20" ht="78.75" x14ac:dyDescent="0.25">
      <c r="A46" s="30" t="s">
        <v>75</v>
      </c>
      <c r="B46" s="41" t="s">
        <v>79</v>
      </c>
      <c r="C46" s="34" t="s">
        <v>80</v>
      </c>
      <c r="D46" s="33">
        <v>162.48959322033897</v>
      </c>
      <c r="E46" s="33">
        <v>120.99733229</v>
      </c>
      <c r="F46" s="34" t="s">
        <v>30</v>
      </c>
      <c r="G46" s="36">
        <v>98.864332290000007</v>
      </c>
      <c r="H46" s="34" t="s">
        <v>30</v>
      </c>
      <c r="I46" s="36">
        <v>22.132999999999996</v>
      </c>
      <c r="J46" s="34" t="s">
        <v>30</v>
      </c>
      <c r="K46" s="33">
        <v>22.132999999999999</v>
      </c>
      <c r="L46" s="34" t="s">
        <v>30</v>
      </c>
      <c r="M46" s="33">
        <v>18.60472266</v>
      </c>
      <c r="N46" s="34" t="s">
        <v>30</v>
      </c>
      <c r="O46" s="33">
        <f t="shared" si="35"/>
        <v>3.5282773399999954</v>
      </c>
      <c r="P46" s="34" t="s">
        <v>30</v>
      </c>
      <c r="Q46" s="33">
        <f t="shared" ref="Q46:Q50" si="36">M46-K46</f>
        <v>-3.5282773399999989</v>
      </c>
      <c r="R46" s="34" t="s">
        <v>30</v>
      </c>
      <c r="S46" s="77">
        <f t="shared" si="3"/>
        <v>-0.15941252157412006</v>
      </c>
      <c r="T46" s="37" t="s">
        <v>81</v>
      </c>
    </row>
    <row r="47" spans="1:20" ht="47.25" x14ac:dyDescent="0.25">
      <c r="A47" s="43" t="s">
        <v>75</v>
      </c>
      <c r="B47" s="44" t="s">
        <v>82</v>
      </c>
      <c r="C47" s="45" t="s">
        <v>83</v>
      </c>
      <c r="D47" s="33">
        <v>515.084593220339</v>
      </c>
      <c r="E47" s="33">
        <v>316.66930548999994</v>
      </c>
      <c r="F47" s="34" t="s">
        <v>30</v>
      </c>
      <c r="G47" s="36">
        <v>283.01315727999997</v>
      </c>
      <c r="H47" s="34" t="s">
        <v>30</v>
      </c>
      <c r="I47" s="36">
        <v>33.656148209999969</v>
      </c>
      <c r="J47" s="34" t="s">
        <v>30</v>
      </c>
      <c r="K47" s="33">
        <v>33.656148209999998</v>
      </c>
      <c r="L47" s="34" t="s">
        <v>30</v>
      </c>
      <c r="M47" s="33">
        <v>33.656148209999998</v>
      </c>
      <c r="N47" s="34" t="s">
        <v>30</v>
      </c>
      <c r="O47" s="33">
        <f t="shared" si="35"/>
        <v>0</v>
      </c>
      <c r="P47" s="34" t="s">
        <v>30</v>
      </c>
      <c r="Q47" s="33">
        <f t="shared" si="36"/>
        <v>0</v>
      </c>
      <c r="R47" s="34" t="s">
        <v>30</v>
      </c>
      <c r="S47" s="77">
        <f t="shared" si="3"/>
        <v>0</v>
      </c>
      <c r="T47" s="37" t="s">
        <v>30</v>
      </c>
    </row>
    <row r="48" spans="1:20" ht="63" x14ac:dyDescent="0.25">
      <c r="A48" s="30" t="s">
        <v>75</v>
      </c>
      <c r="B48" s="41" t="s">
        <v>84</v>
      </c>
      <c r="C48" s="34" t="s">
        <v>85</v>
      </c>
      <c r="D48" s="33" t="s">
        <v>30</v>
      </c>
      <c r="E48" s="33">
        <v>654.69799999999998</v>
      </c>
      <c r="F48" s="34" t="s">
        <v>30</v>
      </c>
      <c r="G48" s="36">
        <v>222.80137602000002</v>
      </c>
      <c r="H48" s="34" t="s">
        <v>30</v>
      </c>
      <c r="I48" s="36">
        <v>431.89662397999996</v>
      </c>
      <c r="J48" s="34" t="s">
        <v>30</v>
      </c>
      <c r="K48" s="33">
        <v>0</v>
      </c>
      <c r="L48" s="34" t="s">
        <v>30</v>
      </c>
      <c r="M48" s="33">
        <v>0</v>
      </c>
      <c r="N48" s="34" t="s">
        <v>30</v>
      </c>
      <c r="O48" s="33">
        <f t="shared" si="35"/>
        <v>431.89662397999996</v>
      </c>
      <c r="P48" s="34" t="s">
        <v>30</v>
      </c>
      <c r="Q48" s="33">
        <f t="shared" si="36"/>
        <v>0</v>
      </c>
      <c r="R48" s="34" t="s">
        <v>30</v>
      </c>
      <c r="S48" s="77">
        <v>0</v>
      </c>
      <c r="T48" s="37" t="s">
        <v>30</v>
      </c>
    </row>
    <row r="49" spans="1:20" ht="47.25" x14ac:dyDescent="0.25">
      <c r="A49" s="30" t="s">
        <v>75</v>
      </c>
      <c r="B49" s="41" t="s">
        <v>86</v>
      </c>
      <c r="C49" s="34" t="s">
        <v>87</v>
      </c>
      <c r="D49" s="33" t="s">
        <v>30</v>
      </c>
      <c r="E49" s="33" t="s">
        <v>30</v>
      </c>
      <c r="F49" s="34" t="s">
        <v>30</v>
      </c>
      <c r="G49" s="36" t="s">
        <v>30</v>
      </c>
      <c r="H49" s="34" t="s">
        <v>30</v>
      </c>
      <c r="I49" s="36" t="s">
        <v>30</v>
      </c>
      <c r="J49" s="34" t="s">
        <v>30</v>
      </c>
      <c r="K49" s="33" t="s">
        <v>30</v>
      </c>
      <c r="L49" s="34" t="s">
        <v>30</v>
      </c>
      <c r="M49" s="33">
        <v>0</v>
      </c>
      <c r="N49" s="34" t="s">
        <v>30</v>
      </c>
      <c r="O49" s="34" t="s">
        <v>30</v>
      </c>
      <c r="P49" s="34" t="s">
        <v>30</v>
      </c>
      <c r="Q49" s="34" t="s">
        <v>30</v>
      </c>
      <c r="R49" s="34" t="s">
        <v>30</v>
      </c>
      <c r="S49" s="46" t="s">
        <v>30</v>
      </c>
      <c r="T49" s="47" t="s">
        <v>88</v>
      </c>
    </row>
    <row r="50" spans="1:20" ht="78.75" x14ac:dyDescent="0.25">
      <c r="A50" s="30" t="s">
        <v>75</v>
      </c>
      <c r="B50" s="41" t="s">
        <v>89</v>
      </c>
      <c r="C50" s="34" t="s">
        <v>90</v>
      </c>
      <c r="D50" s="33" t="s">
        <v>30</v>
      </c>
      <c r="E50" s="33">
        <v>194.428</v>
      </c>
      <c r="F50" s="34" t="s">
        <v>30</v>
      </c>
      <c r="G50" s="36">
        <v>0.44213375999999016</v>
      </c>
      <c r="H50" s="34" t="s">
        <v>30</v>
      </c>
      <c r="I50" s="36">
        <v>193.98586624000001</v>
      </c>
      <c r="J50" s="34" t="s">
        <v>30</v>
      </c>
      <c r="K50" s="33">
        <v>3.0264274799999997</v>
      </c>
      <c r="L50" s="34" t="s">
        <v>30</v>
      </c>
      <c r="M50" s="33">
        <v>3.6747788400000001</v>
      </c>
      <c r="N50" s="34" t="s">
        <v>30</v>
      </c>
      <c r="O50" s="33">
        <f t="shared" si="35"/>
        <v>190.31108740000002</v>
      </c>
      <c r="P50" s="34" t="s">
        <v>30</v>
      </c>
      <c r="Q50" s="33">
        <f t="shared" si="36"/>
        <v>0.64835136000000038</v>
      </c>
      <c r="R50" s="34" t="s">
        <v>30</v>
      </c>
      <c r="S50" s="77">
        <f t="shared" si="3"/>
        <v>0.21422993423255607</v>
      </c>
      <c r="T50" s="48" t="s">
        <v>91</v>
      </c>
    </row>
    <row r="51" spans="1:20" ht="31.5" x14ac:dyDescent="0.25">
      <c r="A51" s="43" t="s">
        <v>75</v>
      </c>
      <c r="B51" s="44" t="s">
        <v>92</v>
      </c>
      <c r="C51" s="32" t="s">
        <v>93</v>
      </c>
      <c r="D51" s="33" t="s">
        <v>30</v>
      </c>
      <c r="E51" s="33" t="s">
        <v>30</v>
      </c>
      <c r="F51" s="34" t="s">
        <v>30</v>
      </c>
      <c r="G51" s="36" t="s">
        <v>30</v>
      </c>
      <c r="H51" s="34" t="s">
        <v>30</v>
      </c>
      <c r="I51" s="36" t="s">
        <v>30</v>
      </c>
      <c r="J51" s="34" t="s">
        <v>30</v>
      </c>
      <c r="K51" s="33" t="s">
        <v>30</v>
      </c>
      <c r="L51" s="34" t="s">
        <v>30</v>
      </c>
      <c r="M51" s="33">
        <v>0</v>
      </c>
      <c r="N51" s="34" t="s">
        <v>30</v>
      </c>
      <c r="O51" s="34" t="s">
        <v>30</v>
      </c>
      <c r="P51" s="34" t="s">
        <v>30</v>
      </c>
      <c r="Q51" s="34" t="s">
        <v>30</v>
      </c>
      <c r="R51" s="34" t="s">
        <v>30</v>
      </c>
      <c r="S51" s="46" t="s">
        <v>30</v>
      </c>
      <c r="T51" s="47" t="s">
        <v>94</v>
      </c>
    </row>
    <row r="52" spans="1:20" s="11" customFormat="1" ht="47.25" x14ac:dyDescent="0.25">
      <c r="A52" s="19" t="s">
        <v>95</v>
      </c>
      <c r="B52" s="25" t="s">
        <v>96</v>
      </c>
      <c r="C52" s="21" t="s">
        <v>29</v>
      </c>
      <c r="D52" s="40">
        <v>0</v>
      </c>
      <c r="E52" s="40">
        <v>0</v>
      </c>
      <c r="F52" s="23" t="s">
        <v>30</v>
      </c>
      <c r="G52" s="40">
        <v>0</v>
      </c>
      <c r="H52" s="23" t="s">
        <v>30</v>
      </c>
      <c r="I52" s="40">
        <v>0</v>
      </c>
      <c r="J52" s="23" t="s">
        <v>30</v>
      </c>
      <c r="K52" s="40">
        <v>0</v>
      </c>
      <c r="L52" s="23" t="s">
        <v>30</v>
      </c>
      <c r="M52" s="40">
        <v>0</v>
      </c>
      <c r="N52" s="23" t="s">
        <v>30</v>
      </c>
      <c r="O52" s="40">
        <v>0</v>
      </c>
      <c r="P52" s="23" t="s">
        <v>30</v>
      </c>
      <c r="Q52" s="40">
        <v>0</v>
      </c>
      <c r="R52" s="23" t="s">
        <v>30</v>
      </c>
      <c r="S52" s="103">
        <v>0</v>
      </c>
      <c r="T52" s="24" t="s">
        <v>30</v>
      </c>
    </row>
    <row r="53" spans="1:20" s="11" customFormat="1" ht="78.75" x14ac:dyDescent="0.25">
      <c r="A53" s="19" t="s">
        <v>97</v>
      </c>
      <c r="B53" s="25" t="s">
        <v>98</v>
      </c>
      <c r="C53" s="21" t="s">
        <v>29</v>
      </c>
      <c r="D53" s="40">
        <f>D54+D58+D62+D64</f>
        <v>1038.0635717998305</v>
      </c>
      <c r="E53" s="40">
        <f>E54+E58+E62+E64</f>
        <v>2819.2225009166623</v>
      </c>
      <c r="F53" s="23" t="s">
        <v>30</v>
      </c>
      <c r="G53" s="40">
        <f>G54+G58+G62+G64</f>
        <v>216.87432381000002</v>
      </c>
      <c r="H53" s="23" t="s">
        <v>30</v>
      </c>
      <c r="I53" s="40">
        <f>I54+I58+I62+I64</f>
        <v>2602.3481771066622</v>
      </c>
      <c r="J53" s="23" t="s">
        <v>30</v>
      </c>
      <c r="K53" s="40">
        <f>K54+K58+K62+K64</f>
        <v>286.99197125000001</v>
      </c>
      <c r="L53" s="23" t="s">
        <v>30</v>
      </c>
      <c r="M53" s="40">
        <f>M54+M58+M62+M64</f>
        <v>199.06566608000003</v>
      </c>
      <c r="N53" s="23" t="s">
        <v>30</v>
      </c>
      <c r="O53" s="40">
        <f>O54+O58+O62+O64</f>
        <v>2403.6575110266622</v>
      </c>
      <c r="P53" s="23" t="s">
        <v>30</v>
      </c>
      <c r="Q53" s="40">
        <f>Q54+Q58+Q62+Q64</f>
        <v>-88.301305169999978</v>
      </c>
      <c r="R53" s="23" t="s">
        <v>30</v>
      </c>
      <c r="S53" s="103">
        <f t="shared" si="3"/>
        <v>-0.30767866008725486</v>
      </c>
      <c r="T53" s="24" t="s">
        <v>30</v>
      </c>
    </row>
    <row r="54" spans="1:20" s="11" customFormat="1" ht="47.25" x14ac:dyDescent="0.25">
      <c r="A54" s="19" t="s">
        <v>99</v>
      </c>
      <c r="B54" s="25" t="s">
        <v>100</v>
      </c>
      <c r="C54" s="21" t="s">
        <v>29</v>
      </c>
      <c r="D54" s="40">
        <f>SUM(D55:D57)</f>
        <v>159.25308475</v>
      </c>
      <c r="E54" s="40">
        <f>SUM(E55:E57)</f>
        <v>314.71894129999998</v>
      </c>
      <c r="F54" s="23" t="s">
        <v>30</v>
      </c>
      <c r="G54" s="40">
        <f>SUM(G55:G57)</f>
        <v>25.294816239999996</v>
      </c>
      <c r="H54" s="23" t="s">
        <v>30</v>
      </c>
      <c r="I54" s="40">
        <f>SUM(I55:I57)</f>
        <v>289.42412505999999</v>
      </c>
      <c r="J54" s="23" t="s">
        <v>30</v>
      </c>
      <c r="K54" s="40">
        <f>SUM(K55:K57)</f>
        <v>80.552858099999995</v>
      </c>
      <c r="L54" s="23" t="s">
        <v>30</v>
      </c>
      <c r="M54" s="40">
        <f>SUM(M55:M57)</f>
        <v>35.321239150000004</v>
      </c>
      <c r="N54" s="23" t="s">
        <v>30</v>
      </c>
      <c r="O54" s="40">
        <f>SUM(O55:O57)</f>
        <v>254.10288591</v>
      </c>
      <c r="P54" s="23" t="s">
        <v>30</v>
      </c>
      <c r="Q54" s="40">
        <f>SUM(Q55:Q57)</f>
        <v>-45.231618949999998</v>
      </c>
      <c r="R54" s="23" t="s">
        <v>30</v>
      </c>
      <c r="S54" s="103">
        <f t="shared" si="3"/>
        <v>-0.56151476206900719</v>
      </c>
      <c r="T54" s="24" t="s">
        <v>30</v>
      </c>
    </row>
    <row r="55" spans="1:20" ht="157.5" x14ac:dyDescent="0.25">
      <c r="A55" s="43" t="s">
        <v>99</v>
      </c>
      <c r="B55" s="44" t="s">
        <v>101</v>
      </c>
      <c r="C55" s="32" t="s">
        <v>102</v>
      </c>
      <c r="D55" s="33" t="s">
        <v>30</v>
      </c>
      <c r="E55" s="33">
        <v>197.98063395</v>
      </c>
      <c r="F55" s="34" t="s">
        <v>30</v>
      </c>
      <c r="G55" s="36">
        <v>4.2994410500000004</v>
      </c>
      <c r="H55" s="34" t="s">
        <v>30</v>
      </c>
      <c r="I55" s="36">
        <v>193.68119289999999</v>
      </c>
      <c r="J55" s="34" t="s">
        <v>30</v>
      </c>
      <c r="K55" s="33">
        <v>51.211409939999996</v>
      </c>
      <c r="L55" s="34" t="s">
        <v>30</v>
      </c>
      <c r="M55" s="33">
        <v>5.9797909900000006</v>
      </c>
      <c r="N55" s="34" t="s">
        <v>30</v>
      </c>
      <c r="O55" s="33">
        <f t="shared" ref="O55:O57" si="37">I55-M55</f>
        <v>187.70140190999999</v>
      </c>
      <c r="P55" s="34" t="s">
        <v>30</v>
      </c>
      <c r="Q55" s="33">
        <f t="shared" ref="Q55:Q57" si="38">M55-K55</f>
        <v>-45.231618949999998</v>
      </c>
      <c r="R55" s="34" t="s">
        <v>30</v>
      </c>
      <c r="S55" s="77">
        <f t="shared" si="3"/>
        <v>-0.88323322874714827</v>
      </c>
      <c r="T55" s="48" t="s">
        <v>103</v>
      </c>
    </row>
    <row r="56" spans="1:20" ht="31.5" x14ac:dyDescent="0.25">
      <c r="A56" s="30" t="s">
        <v>99</v>
      </c>
      <c r="B56" s="49" t="s">
        <v>104</v>
      </c>
      <c r="C56" s="34" t="s">
        <v>105</v>
      </c>
      <c r="D56" s="39" t="s">
        <v>30</v>
      </c>
      <c r="E56" s="33">
        <v>69.833364249999988</v>
      </c>
      <c r="F56" s="34" t="s">
        <v>30</v>
      </c>
      <c r="G56" s="35">
        <v>0.74212443999999778</v>
      </c>
      <c r="H56" s="34" t="s">
        <v>30</v>
      </c>
      <c r="I56" s="36">
        <v>69.09123980999999</v>
      </c>
      <c r="J56" s="34" t="s">
        <v>30</v>
      </c>
      <c r="K56" s="33">
        <v>2.6897558100000003</v>
      </c>
      <c r="L56" s="34" t="s">
        <v>30</v>
      </c>
      <c r="M56" s="33">
        <v>2.6897558100000003</v>
      </c>
      <c r="N56" s="34" t="s">
        <v>30</v>
      </c>
      <c r="O56" s="33">
        <f t="shared" si="37"/>
        <v>66.401483999999996</v>
      </c>
      <c r="P56" s="34" t="s">
        <v>30</v>
      </c>
      <c r="Q56" s="33">
        <f t="shared" si="38"/>
        <v>0</v>
      </c>
      <c r="R56" s="34" t="s">
        <v>30</v>
      </c>
      <c r="S56" s="77">
        <f t="shared" si="3"/>
        <v>0</v>
      </c>
      <c r="T56" s="48" t="s">
        <v>30</v>
      </c>
    </row>
    <row r="57" spans="1:20" ht="31.5" x14ac:dyDescent="0.25">
      <c r="A57" s="30" t="s">
        <v>99</v>
      </c>
      <c r="B57" s="31" t="s">
        <v>106</v>
      </c>
      <c r="C57" s="32" t="s">
        <v>107</v>
      </c>
      <c r="D57" s="39">
        <v>159.25308475</v>
      </c>
      <c r="E57" s="33">
        <v>46.904943099999997</v>
      </c>
      <c r="F57" s="34" t="s">
        <v>30</v>
      </c>
      <c r="G57" s="36">
        <v>20.253250749999996</v>
      </c>
      <c r="H57" s="34" t="s">
        <v>30</v>
      </c>
      <c r="I57" s="36">
        <v>26.651692350000001</v>
      </c>
      <c r="J57" s="34" t="s">
        <v>30</v>
      </c>
      <c r="K57" s="33">
        <v>26.651692350000001</v>
      </c>
      <c r="L57" s="34" t="s">
        <v>30</v>
      </c>
      <c r="M57" s="33">
        <v>26.651692350000001</v>
      </c>
      <c r="N57" s="34" t="s">
        <v>30</v>
      </c>
      <c r="O57" s="33">
        <f t="shared" si="37"/>
        <v>0</v>
      </c>
      <c r="P57" s="34" t="s">
        <v>30</v>
      </c>
      <c r="Q57" s="33">
        <f t="shared" si="38"/>
        <v>0</v>
      </c>
      <c r="R57" s="34" t="s">
        <v>30</v>
      </c>
      <c r="S57" s="77">
        <f t="shared" si="3"/>
        <v>0</v>
      </c>
      <c r="T57" s="48" t="s">
        <v>30</v>
      </c>
    </row>
    <row r="58" spans="1:20" s="11" customFormat="1" ht="31.5" x14ac:dyDescent="0.25">
      <c r="A58" s="19" t="s">
        <v>108</v>
      </c>
      <c r="B58" s="25" t="s">
        <v>109</v>
      </c>
      <c r="C58" s="21" t="s">
        <v>29</v>
      </c>
      <c r="D58" s="40">
        <f>SUM(D59:D61)</f>
        <v>0</v>
      </c>
      <c r="E58" s="40">
        <f>SUM(E59:E61)</f>
        <v>148.82980449999999</v>
      </c>
      <c r="F58" s="23" t="s">
        <v>30</v>
      </c>
      <c r="G58" s="40">
        <f>SUM(G59:G61)</f>
        <v>3.4588022499999935</v>
      </c>
      <c r="H58" s="23" t="s">
        <v>30</v>
      </c>
      <c r="I58" s="40">
        <f t="shared" ref="I58" si="39">SUM(I59:I61)</f>
        <v>145.37100225</v>
      </c>
      <c r="J58" s="23" t="s">
        <v>30</v>
      </c>
      <c r="K58" s="40">
        <f t="shared" ref="K58" si="40">SUM(K59:K61)</f>
        <v>34.435000000000002</v>
      </c>
      <c r="L58" s="23" t="s">
        <v>30</v>
      </c>
      <c r="M58" s="40">
        <f t="shared" ref="M58" si="41">SUM(M59:M61)</f>
        <v>32.739715019999998</v>
      </c>
      <c r="N58" s="23" t="s">
        <v>30</v>
      </c>
      <c r="O58" s="40">
        <f t="shared" ref="O58" si="42">SUM(O59:O61)</f>
        <v>113.00628723</v>
      </c>
      <c r="P58" s="23" t="s">
        <v>30</v>
      </c>
      <c r="Q58" s="40">
        <f t="shared" ref="Q58" si="43">SUM(Q59:Q61)</f>
        <v>-2.0702849800000038</v>
      </c>
      <c r="R58" s="23" t="s">
        <v>30</v>
      </c>
      <c r="S58" s="103">
        <f t="shared" si="3"/>
        <v>-6.0121532742848954E-2</v>
      </c>
      <c r="T58" s="26" t="s">
        <v>30</v>
      </c>
    </row>
    <row r="59" spans="1:20" ht="31.5" x14ac:dyDescent="0.25">
      <c r="A59" s="30" t="s">
        <v>108</v>
      </c>
      <c r="B59" s="50" t="s">
        <v>110</v>
      </c>
      <c r="C59" s="34" t="s">
        <v>111</v>
      </c>
      <c r="D59" s="33" t="s">
        <v>30</v>
      </c>
      <c r="E59" s="33">
        <v>113.41933557999999</v>
      </c>
      <c r="F59" s="34" t="s">
        <v>30</v>
      </c>
      <c r="G59" s="36">
        <v>2.4833333299999936</v>
      </c>
      <c r="H59" s="34" t="s">
        <v>30</v>
      </c>
      <c r="I59" s="36">
        <v>110.93600225</v>
      </c>
      <c r="J59" s="34" t="s">
        <v>30</v>
      </c>
      <c r="K59" s="33">
        <v>0</v>
      </c>
      <c r="L59" s="34" t="s">
        <v>30</v>
      </c>
      <c r="M59" s="33">
        <v>0</v>
      </c>
      <c r="N59" s="34" t="s">
        <v>30</v>
      </c>
      <c r="O59" s="33">
        <f t="shared" ref="O59:O60" si="44">I59-M59</f>
        <v>110.93600225</v>
      </c>
      <c r="P59" s="34" t="s">
        <v>30</v>
      </c>
      <c r="Q59" s="33">
        <f t="shared" ref="Q59:Q60" si="45">M59-K59</f>
        <v>0</v>
      </c>
      <c r="R59" s="34" t="s">
        <v>30</v>
      </c>
      <c r="S59" s="77">
        <v>0</v>
      </c>
      <c r="T59" s="37" t="s">
        <v>30</v>
      </c>
    </row>
    <row r="60" spans="1:20" ht="31.5" x14ac:dyDescent="0.25">
      <c r="A60" s="30" t="s">
        <v>108</v>
      </c>
      <c r="B60" s="50" t="s">
        <v>112</v>
      </c>
      <c r="C60" s="34" t="s">
        <v>113</v>
      </c>
      <c r="D60" s="33" t="s">
        <v>30</v>
      </c>
      <c r="E60" s="33">
        <v>35.41046892</v>
      </c>
      <c r="F60" s="34" t="s">
        <v>30</v>
      </c>
      <c r="G60" s="36">
        <v>0.97546892000000007</v>
      </c>
      <c r="H60" s="34" t="s">
        <v>30</v>
      </c>
      <c r="I60" s="36">
        <v>34.435000000000002</v>
      </c>
      <c r="J60" s="34" t="s">
        <v>30</v>
      </c>
      <c r="K60" s="33">
        <v>34.435000000000002</v>
      </c>
      <c r="L60" s="34" t="s">
        <v>30</v>
      </c>
      <c r="M60" s="33">
        <v>32.364715019999998</v>
      </c>
      <c r="N60" s="34" t="s">
        <v>30</v>
      </c>
      <c r="O60" s="33">
        <f t="shared" si="44"/>
        <v>2.0702849800000038</v>
      </c>
      <c r="P60" s="34" t="s">
        <v>30</v>
      </c>
      <c r="Q60" s="33">
        <f t="shared" si="45"/>
        <v>-2.0702849800000038</v>
      </c>
      <c r="R60" s="34" t="s">
        <v>30</v>
      </c>
      <c r="S60" s="77">
        <f t="shared" si="3"/>
        <v>-6.0121532742848954E-2</v>
      </c>
      <c r="T60" s="37" t="s">
        <v>30</v>
      </c>
    </row>
    <row r="61" spans="1:20" ht="110.25" x14ac:dyDescent="0.25">
      <c r="A61" s="30" t="s">
        <v>108</v>
      </c>
      <c r="B61" s="51" t="s">
        <v>114</v>
      </c>
      <c r="C61" s="32" t="s">
        <v>115</v>
      </c>
      <c r="D61" s="33" t="s">
        <v>30</v>
      </c>
      <c r="E61" s="33" t="s">
        <v>30</v>
      </c>
      <c r="F61" s="34" t="s">
        <v>30</v>
      </c>
      <c r="G61" s="36" t="s">
        <v>30</v>
      </c>
      <c r="H61" s="34" t="s">
        <v>30</v>
      </c>
      <c r="I61" s="36" t="s">
        <v>30</v>
      </c>
      <c r="J61" s="34" t="s">
        <v>30</v>
      </c>
      <c r="K61" s="33" t="s">
        <v>30</v>
      </c>
      <c r="L61" s="34" t="s">
        <v>30</v>
      </c>
      <c r="M61" s="33">
        <v>0.375</v>
      </c>
      <c r="N61" s="34" t="s">
        <v>30</v>
      </c>
      <c r="O61" s="33" t="s">
        <v>30</v>
      </c>
      <c r="P61" s="34" t="s">
        <v>30</v>
      </c>
      <c r="Q61" s="33" t="s">
        <v>30</v>
      </c>
      <c r="R61" s="34" t="s">
        <v>30</v>
      </c>
      <c r="S61" s="77" t="s">
        <v>30</v>
      </c>
      <c r="T61" s="37" t="s">
        <v>116</v>
      </c>
    </row>
    <row r="62" spans="1:20" s="11" customFormat="1" ht="31.5" x14ac:dyDescent="0.25">
      <c r="A62" s="19" t="s">
        <v>117</v>
      </c>
      <c r="B62" s="25" t="s">
        <v>118</v>
      </c>
      <c r="C62" s="21" t="s">
        <v>29</v>
      </c>
      <c r="D62" s="40">
        <f>SUM(D63:D63)</f>
        <v>315.25825400000002</v>
      </c>
      <c r="E62" s="40">
        <f>SUM(E63:E63)</f>
        <v>404.40151348999996</v>
      </c>
      <c r="F62" s="23" t="s">
        <v>30</v>
      </c>
      <c r="G62" s="40">
        <f>SUM(G63:G63)</f>
        <v>45.819243580000006</v>
      </c>
      <c r="H62" s="23" t="s">
        <v>30</v>
      </c>
      <c r="I62" s="40">
        <f>SUM(I63:I63)</f>
        <v>358.58226990999992</v>
      </c>
      <c r="J62" s="23" t="s">
        <v>30</v>
      </c>
      <c r="K62" s="40">
        <f>SUM(K63:K63)</f>
        <v>72.551336059999997</v>
      </c>
      <c r="L62" s="23" t="s">
        <v>30</v>
      </c>
      <c r="M62" s="40">
        <f>SUM(M63:M63)</f>
        <v>10.831732909999999</v>
      </c>
      <c r="N62" s="23" t="s">
        <v>30</v>
      </c>
      <c r="O62" s="40">
        <f>SUM(O63:O63)</f>
        <v>347.75053699999989</v>
      </c>
      <c r="P62" s="23" t="s">
        <v>30</v>
      </c>
      <c r="Q62" s="40">
        <f>SUM(Q63:Q63)</f>
        <v>-61.719603149999998</v>
      </c>
      <c r="R62" s="23" t="s">
        <v>30</v>
      </c>
      <c r="S62" s="103">
        <f t="shared" si="3"/>
        <v>-0.85070250255567792</v>
      </c>
      <c r="T62" s="24" t="s">
        <v>30</v>
      </c>
    </row>
    <row r="63" spans="1:20" ht="110.25" x14ac:dyDescent="0.25">
      <c r="A63" s="30" t="s">
        <v>117</v>
      </c>
      <c r="B63" s="51" t="s">
        <v>119</v>
      </c>
      <c r="C63" s="32" t="s">
        <v>120</v>
      </c>
      <c r="D63" s="33">
        <v>315.25825400000002</v>
      </c>
      <c r="E63" s="33">
        <v>404.40151348999996</v>
      </c>
      <c r="F63" s="34" t="s">
        <v>30</v>
      </c>
      <c r="G63" s="36">
        <v>45.819243580000006</v>
      </c>
      <c r="H63" s="34" t="s">
        <v>30</v>
      </c>
      <c r="I63" s="36">
        <v>358.58226990999992</v>
      </c>
      <c r="J63" s="34" t="s">
        <v>30</v>
      </c>
      <c r="K63" s="33">
        <v>72.551336059999997</v>
      </c>
      <c r="L63" s="34" t="s">
        <v>30</v>
      </c>
      <c r="M63" s="33">
        <v>10.831732909999999</v>
      </c>
      <c r="N63" s="34" t="s">
        <v>30</v>
      </c>
      <c r="O63" s="33">
        <f t="shared" ref="O63" si="46">I63-M63</f>
        <v>347.75053699999989</v>
      </c>
      <c r="P63" s="34" t="s">
        <v>30</v>
      </c>
      <c r="Q63" s="33">
        <f t="shared" ref="Q63" si="47">M63-K63</f>
        <v>-61.719603149999998</v>
      </c>
      <c r="R63" s="34" t="s">
        <v>30</v>
      </c>
      <c r="S63" s="77">
        <f t="shared" si="3"/>
        <v>-0.85070250255567792</v>
      </c>
      <c r="T63" s="37" t="s">
        <v>121</v>
      </c>
    </row>
    <row r="64" spans="1:20" s="11" customFormat="1" ht="31.5" x14ac:dyDescent="0.25">
      <c r="A64" s="19" t="s">
        <v>122</v>
      </c>
      <c r="B64" s="25" t="s">
        <v>123</v>
      </c>
      <c r="C64" s="21" t="s">
        <v>29</v>
      </c>
      <c r="D64" s="40">
        <f>SUM(D65:D73)</f>
        <v>563.55223304983042</v>
      </c>
      <c r="E64" s="40">
        <f t="shared" ref="E64:G64" si="48">SUM(E65:E73)</f>
        <v>1951.2722416266622</v>
      </c>
      <c r="F64" s="23" t="s">
        <v>30</v>
      </c>
      <c r="G64" s="40">
        <f t="shared" si="48"/>
        <v>142.30146174000001</v>
      </c>
      <c r="H64" s="23" t="s">
        <v>30</v>
      </c>
      <c r="I64" s="40">
        <f>SUM(I65:I73)</f>
        <v>1808.9707798866623</v>
      </c>
      <c r="J64" s="23" t="s">
        <v>30</v>
      </c>
      <c r="K64" s="40">
        <f>SUM(K65:K73)</f>
        <v>99.452777090000012</v>
      </c>
      <c r="L64" s="23" t="s">
        <v>30</v>
      </c>
      <c r="M64" s="40">
        <f>SUM(M65:M73)</f>
        <v>120.17297900000001</v>
      </c>
      <c r="N64" s="23" t="s">
        <v>30</v>
      </c>
      <c r="O64" s="40">
        <f>SUM(O65:O73)</f>
        <v>1688.7978008866623</v>
      </c>
      <c r="P64" s="23" t="s">
        <v>30</v>
      </c>
      <c r="Q64" s="40">
        <f>SUM(Q65:Q73)</f>
        <v>20.720201910000014</v>
      </c>
      <c r="R64" s="23" t="s">
        <v>30</v>
      </c>
      <c r="S64" s="103">
        <f t="shared" si="3"/>
        <v>0.20834211488382293</v>
      </c>
      <c r="T64" s="29" t="s">
        <v>30</v>
      </c>
    </row>
    <row r="65" spans="1:20" ht="78.75" x14ac:dyDescent="0.25">
      <c r="A65" s="43" t="s">
        <v>122</v>
      </c>
      <c r="B65" s="52" t="s">
        <v>124</v>
      </c>
      <c r="C65" s="53" t="s">
        <v>125</v>
      </c>
      <c r="D65" s="33">
        <v>65.531211864406785</v>
      </c>
      <c r="E65" s="32">
        <v>80.531056629999995</v>
      </c>
      <c r="F65" s="34" t="s">
        <v>30</v>
      </c>
      <c r="G65" s="36">
        <v>8.8669444699999929</v>
      </c>
      <c r="H65" s="34" t="s">
        <v>30</v>
      </c>
      <c r="I65" s="36">
        <v>71.664112160000002</v>
      </c>
      <c r="J65" s="34" t="s">
        <v>30</v>
      </c>
      <c r="K65" s="33">
        <v>0.75997055000000002</v>
      </c>
      <c r="L65" s="34" t="s">
        <v>30</v>
      </c>
      <c r="M65" s="33">
        <v>2.3232369999999999E-2</v>
      </c>
      <c r="N65" s="34" t="s">
        <v>30</v>
      </c>
      <c r="O65" s="33">
        <f t="shared" ref="O65:O73" si="49">I65-M65</f>
        <v>71.64087979</v>
      </c>
      <c r="P65" s="34" t="s">
        <v>30</v>
      </c>
      <c r="Q65" s="33">
        <f t="shared" ref="Q65:Q73" si="50">M65-K65</f>
        <v>-0.73673818000000002</v>
      </c>
      <c r="R65" s="34" t="s">
        <v>30</v>
      </c>
      <c r="S65" s="77">
        <f t="shared" si="3"/>
        <v>-0.96942990751417935</v>
      </c>
      <c r="T65" s="48" t="s">
        <v>126</v>
      </c>
    </row>
    <row r="66" spans="1:20" ht="47.25" x14ac:dyDescent="0.25">
      <c r="A66" s="30" t="s">
        <v>122</v>
      </c>
      <c r="B66" s="49" t="s">
        <v>127</v>
      </c>
      <c r="C66" s="34" t="s">
        <v>128</v>
      </c>
      <c r="D66" s="33">
        <v>412.47677965999998</v>
      </c>
      <c r="E66" s="33">
        <v>597.52099999999996</v>
      </c>
      <c r="F66" s="34" t="s">
        <v>30</v>
      </c>
      <c r="G66" s="36">
        <v>13.420370470000002</v>
      </c>
      <c r="H66" s="34" t="s">
        <v>30</v>
      </c>
      <c r="I66" s="36">
        <v>584.10062952999999</v>
      </c>
      <c r="J66" s="34" t="s">
        <v>30</v>
      </c>
      <c r="K66" s="33">
        <v>59.711117619999996</v>
      </c>
      <c r="L66" s="34" t="s">
        <v>30</v>
      </c>
      <c r="M66" s="33">
        <v>112.37346788000001</v>
      </c>
      <c r="N66" s="34" t="s">
        <v>30</v>
      </c>
      <c r="O66" s="33">
        <f t="shared" si="49"/>
        <v>471.72716164999997</v>
      </c>
      <c r="P66" s="34" t="s">
        <v>30</v>
      </c>
      <c r="Q66" s="33">
        <f t="shared" si="50"/>
        <v>52.662350260000011</v>
      </c>
      <c r="R66" s="34" t="s">
        <v>30</v>
      </c>
      <c r="S66" s="77">
        <f t="shared" si="3"/>
        <v>0.88195217840573414</v>
      </c>
      <c r="T66" s="37" t="s">
        <v>129</v>
      </c>
    </row>
    <row r="67" spans="1:20" ht="94.5" x14ac:dyDescent="0.25">
      <c r="A67" s="43" t="s">
        <v>122</v>
      </c>
      <c r="B67" s="52" t="s">
        <v>130</v>
      </c>
      <c r="C67" s="45" t="s">
        <v>131</v>
      </c>
      <c r="D67" s="33" t="s">
        <v>30</v>
      </c>
      <c r="E67" s="33">
        <v>991.02058</v>
      </c>
      <c r="F67" s="34" t="s">
        <v>30</v>
      </c>
      <c r="G67" s="36">
        <v>6.64587839</v>
      </c>
      <c r="H67" s="34" t="s">
        <v>30</v>
      </c>
      <c r="I67" s="36">
        <v>984.37470160999999</v>
      </c>
      <c r="J67" s="34" t="s">
        <v>30</v>
      </c>
      <c r="K67" s="33">
        <v>6.4662889200000002</v>
      </c>
      <c r="L67" s="34" t="s">
        <v>30</v>
      </c>
      <c r="M67" s="33">
        <v>0</v>
      </c>
      <c r="N67" s="34" t="s">
        <v>30</v>
      </c>
      <c r="O67" s="33">
        <f t="shared" si="49"/>
        <v>984.37470160999999</v>
      </c>
      <c r="P67" s="34" t="s">
        <v>30</v>
      </c>
      <c r="Q67" s="33">
        <f t="shared" si="50"/>
        <v>-6.4662889200000002</v>
      </c>
      <c r="R67" s="34" t="s">
        <v>30</v>
      </c>
      <c r="S67" s="77">
        <f t="shared" si="3"/>
        <v>-1</v>
      </c>
      <c r="T67" s="37" t="s">
        <v>132</v>
      </c>
    </row>
    <row r="68" spans="1:20" ht="31.5" x14ac:dyDescent="0.25">
      <c r="A68" s="30" t="s">
        <v>122</v>
      </c>
      <c r="B68" s="49" t="s">
        <v>133</v>
      </c>
      <c r="C68" s="34" t="s">
        <v>134</v>
      </c>
      <c r="D68" s="33" t="s">
        <v>30</v>
      </c>
      <c r="E68" s="33">
        <v>0</v>
      </c>
      <c r="F68" s="34" t="s">
        <v>30</v>
      </c>
      <c r="G68" s="36">
        <v>0</v>
      </c>
      <c r="H68" s="34" t="s">
        <v>30</v>
      </c>
      <c r="I68" s="36">
        <v>0</v>
      </c>
      <c r="J68" s="34" t="s">
        <v>30</v>
      </c>
      <c r="K68" s="33">
        <v>0</v>
      </c>
      <c r="L68" s="34" t="s">
        <v>30</v>
      </c>
      <c r="M68" s="33">
        <v>0</v>
      </c>
      <c r="N68" s="34" t="s">
        <v>30</v>
      </c>
      <c r="O68" s="33">
        <f t="shared" si="49"/>
        <v>0</v>
      </c>
      <c r="P68" s="34" t="s">
        <v>30</v>
      </c>
      <c r="Q68" s="33">
        <f t="shared" si="50"/>
        <v>0</v>
      </c>
      <c r="R68" s="34" t="s">
        <v>30</v>
      </c>
      <c r="S68" s="77">
        <v>0</v>
      </c>
      <c r="T68" s="37" t="s">
        <v>30</v>
      </c>
    </row>
    <row r="69" spans="1:20" ht="47.25" x14ac:dyDescent="0.25">
      <c r="A69" s="30" t="s">
        <v>122</v>
      </c>
      <c r="B69" s="49" t="s">
        <v>135</v>
      </c>
      <c r="C69" s="34" t="s">
        <v>136</v>
      </c>
      <c r="D69" s="33">
        <v>85.544241525423729</v>
      </c>
      <c r="E69" s="33">
        <v>97.937650250000004</v>
      </c>
      <c r="F69" s="34" t="s">
        <v>30</v>
      </c>
      <c r="G69" s="36">
        <v>97.937650250000004</v>
      </c>
      <c r="H69" s="34" t="s">
        <v>30</v>
      </c>
      <c r="I69" s="36">
        <v>0</v>
      </c>
      <c r="J69" s="34" t="s">
        <v>30</v>
      </c>
      <c r="K69" s="33">
        <v>0</v>
      </c>
      <c r="L69" s="34" t="s">
        <v>30</v>
      </c>
      <c r="M69" s="33">
        <v>0</v>
      </c>
      <c r="N69" s="34" t="s">
        <v>30</v>
      </c>
      <c r="O69" s="33">
        <f t="shared" si="49"/>
        <v>0</v>
      </c>
      <c r="P69" s="34" t="s">
        <v>30</v>
      </c>
      <c r="Q69" s="33">
        <f t="shared" si="50"/>
        <v>0</v>
      </c>
      <c r="R69" s="34" t="s">
        <v>30</v>
      </c>
      <c r="S69" s="77">
        <v>0</v>
      </c>
      <c r="T69" s="37" t="s">
        <v>30</v>
      </c>
    </row>
    <row r="70" spans="1:20" ht="63" x14ac:dyDescent="0.25">
      <c r="A70" s="30" t="s">
        <v>122</v>
      </c>
      <c r="B70" s="49" t="s">
        <v>137</v>
      </c>
      <c r="C70" s="34" t="s">
        <v>138</v>
      </c>
      <c r="D70" s="33" t="s">
        <v>30</v>
      </c>
      <c r="E70" s="33">
        <v>6.2943689999999997</v>
      </c>
      <c r="F70" s="34" t="s">
        <v>30</v>
      </c>
      <c r="G70" s="36">
        <v>6.2943689999999997</v>
      </c>
      <c r="H70" s="34" t="s">
        <v>30</v>
      </c>
      <c r="I70" s="36">
        <v>0</v>
      </c>
      <c r="J70" s="34" t="s">
        <v>30</v>
      </c>
      <c r="K70" s="33">
        <v>0</v>
      </c>
      <c r="L70" s="34" t="s">
        <v>30</v>
      </c>
      <c r="M70" s="33">
        <v>0</v>
      </c>
      <c r="N70" s="34" t="s">
        <v>30</v>
      </c>
      <c r="O70" s="33">
        <f t="shared" si="49"/>
        <v>0</v>
      </c>
      <c r="P70" s="34" t="s">
        <v>30</v>
      </c>
      <c r="Q70" s="33">
        <f t="shared" si="50"/>
        <v>0</v>
      </c>
      <c r="R70" s="34" t="s">
        <v>30</v>
      </c>
      <c r="S70" s="77">
        <v>0</v>
      </c>
      <c r="T70" s="37" t="s">
        <v>30</v>
      </c>
    </row>
    <row r="71" spans="1:20" ht="409.5" x14ac:dyDescent="0.25">
      <c r="A71" s="30" t="s">
        <v>122</v>
      </c>
      <c r="B71" s="49" t="s">
        <v>139</v>
      </c>
      <c r="C71" s="34" t="s">
        <v>140</v>
      </c>
      <c r="D71" s="33" t="s">
        <v>30</v>
      </c>
      <c r="E71" s="33">
        <v>174.80558574666219</v>
      </c>
      <c r="F71" s="34" t="s">
        <v>30</v>
      </c>
      <c r="G71" s="36">
        <v>9.1362491600000002</v>
      </c>
      <c r="H71" s="34" t="s">
        <v>30</v>
      </c>
      <c r="I71" s="36">
        <v>165.66933658666218</v>
      </c>
      <c r="J71" s="34" t="s">
        <v>30</v>
      </c>
      <c r="K71" s="33">
        <v>29.353400000000001</v>
      </c>
      <c r="L71" s="34" t="s">
        <v>30</v>
      </c>
      <c r="M71" s="33">
        <v>3.4343952400000002</v>
      </c>
      <c r="N71" s="34" t="s">
        <v>30</v>
      </c>
      <c r="O71" s="33">
        <f t="shared" si="49"/>
        <v>162.2349413466622</v>
      </c>
      <c r="P71" s="34" t="s">
        <v>30</v>
      </c>
      <c r="Q71" s="33">
        <f t="shared" si="50"/>
        <v>-25.91900476</v>
      </c>
      <c r="R71" s="34" t="s">
        <v>30</v>
      </c>
      <c r="S71" s="77">
        <f t="shared" si="3"/>
        <v>-0.88299838383287799</v>
      </c>
      <c r="T71" s="37" t="s">
        <v>141</v>
      </c>
    </row>
    <row r="72" spans="1:20" ht="94.5" x14ac:dyDescent="0.25">
      <c r="A72" s="43" t="s">
        <v>122</v>
      </c>
      <c r="B72" s="44" t="s">
        <v>142</v>
      </c>
      <c r="C72" s="32" t="s">
        <v>143</v>
      </c>
      <c r="D72" s="33" t="s">
        <v>30</v>
      </c>
      <c r="E72" s="33">
        <v>0.66199999999999992</v>
      </c>
      <c r="F72" s="34" t="s">
        <v>30</v>
      </c>
      <c r="G72" s="36">
        <v>0</v>
      </c>
      <c r="H72" s="34" t="s">
        <v>30</v>
      </c>
      <c r="I72" s="36">
        <v>0.66199999999999992</v>
      </c>
      <c r="J72" s="34" t="s">
        <v>30</v>
      </c>
      <c r="K72" s="33">
        <v>0.66200000000000003</v>
      </c>
      <c r="L72" s="34" t="s">
        <v>30</v>
      </c>
      <c r="M72" s="33">
        <v>0.62747250999999993</v>
      </c>
      <c r="N72" s="34" t="s">
        <v>30</v>
      </c>
      <c r="O72" s="33">
        <f t="shared" si="49"/>
        <v>3.4527489999999994E-2</v>
      </c>
      <c r="P72" s="34" t="s">
        <v>30</v>
      </c>
      <c r="Q72" s="33">
        <v>-3.4527490000000216E-2</v>
      </c>
      <c r="R72" s="34" t="s">
        <v>30</v>
      </c>
      <c r="S72" s="77">
        <f t="shared" si="3"/>
        <v>-5.2156329305136279E-2</v>
      </c>
      <c r="T72" s="37" t="s">
        <v>30</v>
      </c>
    </row>
    <row r="73" spans="1:20" ht="63" x14ac:dyDescent="0.25">
      <c r="A73" s="43" t="s">
        <v>122</v>
      </c>
      <c r="B73" s="44" t="s">
        <v>144</v>
      </c>
      <c r="C73" s="32" t="s">
        <v>145</v>
      </c>
      <c r="D73" s="33" t="s">
        <v>30</v>
      </c>
      <c r="E73" s="33">
        <v>2.5</v>
      </c>
      <c r="F73" s="34" t="s">
        <v>30</v>
      </c>
      <c r="G73" s="36">
        <v>0</v>
      </c>
      <c r="H73" s="34" t="s">
        <v>30</v>
      </c>
      <c r="I73" s="36">
        <v>2.5</v>
      </c>
      <c r="J73" s="34" t="s">
        <v>30</v>
      </c>
      <c r="K73" s="33">
        <v>2.5</v>
      </c>
      <c r="L73" s="34" t="s">
        <v>30</v>
      </c>
      <c r="M73" s="33">
        <v>3.7144110000000001</v>
      </c>
      <c r="N73" s="34" t="s">
        <v>30</v>
      </c>
      <c r="O73" s="33">
        <f t="shared" si="49"/>
        <v>-1.2144110000000001</v>
      </c>
      <c r="P73" s="34" t="s">
        <v>30</v>
      </c>
      <c r="Q73" s="33">
        <f t="shared" si="50"/>
        <v>1.2144110000000001</v>
      </c>
      <c r="R73" s="34" t="s">
        <v>30</v>
      </c>
      <c r="S73" s="77">
        <f t="shared" si="3"/>
        <v>0.48576440000000004</v>
      </c>
      <c r="T73" s="37" t="s">
        <v>146</v>
      </c>
    </row>
    <row r="74" spans="1:20" s="11" customFormat="1" ht="31.5" x14ac:dyDescent="0.25">
      <c r="A74" s="19" t="s">
        <v>147</v>
      </c>
      <c r="B74" s="25" t="s">
        <v>148</v>
      </c>
      <c r="C74" s="21" t="s">
        <v>29</v>
      </c>
      <c r="D74" s="40">
        <f>D75+D89+D90+D108</f>
        <v>563.23073338983045</v>
      </c>
      <c r="E74" s="40">
        <f t="shared" ref="E74" si="51">E75+E89+E90+E108</f>
        <v>7148.0680122776375</v>
      </c>
      <c r="F74" s="23" t="s">
        <v>30</v>
      </c>
      <c r="G74" s="40">
        <f t="shared" ref="G74" si="52">G75+G89+G90+G108</f>
        <v>1853.1733943999998</v>
      </c>
      <c r="H74" s="23" t="s">
        <v>30</v>
      </c>
      <c r="I74" s="40">
        <f t="shared" ref="I74" si="53">I75+I89+I90+I108</f>
        <v>5294.8946178776368</v>
      </c>
      <c r="J74" s="23" t="s">
        <v>30</v>
      </c>
      <c r="K74" s="40">
        <f t="shared" ref="K74" si="54">K75+K89+K90+K108</f>
        <v>1177.8037770724745</v>
      </c>
      <c r="L74" s="23" t="s">
        <v>30</v>
      </c>
      <c r="M74" s="40">
        <f t="shared" ref="M74" si="55">M75+M89+M90+M108</f>
        <v>1012.4323597600001</v>
      </c>
      <c r="N74" s="23" t="s">
        <v>30</v>
      </c>
      <c r="O74" s="40">
        <f t="shared" ref="O74" si="56">O75+O89+O90+O108</f>
        <v>4282.4622581176363</v>
      </c>
      <c r="P74" s="23" t="s">
        <v>30</v>
      </c>
      <c r="Q74" s="40">
        <f t="shared" ref="Q74" si="57">Q75+Q89+Q90+Q108</f>
        <v>-165.37141731247468</v>
      </c>
      <c r="R74" s="23" t="s">
        <v>30</v>
      </c>
      <c r="S74" s="103">
        <f t="shared" si="3"/>
        <v>-0.14040659448683257</v>
      </c>
      <c r="T74" s="29" t="s">
        <v>30</v>
      </c>
    </row>
    <row r="75" spans="1:20" s="11" customFormat="1" ht="63" x14ac:dyDescent="0.25">
      <c r="A75" s="19" t="s">
        <v>149</v>
      </c>
      <c r="B75" s="25" t="s">
        <v>150</v>
      </c>
      <c r="C75" s="21" t="s">
        <v>29</v>
      </c>
      <c r="D75" s="40">
        <f>SUM(D76:D88)</f>
        <v>389.05306999999999</v>
      </c>
      <c r="E75" s="40">
        <f t="shared" ref="E75" si="58">SUM(E76:E88)</f>
        <v>1968.1416133800001</v>
      </c>
      <c r="F75" s="23" t="s">
        <v>30</v>
      </c>
      <c r="G75" s="40">
        <f t="shared" ref="G75" si="59">SUM(G76:G88)</f>
        <v>499.28885778</v>
      </c>
      <c r="H75" s="23" t="s">
        <v>30</v>
      </c>
      <c r="I75" s="40">
        <f t="shared" ref="I75" si="60">SUM(I76:I88)</f>
        <v>1468.8527555999999</v>
      </c>
      <c r="J75" s="23" t="s">
        <v>30</v>
      </c>
      <c r="K75" s="40">
        <f t="shared" ref="K75" si="61">SUM(K76:K88)</f>
        <v>600.17431550999981</v>
      </c>
      <c r="L75" s="23" t="s">
        <v>30</v>
      </c>
      <c r="M75" s="40">
        <f t="shared" ref="M75" si="62">SUM(M76:M88)</f>
        <v>546.61766826000007</v>
      </c>
      <c r="N75" s="23" t="s">
        <v>30</v>
      </c>
      <c r="O75" s="40">
        <f t="shared" ref="O75" si="63">SUM(O76:O88)</f>
        <v>922.23508733999984</v>
      </c>
      <c r="P75" s="23" t="s">
        <v>30</v>
      </c>
      <c r="Q75" s="40">
        <f t="shared" ref="Q75" si="64">SUM(Q76:Q88)</f>
        <v>-53.556647250000012</v>
      </c>
      <c r="R75" s="23" t="s">
        <v>30</v>
      </c>
      <c r="S75" s="103">
        <f t="shared" si="3"/>
        <v>-8.9235153631141484E-2</v>
      </c>
      <c r="T75" s="29" t="s">
        <v>30</v>
      </c>
    </row>
    <row r="76" spans="1:20" ht="31.5" x14ac:dyDescent="0.25">
      <c r="A76" s="43" t="s">
        <v>149</v>
      </c>
      <c r="B76" s="54" t="s">
        <v>151</v>
      </c>
      <c r="C76" s="55" t="s">
        <v>152</v>
      </c>
      <c r="D76" s="56" t="s">
        <v>30</v>
      </c>
      <c r="E76" s="56">
        <v>60.728231170000001</v>
      </c>
      <c r="F76" s="34" t="s">
        <v>30</v>
      </c>
      <c r="G76" s="36">
        <v>60.728231170000001</v>
      </c>
      <c r="H76" s="34" t="s">
        <v>30</v>
      </c>
      <c r="I76" s="36">
        <v>0</v>
      </c>
      <c r="J76" s="34" t="s">
        <v>30</v>
      </c>
      <c r="K76" s="33">
        <v>0</v>
      </c>
      <c r="L76" s="34" t="s">
        <v>30</v>
      </c>
      <c r="M76" s="33">
        <v>0</v>
      </c>
      <c r="N76" s="34" t="s">
        <v>30</v>
      </c>
      <c r="O76" s="33">
        <f t="shared" ref="O76:O88" si="65">I76-M76</f>
        <v>0</v>
      </c>
      <c r="P76" s="34" t="s">
        <v>30</v>
      </c>
      <c r="Q76" s="33">
        <f t="shared" ref="Q76:Q88" si="66">M76-K76</f>
        <v>0</v>
      </c>
      <c r="R76" s="34" t="s">
        <v>30</v>
      </c>
      <c r="S76" s="77">
        <v>0</v>
      </c>
      <c r="T76" s="37" t="s">
        <v>30</v>
      </c>
    </row>
    <row r="77" spans="1:20" ht="94.5" x14ac:dyDescent="0.25">
      <c r="A77" s="30" t="s">
        <v>149</v>
      </c>
      <c r="B77" s="41" t="s">
        <v>153</v>
      </c>
      <c r="C77" s="34" t="s">
        <v>154</v>
      </c>
      <c r="D77" s="33" t="s">
        <v>30</v>
      </c>
      <c r="E77" s="56">
        <v>150.44300000000001</v>
      </c>
      <c r="F77" s="34" t="s">
        <v>30</v>
      </c>
      <c r="G77" s="36">
        <v>50.396999999999998</v>
      </c>
      <c r="H77" s="34" t="s">
        <v>30</v>
      </c>
      <c r="I77" s="36">
        <v>100.04600000000002</v>
      </c>
      <c r="J77" s="34" t="s">
        <v>30</v>
      </c>
      <c r="K77" s="33">
        <v>100.04600000000001</v>
      </c>
      <c r="L77" s="34" t="s">
        <v>30</v>
      </c>
      <c r="M77" s="33">
        <v>59.806674009999995</v>
      </c>
      <c r="N77" s="34" t="s">
        <v>30</v>
      </c>
      <c r="O77" s="33">
        <f t="shared" si="65"/>
        <v>40.239325990000026</v>
      </c>
      <c r="P77" s="34" t="s">
        <v>30</v>
      </c>
      <c r="Q77" s="33">
        <f t="shared" si="66"/>
        <v>-40.239325990000012</v>
      </c>
      <c r="R77" s="34" t="s">
        <v>30</v>
      </c>
      <c r="S77" s="77">
        <f t="shared" si="3"/>
        <v>-0.40220824410771056</v>
      </c>
      <c r="T77" s="47" t="s">
        <v>155</v>
      </c>
    </row>
    <row r="78" spans="1:20" ht="47.25" x14ac:dyDescent="0.25">
      <c r="A78" s="30" t="s">
        <v>149</v>
      </c>
      <c r="B78" s="41" t="s">
        <v>156</v>
      </c>
      <c r="C78" s="34" t="s">
        <v>157</v>
      </c>
      <c r="D78" s="56" t="s">
        <v>30</v>
      </c>
      <c r="E78" s="56">
        <v>12.385659260000001</v>
      </c>
      <c r="F78" s="34" t="s">
        <v>30</v>
      </c>
      <c r="G78" s="36">
        <v>12.385659260000001</v>
      </c>
      <c r="H78" s="34" t="s">
        <v>30</v>
      </c>
      <c r="I78" s="36">
        <v>0</v>
      </c>
      <c r="J78" s="34" t="s">
        <v>30</v>
      </c>
      <c r="K78" s="33">
        <v>0</v>
      </c>
      <c r="L78" s="34" t="s">
        <v>30</v>
      </c>
      <c r="M78" s="33">
        <v>0</v>
      </c>
      <c r="N78" s="34" t="s">
        <v>30</v>
      </c>
      <c r="O78" s="33">
        <f t="shared" si="65"/>
        <v>0</v>
      </c>
      <c r="P78" s="34" t="s">
        <v>30</v>
      </c>
      <c r="Q78" s="33">
        <f t="shared" si="66"/>
        <v>0</v>
      </c>
      <c r="R78" s="34" t="s">
        <v>30</v>
      </c>
      <c r="S78" s="77">
        <v>0</v>
      </c>
      <c r="T78" s="37" t="s">
        <v>30</v>
      </c>
    </row>
    <row r="79" spans="1:20" ht="47.25" x14ac:dyDescent="0.25">
      <c r="A79" s="30" t="s">
        <v>149</v>
      </c>
      <c r="B79" s="57" t="s">
        <v>158</v>
      </c>
      <c r="C79" s="32" t="s">
        <v>159</v>
      </c>
      <c r="D79" s="56" t="s">
        <v>30</v>
      </c>
      <c r="E79" s="56">
        <v>12.34769945</v>
      </c>
      <c r="F79" s="34" t="s">
        <v>30</v>
      </c>
      <c r="G79" s="36">
        <v>12.34769945</v>
      </c>
      <c r="H79" s="34" t="s">
        <v>30</v>
      </c>
      <c r="I79" s="36">
        <v>0</v>
      </c>
      <c r="J79" s="34" t="s">
        <v>30</v>
      </c>
      <c r="K79" s="33">
        <v>0</v>
      </c>
      <c r="L79" s="34" t="s">
        <v>30</v>
      </c>
      <c r="M79" s="33">
        <v>0</v>
      </c>
      <c r="N79" s="34" t="s">
        <v>30</v>
      </c>
      <c r="O79" s="33">
        <f t="shared" si="65"/>
        <v>0</v>
      </c>
      <c r="P79" s="34" t="s">
        <v>30</v>
      </c>
      <c r="Q79" s="33">
        <f t="shared" si="66"/>
        <v>0</v>
      </c>
      <c r="R79" s="34" t="s">
        <v>30</v>
      </c>
      <c r="S79" s="77">
        <v>0</v>
      </c>
      <c r="T79" s="37" t="s">
        <v>30</v>
      </c>
    </row>
    <row r="80" spans="1:20" ht="31.5" x14ac:dyDescent="0.25">
      <c r="A80" s="30" t="s">
        <v>149</v>
      </c>
      <c r="B80" s="41" t="s">
        <v>160</v>
      </c>
      <c r="C80" s="34" t="s">
        <v>161</v>
      </c>
      <c r="D80" s="56" t="s">
        <v>30</v>
      </c>
      <c r="E80" s="56">
        <v>9.7257512300000002</v>
      </c>
      <c r="F80" s="34" t="s">
        <v>30</v>
      </c>
      <c r="G80" s="36">
        <v>9.7257512300000002</v>
      </c>
      <c r="H80" s="34" t="s">
        <v>30</v>
      </c>
      <c r="I80" s="36">
        <v>0</v>
      </c>
      <c r="J80" s="34" t="s">
        <v>30</v>
      </c>
      <c r="K80" s="33">
        <v>0</v>
      </c>
      <c r="L80" s="34" t="s">
        <v>30</v>
      </c>
      <c r="M80" s="33">
        <v>0</v>
      </c>
      <c r="N80" s="34" t="s">
        <v>30</v>
      </c>
      <c r="O80" s="33">
        <f t="shared" si="65"/>
        <v>0</v>
      </c>
      <c r="P80" s="34" t="s">
        <v>30</v>
      </c>
      <c r="Q80" s="33">
        <f t="shared" si="66"/>
        <v>0</v>
      </c>
      <c r="R80" s="34" t="s">
        <v>30</v>
      </c>
      <c r="S80" s="77">
        <v>0</v>
      </c>
      <c r="T80" s="37" t="s">
        <v>30</v>
      </c>
    </row>
    <row r="81" spans="1:20" ht="31.5" x14ac:dyDescent="0.25">
      <c r="A81" s="30" t="s">
        <v>149</v>
      </c>
      <c r="B81" s="41" t="s">
        <v>162</v>
      </c>
      <c r="C81" s="34" t="s">
        <v>163</v>
      </c>
      <c r="D81" s="33" t="s">
        <v>30</v>
      </c>
      <c r="E81" s="33">
        <v>5.0354523899999997</v>
      </c>
      <c r="F81" s="34" t="s">
        <v>30</v>
      </c>
      <c r="G81" s="36">
        <v>5.0354523899999997</v>
      </c>
      <c r="H81" s="34" t="s">
        <v>30</v>
      </c>
      <c r="I81" s="36">
        <v>0</v>
      </c>
      <c r="J81" s="34" t="s">
        <v>30</v>
      </c>
      <c r="K81" s="33">
        <v>0</v>
      </c>
      <c r="L81" s="34" t="s">
        <v>30</v>
      </c>
      <c r="M81" s="33">
        <v>0</v>
      </c>
      <c r="N81" s="34" t="s">
        <v>30</v>
      </c>
      <c r="O81" s="33">
        <f t="shared" si="65"/>
        <v>0</v>
      </c>
      <c r="P81" s="34" t="s">
        <v>30</v>
      </c>
      <c r="Q81" s="33">
        <f t="shared" si="66"/>
        <v>0</v>
      </c>
      <c r="R81" s="34" t="s">
        <v>30</v>
      </c>
      <c r="S81" s="77">
        <v>0</v>
      </c>
      <c r="T81" s="37" t="s">
        <v>30</v>
      </c>
    </row>
    <row r="82" spans="1:20" ht="63" x14ac:dyDescent="0.25">
      <c r="A82" s="30" t="s">
        <v>149</v>
      </c>
      <c r="B82" s="41" t="s">
        <v>164</v>
      </c>
      <c r="C82" s="34" t="s">
        <v>165</v>
      </c>
      <c r="D82" s="33" t="s">
        <v>30</v>
      </c>
      <c r="E82" s="33">
        <v>75.672476429999989</v>
      </c>
      <c r="F82" s="34" t="s">
        <v>30</v>
      </c>
      <c r="G82" s="36">
        <v>34.145255019999993</v>
      </c>
      <c r="H82" s="34" t="s">
        <v>30</v>
      </c>
      <c r="I82" s="36">
        <v>41.527221409999996</v>
      </c>
      <c r="J82" s="34" t="s">
        <v>30</v>
      </c>
      <c r="K82" s="33">
        <v>41.527221409999996</v>
      </c>
      <c r="L82" s="34" t="s">
        <v>30</v>
      </c>
      <c r="M82" s="33">
        <v>10.558262190000001</v>
      </c>
      <c r="N82" s="34" t="s">
        <v>30</v>
      </c>
      <c r="O82" s="33">
        <f t="shared" si="65"/>
        <v>30.968959219999995</v>
      </c>
      <c r="P82" s="34" t="s">
        <v>30</v>
      </c>
      <c r="Q82" s="33">
        <f t="shared" si="66"/>
        <v>-30.968959219999995</v>
      </c>
      <c r="R82" s="34" t="s">
        <v>30</v>
      </c>
      <c r="S82" s="77">
        <f t="shared" si="3"/>
        <v>-0.74575081521207898</v>
      </c>
      <c r="T82" s="37" t="s">
        <v>166</v>
      </c>
    </row>
    <row r="83" spans="1:20" ht="47.25" x14ac:dyDescent="0.25">
      <c r="A83" s="30" t="s">
        <v>149</v>
      </c>
      <c r="B83" s="41" t="s">
        <v>167</v>
      </c>
      <c r="C83" s="34" t="s">
        <v>168</v>
      </c>
      <c r="D83" s="33" t="s">
        <v>30</v>
      </c>
      <c r="E83" s="33">
        <v>171.16464723999999</v>
      </c>
      <c r="F83" s="34" t="s">
        <v>30</v>
      </c>
      <c r="G83" s="36">
        <v>58.855726930000003</v>
      </c>
      <c r="H83" s="34" t="s">
        <v>30</v>
      </c>
      <c r="I83" s="36">
        <v>112.30892030999999</v>
      </c>
      <c r="J83" s="34" t="s">
        <v>30</v>
      </c>
      <c r="K83" s="33">
        <v>54.189253579999999</v>
      </c>
      <c r="L83" s="34" t="s">
        <v>30</v>
      </c>
      <c r="M83" s="33">
        <v>49.869699999999995</v>
      </c>
      <c r="N83" s="34" t="s">
        <v>30</v>
      </c>
      <c r="O83" s="33">
        <f t="shared" si="65"/>
        <v>62.439220309999996</v>
      </c>
      <c r="P83" s="34" t="s">
        <v>30</v>
      </c>
      <c r="Q83" s="33">
        <f t="shared" si="66"/>
        <v>-4.3195535800000044</v>
      </c>
      <c r="R83" s="34" t="s">
        <v>30</v>
      </c>
      <c r="S83" s="77">
        <f t="shared" si="3"/>
        <v>-7.9712365360837006E-2</v>
      </c>
      <c r="T83" s="37" t="s">
        <v>30</v>
      </c>
    </row>
    <row r="84" spans="1:20" ht="94.5" x14ac:dyDescent="0.25">
      <c r="A84" s="30" t="s">
        <v>149</v>
      </c>
      <c r="B84" s="41" t="s">
        <v>169</v>
      </c>
      <c r="C84" s="34" t="s">
        <v>170</v>
      </c>
      <c r="D84" s="33" t="s">
        <v>30</v>
      </c>
      <c r="E84" s="33">
        <v>126.47549646</v>
      </c>
      <c r="F84" s="34" t="s">
        <v>30</v>
      </c>
      <c r="G84" s="36">
        <v>32.419965570000002</v>
      </c>
      <c r="H84" s="34" t="s">
        <v>30</v>
      </c>
      <c r="I84" s="36">
        <v>94.05553089</v>
      </c>
      <c r="J84" s="34" t="s">
        <v>30</v>
      </c>
      <c r="K84" s="33">
        <v>45.777580479999997</v>
      </c>
      <c r="L84" s="34" t="s">
        <v>30</v>
      </c>
      <c r="M84" s="33">
        <v>67.748772299999999</v>
      </c>
      <c r="N84" s="34" t="s">
        <v>30</v>
      </c>
      <c r="O84" s="33">
        <f t="shared" si="65"/>
        <v>26.306758590000001</v>
      </c>
      <c r="P84" s="34" t="s">
        <v>30</v>
      </c>
      <c r="Q84" s="33">
        <f t="shared" si="66"/>
        <v>21.971191820000001</v>
      </c>
      <c r="R84" s="34" t="s">
        <v>30</v>
      </c>
      <c r="S84" s="77">
        <f t="shared" si="3"/>
        <v>0.4799552879296255</v>
      </c>
      <c r="T84" s="37" t="s">
        <v>171</v>
      </c>
    </row>
    <row r="85" spans="1:20" ht="47.25" x14ac:dyDescent="0.25">
      <c r="A85" s="30" t="s">
        <v>149</v>
      </c>
      <c r="B85" s="41" t="s">
        <v>172</v>
      </c>
      <c r="C85" s="34" t="s">
        <v>173</v>
      </c>
      <c r="D85" s="33" t="s">
        <v>30</v>
      </c>
      <c r="E85" s="33">
        <v>5.9183697500000001</v>
      </c>
      <c r="F85" s="34" t="s">
        <v>30</v>
      </c>
      <c r="G85" s="36">
        <v>5.9183697500000001</v>
      </c>
      <c r="H85" s="34" t="s">
        <v>30</v>
      </c>
      <c r="I85" s="36">
        <v>0</v>
      </c>
      <c r="J85" s="34" t="s">
        <v>30</v>
      </c>
      <c r="K85" s="33">
        <v>0</v>
      </c>
      <c r="L85" s="34" t="s">
        <v>30</v>
      </c>
      <c r="M85" s="33">
        <v>0</v>
      </c>
      <c r="N85" s="34" t="s">
        <v>30</v>
      </c>
      <c r="O85" s="33">
        <f t="shared" si="65"/>
        <v>0</v>
      </c>
      <c r="P85" s="34" t="s">
        <v>30</v>
      </c>
      <c r="Q85" s="33">
        <f t="shared" si="66"/>
        <v>0</v>
      </c>
      <c r="R85" s="34" t="s">
        <v>30</v>
      </c>
      <c r="S85" s="77">
        <v>0</v>
      </c>
      <c r="T85" s="37" t="s">
        <v>30</v>
      </c>
    </row>
    <row r="86" spans="1:20" ht="47.25" x14ac:dyDescent="0.25">
      <c r="A86" s="30" t="s">
        <v>149</v>
      </c>
      <c r="B86" s="41" t="s">
        <v>174</v>
      </c>
      <c r="C86" s="32" t="s">
        <v>175</v>
      </c>
      <c r="D86" s="33" t="s">
        <v>30</v>
      </c>
      <c r="E86" s="33">
        <v>350.99068699999998</v>
      </c>
      <c r="F86" s="34" t="s">
        <v>30</v>
      </c>
      <c r="G86" s="36">
        <v>0</v>
      </c>
      <c r="H86" s="34" t="s">
        <v>30</v>
      </c>
      <c r="I86" s="36">
        <v>350.99068699999998</v>
      </c>
      <c r="J86" s="34" t="s">
        <v>30</v>
      </c>
      <c r="K86" s="33">
        <v>18.635400000000001</v>
      </c>
      <c r="L86" s="34" t="s">
        <v>30</v>
      </c>
      <c r="M86" s="33">
        <v>18.635399720000002</v>
      </c>
      <c r="N86" s="34" t="s">
        <v>30</v>
      </c>
      <c r="O86" s="33">
        <f t="shared" si="65"/>
        <v>332.35528727999997</v>
      </c>
      <c r="P86" s="34" t="s">
        <v>30</v>
      </c>
      <c r="Q86" s="33">
        <f t="shared" si="66"/>
        <v>-2.7999999829830813E-7</v>
      </c>
      <c r="R86" s="34" t="s">
        <v>30</v>
      </c>
      <c r="S86" s="77">
        <f t="shared" ref="S86:S88" si="67">Q86/K86</f>
        <v>-1.5025167063669582E-8</v>
      </c>
      <c r="T86" s="37" t="s">
        <v>30</v>
      </c>
    </row>
    <row r="87" spans="1:20" ht="47.25" x14ac:dyDescent="0.25">
      <c r="A87" s="30" t="s">
        <v>149</v>
      </c>
      <c r="B87" s="41" t="s">
        <v>176</v>
      </c>
      <c r="C87" s="32" t="s">
        <v>177</v>
      </c>
      <c r="D87" s="33" t="s">
        <v>30</v>
      </c>
      <c r="E87" s="33">
        <v>107.254143</v>
      </c>
      <c r="F87" s="34" t="s">
        <v>30</v>
      </c>
      <c r="G87" s="36">
        <v>0</v>
      </c>
      <c r="H87" s="34" t="s">
        <v>30</v>
      </c>
      <c r="I87" s="36">
        <v>107.254143</v>
      </c>
      <c r="J87" s="34" t="s">
        <v>30</v>
      </c>
      <c r="K87" s="33">
        <v>107.254143</v>
      </c>
      <c r="L87" s="34" t="s">
        <v>30</v>
      </c>
      <c r="M87" s="33">
        <v>107.254143</v>
      </c>
      <c r="N87" s="34" t="s">
        <v>30</v>
      </c>
      <c r="O87" s="33">
        <f t="shared" si="65"/>
        <v>0</v>
      </c>
      <c r="P87" s="34" t="s">
        <v>30</v>
      </c>
      <c r="Q87" s="33">
        <f t="shared" si="66"/>
        <v>0</v>
      </c>
      <c r="R87" s="34" t="s">
        <v>30</v>
      </c>
      <c r="S87" s="77">
        <f t="shared" si="67"/>
        <v>0</v>
      </c>
      <c r="T87" s="37" t="s">
        <v>30</v>
      </c>
    </row>
    <row r="88" spans="1:20" ht="47.25" x14ac:dyDescent="0.25">
      <c r="A88" s="30" t="s">
        <v>149</v>
      </c>
      <c r="B88" s="41" t="s">
        <v>178</v>
      </c>
      <c r="C88" s="32" t="s">
        <v>179</v>
      </c>
      <c r="D88" s="33">
        <v>389.05306999999999</v>
      </c>
      <c r="E88" s="33">
        <v>880</v>
      </c>
      <c r="F88" s="34" t="s">
        <v>30</v>
      </c>
      <c r="G88" s="36">
        <v>217.32974701000001</v>
      </c>
      <c r="H88" s="34" t="s">
        <v>30</v>
      </c>
      <c r="I88" s="36">
        <v>662.67025298999999</v>
      </c>
      <c r="J88" s="34" t="s">
        <v>30</v>
      </c>
      <c r="K88" s="33">
        <v>232.7447170399999</v>
      </c>
      <c r="L88" s="34" t="s">
        <v>30</v>
      </c>
      <c r="M88" s="33">
        <v>232.74471704000004</v>
      </c>
      <c r="N88" s="34" t="s">
        <v>30</v>
      </c>
      <c r="O88" s="33">
        <f t="shared" si="65"/>
        <v>429.92553594999993</v>
      </c>
      <c r="P88" s="34" t="s">
        <v>30</v>
      </c>
      <c r="Q88" s="33">
        <f t="shared" si="66"/>
        <v>0</v>
      </c>
      <c r="R88" s="34" t="s">
        <v>30</v>
      </c>
      <c r="S88" s="77">
        <f t="shared" si="67"/>
        <v>0</v>
      </c>
      <c r="T88" s="37" t="s">
        <v>30</v>
      </c>
    </row>
    <row r="89" spans="1:20" s="11" customFormat="1" ht="47.25" x14ac:dyDescent="0.25">
      <c r="A89" s="19" t="s">
        <v>180</v>
      </c>
      <c r="B89" s="25" t="s">
        <v>181</v>
      </c>
      <c r="C89" s="21" t="s">
        <v>29</v>
      </c>
      <c r="D89" s="40">
        <v>0</v>
      </c>
      <c r="E89" s="40">
        <v>0</v>
      </c>
      <c r="F89" s="23" t="s">
        <v>30</v>
      </c>
      <c r="G89" s="58">
        <v>0</v>
      </c>
      <c r="H89" s="23" t="s">
        <v>30</v>
      </c>
      <c r="I89" s="58">
        <v>0</v>
      </c>
      <c r="J89" s="23" t="s">
        <v>30</v>
      </c>
      <c r="K89" s="40">
        <v>0</v>
      </c>
      <c r="L89" s="23" t="s">
        <v>30</v>
      </c>
      <c r="M89" s="40">
        <v>0</v>
      </c>
      <c r="N89" s="23" t="s">
        <v>30</v>
      </c>
      <c r="O89" s="40">
        <v>0</v>
      </c>
      <c r="P89" s="23" t="s">
        <v>30</v>
      </c>
      <c r="Q89" s="40">
        <v>0</v>
      </c>
      <c r="R89" s="23" t="s">
        <v>30</v>
      </c>
      <c r="S89" s="103">
        <v>0</v>
      </c>
      <c r="T89" s="29" t="s">
        <v>30</v>
      </c>
    </row>
    <row r="90" spans="1:20" s="11" customFormat="1" ht="47.25" x14ac:dyDescent="0.25">
      <c r="A90" s="19" t="s">
        <v>182</v>
      </c>
      <c r="B90" s="25" t="s">
        <v>183</v>
      </c>
      <c r="C90" s="21" t="s">
        <v>29</v>
      </c>
      <c r="D90" s="40">
        <f>SUM(D91:D107)</f>
        <v>0</v>
      </c>
      <c r="E90" s="40">
        <f t="shared" ref="E90" si="68">SUM(E91:E107)</f>
        <v>2507.9368020399997</v>
      </c>
      <c r="F90" s="23" t="s">
        <v>30</v>
      </c>
      <c r="G90" s="58">
        <f t="shared" ref="G90" si="69">SUM(G91:G107)</f>
        <v>802.01680448999991</v>
      </c>
      <c r="H90" s="23" t="s">
        <v>30</v>
      </c>
      <c r="I90" s="58">
        <f t="shared" ref="I90" si="70">SUM(I91:I107)</f>
        <v>1705.9199975500001</v>
      </c>
      <c r="J90" s="23" t="s">
        <v>30</v>
      </c>
      <c r="K90" s="40">
        <f>SUM(K91:K107)</f>
        <v>298.08798960906012</v>
      </c>
      <c r="L90" s="23" t="s">
        <v>30</v>
      </c>
      <c r="M90" s="40">
        <f>SUM(M91:M107)</f>
        <v>266.76946200000003</v>
      </c>
      <c r="N90" s="23" t="s">
        <v>30</v>
      </c>
      <c r="O90" s="40">
        <f>SUM(O91:O107)</f>
        <v>1439.1505355499999</v>
      </c>
      <c r="P90" s="23" t="s">
        <v>30</v>
      </c>
      <c r="Q90" s="40">
        <f>SUM(Q91:Q107)</f>
        <v>-31.318527609060069</v>
      </c>
      <c r="R90" s="23" t="s">
        <v>30</v>
      </c>
      <c r="S90" s="103">
        <f t="shared" ref="S90:S159" si="71">Q90/K90</f>
        <v>-0.10506470807540436</v>
      </c>
      <c r="T90" s="29" t="s">
        <v>30</v>
      </c>
    </row>
    <row r="91" spans="1:20" ht="31.5" x14ac:dyDescent="0.25">
      <c r="A91" s="30" t="s">
        <v>182</v>
      </c>
      <c r="B91" s="41" t="s">
        <v>184</v>
      </c>
      <c r="C91" s="32" t="s">
        <v>185</v>
      </c>
      <c r="D91" s="33" t="s">
        <v>30</v>
      </c>
      <c r="E91" s="33">
        <v>144.06299999999999</v>
      </c>
      <c r="F91" s="34" t="s">
        <v>30</v>
      </c>
      <c r="G91" s="36">
        <v>86.28648032000001</v>
      </c>
      <c r="H91" s="34" t="s">
        <v>30</v>
      </c>
      <c r="I91" s="36">
        <v>57.776519679999979</v>
      </c>
      <c r="J91" s="34" t="s">
        <v>30</v>
      </c>
      <c r="K91" s="33">
        <v>0</v>
      </c>
      <c r="L91" s="34" t="s">
        <v>30</v>
      </c>
      <c r="M91" s="33">
        <v>0</v>
      </c>
      <c r="N91" s="34" t="s">
        <v>30</v>
      </c>
      <c r="O91" s="33">
        <f t="shared" ref="O91:O107" si="72">I91-M91</f>
        <v>57.776519679999979</v>
      </c>
      <c r="P91" s="34" t="s">
        <v>30</v>
      </c>
      <c r="Q91" s="33">
        <f t="shared" ref="Q91:Q107" si="73">M91-K91</f>
        <v>0</v>
      </c>
      <c r="R91" s="34" t="s">
        <v>30</v>
      </c>
      <c r="S91" s="77">
        <v>0</v>
      </c>
      <c r="T91" s="59" t="s">
        <v>30</v>
      </c>
    </row>
    <row r="92" spans="1:20" ht="31.5" x14ac:dyDescent="0.25">
      <c r="A92" s="43" t="s">
        <v>182</v>
      </c>
      <c r="B92" s="44" t="s">
        <v>186</v>
      </c>
      <c r="C92" s="55" t="s">
        <v>187</v>
      </c>
      <c r="D92" s="33" t="s">
        <v>30</v>
      </c>
      <c r="E92" s="33">
        <v>261.93299999999999</v>
      </c>
      <c r="F92" s="34" t="s">
        <v>30</v>
      </c>
      <c r="G92" s="36">
        <v>28.445</v>
      </c>
      <c r="H92" s="34" t="s">
        <v>30</v>
      </c>
      <c r="I92" s="36">
        <v>233.488</v>
      </c>
      <c r="J92" s="34" t="s">
        <v>30</v>
      </c>
      <c r="K92" s="33">
        <v>25.513000000000002</v>
      </c>
      <c r="L92" s="34" t="s">
        <v>30</v>
      </c>
      <c r="M92" s="33">
        <v>22.88966598</v>
      </c>
      <c r="N92" s="34" t="s">
        <v>30</v>
      </c>
      <c r="O92" s="33">
        <f t="shared" si="72"/>
        <v>210.59833402000001</v>
      </c>
      <c r="P92" s="34" t="s">
        <v>30</v>
      </c>
      <c r="Q92" s="33">
        <f t="shared" si="73"/>
        <v>-2.6233340200000015</v>
      </c>
      <c r="R92" s="34" t="s">
        <v>30</v>
      </c>
      <c r="S92" s="77">
        <f t="shared" si="71"/>
        <v>-0.10282342413671466</v>
      </c>
      <c r="T92" s="37" t="s">
        <v>188</v>
      </c>
    </row>
    <row r="93" spans="1:20" ht="31.5" x14ac:dyDescent="0.25">
      <c r="A93" s="30" t="s">
        <v>182</v>
      </c>
      <c r="B93" s="41" t="s">
        <v>189</v>
      </c>
      <c r="C93" s="32" t="s">
        <v>190</v>
      </c>
      <c r="D93" s="33" t="s">
        <v>30</v>
      </c>
      <c r="E93" s="33">
        <v>15.417</v>
      </c>
      <c r="F93" s="34" t="s">
        <v>30</v>
      </c>
      <c r="G93" s="36">
        <v>1.3939999999999999</v>
      </c>
      <c r="H93" s="34" t="s">
        <v>30</v>
      </c>
      <c r="I93" s="36">
        <v>14.023</v>
      </c>
      <c r="J93" s="34" t="s">
        <v>30</v>
      </c>
      <c r="K93" s="33">
        <v>14.023</v>
      </c>
      <c r="L93" s="34" t="s">
        <v>30</v>
      </c>
      <c r="M93" s="33">
        <v>12.756400580000001</v>
      </c>
      <c r="N93" s="34" t="s">
        <v>30</v>
      </c>
      <c r="O93" s="33">
        <f t="shared" si="72"/>
        <v>1.2665994199999986</v>
      </c>
      <c r="P93" s="34" t="s">
        <v>30</v>
      </c>
      <c r="Q93" s="33">
        <f t="shared" si="73"/>
        <v>-1.2665994199999986</v>
      </c>
      <c r="R93" s="34" t="s">
        <v>30</v>
      </c>
      <c r="S93" s="77">
        <f t="shared" si="71"/>
        <v>-9.0322999358197154E-2</v>
      </c>
      <c r="T93" s="37" t="s">
        <v>30</v>
      </c>
    </row>
    <row r="94" spans="1:20" ht="31.5" x14ac:dyDescent="0.25">
      <c r="A94" s="30" t="s">
        <v>182</v>
      </c>
      <c r="B94" s="41" t="s">
        <v>191</v>
      </c>
      <c r="C94" s="32" t="s">
        <v>192</v>
      </c>
      <c r="D94" s="33" t="s">
        <v>30</v>
      </c>
      <c r="E94" s="33">
        <v>155.58799999999999</v>
      </c>
      <c r="F94" s="34" t="s">
        <v>30</v>
      </c>
      <c r="G94" s="36">
        <v>14.773175849999999</v>
      </c>
      <c r="H94" s="34" t="s">
        <v>30</v>
      </c>
      <c r="I94" s="36">
        <v>140.81482414999999</v>
      </c>
      <c r="J94" s="34" t="s">
        <v>30</v>
      </c>
      <c r="K94" s="33">
        <v>8.5229999999999997</v>
      </c>
      <c r="L94" s="34" t="s">
        <v>30</v>
      </c>
      <c r="M94" s="33">
        <v>7.85068214</v>
      </c>
      <c r="N94" s="34" t="s">
        <v>30</v>
      </c>
      <c r="O94" s="33">
        <f t="shared" si="72"/>
        <v>132.96414200999999</v>
      </c>
      <c r="P94" s="34" t="s">
        <v>30</v>
      </c>
      <c r="Q94" s="33">
        <f t="shared" si="73"/>
        <v>-0.67231785999999971</v>
      </c>
      <c r="R94" s="34" t="s">
        <v>30</v>
      </c>
      <c r="S94" s="77">
        <f t="shared" si="71"/>
        <v>-7.8882771324650908E-2</v>
      </c>
      <c r="T94" s="37" t="s">
        <v>30</v>
      </c>
    </row>
    <row r="95" spans="1:20" ht="31.5" x14ac:dyDescent="0.25">
      <c r="A95" s="30" t="s">
        <v>182</v>
      </c>
      <c r="B95" s="41" t="s">
        <v>193</v>
      </c>
      <c r="C95" s="32" t="s">
        <v>194</v>
      </c>
      <c r="D95" s="33" t="s">
        <v>30</v>
      </c>
      <c r="E95" s="33">
        <v>180.31</v>
      </c>
      <c r="F95" s="34" t="s">
        <v>30</v>
      </c>
      <c r="G95" s="36">
        <v>103.53891138</v>
      </c>
      <c r="H95" s="34" t="s">
        <v>30</v>
      </c>
      <c r="I95" s="36">
        <v>76.77108862</v>
      </c>
      <c r="J95" s="34" t="s">
        <v>30</v>
      </c>
      <c r="K95" s="33">
        <v>28.031707000000001</v>
      </c>
      <c r="L95" s="34" t="s">
        <v>30</v>
      </c>
      <c r="M95" s="33">
        <v>27.774837820000002</v>
      </c>
      <c r="N95" s="34" t="s">
        <v>30</v>
      </c>
      <c r="O95" s="33">
        <f t="shared" si="72"/>
        <v>48.996250799999999</v>
      </c>
      <c r="P95" s="34" t="s">
        <v>30</v>
      </c>
      <c r="Q95" s="33">
        <f t="shared" si="73"/>
        <v>-0.25686917999999892</v>
      </c>
      <c r="R95" s="34" t="s">
        <v>30</v>
      </c>
      <c r="S95" s="77">
        <f t="shared" si="71"/>
        <v>-9.1635225782004254E-3</v>
      </c>
      <c r="T95" s="37" t="s">
        <v>30</v>
      </c>
    </row>
    <row r="96" spans="1:20" ht="31.5" x14ac:dyDescent="0.25">
      <c r="A96" s="30" t="s">
        <v>182</v>
      </c>
      <c r="B96" s="41" t="s">
        <v>195</v>
      </c>
      <c r="C96" s="32" t="s">
        <v>196</v>
      </c>
      <c r="D96" s="33" t="s">
        <v>30</v>
      </c>
      <c r="E96" s="33">
        <v>68.538802000000004</v>
      </c>
      <c r="F96" s="34" t="s">
        <v>30</v>
      </c>
      <c r="G96" s="36">
        <v>52.375802</v>
      </c>
      <c r="H96" s="34" t="s">
        <v>30</v>
      </c>
      <c r="I96" s="36">
        <v>16.163000000000004</v>
      </c>
      <c r="J96" s="34" t="s">
        <v>30</v>
      </c>
      <c r="K96" s="33">
        <v>0</v>
      </c>
      <c r="L96" s="34" t="s">
        <v>30</v>
      </c>
      <c r="M96" s="33">
        <v>0</v>
      </c>
      <c r="N96" s="34" t="s">
        <v>30</v>
      </c>
      <c r="O96" s="33">
        <f t="shared" si="72"/>
        <v>16.163000000000004</v>
      </c>
      <c r="P96" s="34" t="s">
        <v>30</v>
      </c>
      <c r="Q96" s="33">
        <f t="shared" si="73"/>
        <v>0</v>
      </c>
      <c r="R96" s="34" t="s">
        <v>30</v>
      </c>
      <c r="S96" s="77">
        <v>0</v>
      </c>
      <c r="T96" s="37" t="s">
        <v>30</v>
      </c>
    </row>
    <row r="97" spans="1:20" ht="31.5" x14ac:dyDescent="0.25">
      <c r="A97" s="30" t="s">
        <v>182</v>
      </c>
      <c r="B97" s="41" t="s">
        <v>197</v>
      </c>
      <c r="C97" s="32" t="s">
        <v>198</v>
      </c>
      <c r="D97" s="33" t="s">
        <v>30</v>
      </c>
      <c r="E97" s="33">
        <v>33.272643500000001</v>
      </c>
      <c r="F97" s="34" t="s">
        <v>30</v>
      </c>
      <c r="G97" s="36">
        <v>33.272643500000001</v>
      </c>
      <c r="H97" s="34" t="s">
        <v>30</v>
      </c>
      <c r="I97" s="36">
        <v>0</v>
      </c>
      <c r="J97" s="34" t="s">
        <v>30</v>
      </c>
      <c r="K97" s="33">
        <v>0</v>
      </c>
      <c r="L97" s="34" t="s">
        <v>30</v>
      </c>
      <c r="M97" s="33">
        <v>0</v>
      </c>
      <c r="N97" s="34" t="s">
        <v>30</v>
      </c>
      <c r="O97" s="33">
        <f t="shared" si="72"/>
        <v>0</v>
      </c>
      <c r="P97" s="34" t="s">
        <v>30</v>
      </c>
      <c r="Q97" s="33">
        <f t="shared" si="73"/>
        <v>0</v>
      </c>
      <c r="R97" s="34" t="s">
        <v>30</v>
      </c>
      <c r="S97" s="77">
        <v>0</v>
      </c>
      <c r="T97" s="37" t="s">
        <v>30</v>
      </c>
    </row>
    <row r="98" spans="1:20" ht="31.5" x14ac:dyDescent="0.25">
      <c r="A98" s="30" t="s">
        <v>182</v>
      </c>
      <c r="B98" s="41" t="s">
        <v>199</v>
      </c>
      <c r="C98" s="32" t="s">
        <v>200</v>
      </c>
      <c r="D98" s="33" t="s">
        <v>30</v>
      </c>
      <c r="E98" s="33">
        <v>16.367841640000002</v>
      </c>
      <c r="F98" s="34" t="s">
        <v>30</v>
      </c>
      <c r="G98" s="36">
        <v>16.367841640000002</v>
      </c>
      <c r="H98" s="34" t="s">
        <v>30</v>
      </c>
      <c r="I98" s="36">
        <v>0</v>
      </c>
      <c r="J98" s="34" t="s">
        <v>30</v>
      </c>
      <c r="K98" s="33">
        <v>0</v>
      </c>
      <c r="L98" s="34" t="s">
        <v>30</v>
      </c>
      <c r="M98" s="33">
        <v>0</v>
      </c>
      <c r="N98" s="34" t="s">
        <v>30</v>
      </c>
      <c r="O98" s="33">
        <f t="shared" si="72"/>
        <v>0</v>
      </c>
      <c r="P98" s="34" t="s">
        <v>30</v>
      </c>
      <c r="Q98" s="33">
        <f t="shared" si="73"/>
        <v>0</v>
      </c>
      <c r="R98" s="34" t="s">
        <v>30</v>
      </c>
      <c r="S98" s="77">
        <v>0</v>
      </c>
      <c r="T98" s="37" t="s">
        <v>30</v>
      </c>
    </row>
    <row r="99" spans="1:20" ht="31.5" x14ac:dyDescent="0.25">
      <c r="A99" s="30" t="s">
        <v>182</v>
      </c>
      <c r="B99" s="41" t="s">
        <v>201</v>
      </c>
      <c r="C99" s="32" t="s">
        <v>202</v>
      </c>
      <c r="D99" s="33" t="s">
        <v>30</v>
      </c>
      <c r="E99" s="33">
        <v>143.12799999999999</v>
      </c>
      <c r="F99" s="34" t="s">
        <v>30</v>
      </c>
      <c r="G99" s="36">
        <v>4.7562100000000003E-3</v>
      </c>
      <c r="H99" s="34" t="s">
        <v>30</v>
      </c>
      <c r="I99" s="36">
        <v>143.12324378999998</v>
      </c>
      <c r="J99" s="34" t="s">
        <v>30</v>
      </c>
      <c r="K99" s="33">
        <v>73.811757999999998</v>
      </c>
      <c r="L99" s="34" t="s">
        <v>30</v>
      </c>
      <c r="M99" s="33">
        <v>67.318219470000003</v>
      </c>
      <c r="N99" s="34" t="s">
        <v>30</v>
      </c>
      <c r="O99" s="33">
        <f t="shared" si="72"/>
        <v>75.805024319999973</v>
      </c>
      <c r="P99" s="34" t="s">
        <v>30</v>
      </c>
      <c r="Q99" s="33">
        <f t="shared" si="73"/>
        <v>-6.493538529999995</v>
      </c>
      <c r="R99" s="34" t="s">
        <v>30</v>
      </c>
      <c r="S99" s="77">
        <f t="shared" si="71"/>
        <v>-8.7974310678252579E-2</v>
      </c>
      <c r="T99" s="37" t="s">
        <v>30</v>
      </c>
    </row>
    <row r="100" spans="1:20" ht="31.5" x14ac:dyDescent="0.25">
      <c r="A100" s="30" t="s">
        <v>182</v>
      </c>
      <c r="B100" s="41" t="s">
        <v>203</v>
      </c>
      <c r="C100" s="32" t="s">
        <v>204</v>
      </c>
      <c r="D100" s="33" t="s">
        <v>30</v>
      </c>
      <c r="E100" s="33">
        <v>14.901</v>
      </c>
      <c r="F100" s="34" t="s">
        <v>30</v>
      </c>
      <c r="G100" s="36">
        <v>0</v>
      </c>
      <c r="H100" s="34" t="s">
        <v>30</v>
      </c>
      <c r="I100" s="36">
        <v>14.901</v>
      </c>
      <c r="J100" s="34" t="s">
        <v>30</v>
      </c>
      <c r="K100" s="33">
        <v>14.901</v>
      </c>
      <c r="L100" s="34" t="s">
        <v>30</v>
      </c>
      <c r="M100" s="33">
        <v>13.923944869999998</v>
      </c>
      <c r="N100" s="34" t="s">
        <v>30</v>
      </c>
      <c r="O100" s="33">
        <f t="shared" si="72"/>
        <v>0.97705513000000188</v>
      </c>
      <c r="P100" s="34" t="s">
        <v>30</v>
      </c>
      <c r="Q100" s="33">
        <f t="shared" si="73"/>
        <v>-0.97705513000000188</v>
      </c>
      <c r="R100" s="34" t="s">
        <v>30</v>
      </c>
      <c r="S100" s="77">
        <f t="shared" si="71"/>
        <v>-6.5569769143010659E-2</v>
      </c>
      <c r="T100" s="37" t="s">
        <v>30</v>
      </c>
    </row>
    <row r="101" spans="1:20" ht="31.5" x14ac:dyDescent="0.25">
      <c r="A101" s="30" t="s">
        <v>182</v>
      </c>
      <c r="B101" s="41" t="s">
        <v>205</v>
      </c>
      <c r="C101" s="32" t="s">
        <v>206</v>
      </c>
      <c r="D101" s="33" t="s">
        <v>30</v>
      </c>
      <c r="E101" s="33">
        <v>116.45466490999999</v>
      </c>
      <c r="F101" s="34" t="s">
        <v>30</v>
      </c>
      <c r="G101" s="36">
        <v>57.221204289999903</v>
      </c>
      <c r="H101" s="34" t="s">
        <v>30</v>
      </c>
      <c r="I101" s="36">
        <v>59.233460620000088</v>
      </c>
      <c r="J101" s="34" t="s">
        <v>30</v>
      </c>
      <c r="K101" s="33">
        <v>0</v>
      </c>
      <c r="L101" s="34" t="s">
        <v>30</v>
      </c>
      <c r="M101" s="33">
        <v>0</v>
      </c>
      <c r="N101" s="34" t="s">
        <v>30</v>
      </c>
      <c r="O101" s="33">
        <f t="shared" si="72"/>
        <v>59.233460620000088</v>
      </c>
      <c r="P101" s="34" t="s">
        <v>30</v>
      </c>
      <c r="Q101" s="33">
        <f t="shared" si="73"/>
        <v>0</v>
      </c>
      <c r="R101" s="34" t="s">
        <v>30</v>
      </c>
      <c r="S101" s="77">
        <v>0</v>
      </c>
      <c r="T101" s="37" t="s">
        <v>30</v>
      </c>
    </row>
    <row r="102" spans="1:20" ht="31.5" x14ac:dyDescent="0.25">
      <c r="A102" s="30" t="s">
        <v>182</v>
      </c>
      <c r="B102" s="41" t="s">
        <v>207</v>
      </c>
      <c r="C102" s="32" t="s">
        <v>208</v>
      </c>
      <c r="D102" s="33" t="s">
        <v>30</v>
      </c>
      <c r="E102" s="33">
        <v>150.08599999999996</v>
      </c>
      <c r="F102" s="34" t="s">
        <v>30</v>
      </c>
      <c r="G102" s="36">
        <v>19.277999999999999</v>
      </c>
      <c r="H102" s="34" t="s">
        <v>30</v>
      </c>
      <c r="I102" s="36">
        <v>130.80799999999996</v>
      </c>
      <c r="J102" s="34" t="s">
        <v>30</v>
      </c>
      <c r="K102" s="33">
        <v>28.667278392834032</v>
      </c>
      <c r="L102" s="34" t="s">
        <v>30</v>
      </c>
      <c r="M102" s="33">
        <v>27.023892240000002</v>
      </c>
      <c r="N102" s="34" t="s">
        <v>30</v>
      </c>
      <c r="O102" s="33">
        <f t="shared" si="72"/>
        <v>103.78410775999996</v>
      </c>
      <c r="P102" s="34" t="s">
        <v>30</v>
      </c>
      <c r="Q102" s="33">
        <f t="shared" si="73"/>
        <v>-1.6433861528340294</v>
      </c>
      <c r="R102" s="34" t="s">
        <v>30</v>
      </c>
      <c r="S102" s="77">
        <f t="shared" si="71"/>
        <v>-5.732620063594273E-2</v>
      </c>
      <c r="T102" s="48" t="s">
        <v>30</v>
      </c>
    </row>
    <row r="103" spans="1:20" ht="63" x14ac:dyDescent="0.25">
      <c r="A103" s="30" t="s">
        <v>182</v>
      </c>
      <c r="B103" s="41" t="s">
        <v>209</v>
      </c>
      <c r="C103" s="32" t="s">
        <v>210</v>
      </c>
      <c r="D103" s="33" t="s">
        <v>30</v>
      </c>
      <c r="E103" s="33">
        <v>113.12584999000001</v>
      </c>
      <c r="F103" s="34" t="s">
        <v>30</v>
      </c>
      <c r="G103" s="36">
        <v>104.07084999</v>
      </c>
      <c r="H103" s="34" t="s">
        <v>30</v>
      </c>
      <c r="I103" s="36">
        <v>9.0550000000000068</v>
      </c>
      <c r="J103" s="34" t="s">
        <v>30</v>
      </c>
      <c r="K103" s="33">
        <v>9.0549999999999997</v>
      </c>
      <c r="L103" s="34" t="s">
        <v>30</v>
      </c>
      <c r="M103" s="33">
        <v>7.3331144500000001</v>
      </c>
      <c r="N103" s="34" t="s">
        <v>30</v>
      </c>
      <c r="O103" s="33">
        <f t="shared" si="72"/>
        <v>1.7218855500000068</v>
      </c>
      <c r="P103" s="34" t="s">
        <v>30</v>
      </c>
      <c r="Q103" s="33">
        <f t="shared" si="73"/>
        <v>-1.7218855499999997</v>
      </c>
      <c r="R103" s="34" t="s">
        <v>30</v>
      </c>
      <c r="S103" s="77">
        <f t="shared" si="71"/>
        <v>-0.19015853672004415</v>
      </c>
      <c r="T103" s="37" t="s">
        <v>81</v>
      </c>
    </row>
    <row r="104" spans="1:20" ht="63" x14ac:dyDescent="0.25">
      <c r="A104" s="30" t="s">
        <v>182</v>
      </c>
      <c r="B104" s="41" t="s">
        <v>211</v>
      </c>
      <c r="C104" s="32" t="s">
        <v>212</v>
      </c>
      <c r="D104" s="33" t="s">
        <v>30</v>
      </c>
      <c r="E104" s="33">
        <v>236.05500000000001</v>
      </c>
      <c r="F104" s="34" t="s">
        <v>30</v>
      </c>
      <c r="G104" s="36">
        <v>109.39452781</v>
      </c>
      <c r="H104" s="34" t="s">
        <v>30</v>
      </c>
      <c r="I104" s="36">
        <v>126.66047219000001</v>
      </c>
      <c r="J104" s="34" t="s">
        <v>30</v>
      </c>
      <c r="K104" s="33">
        <v>28.169103415750143</v>
      </c>
      <c r="L104" s="34" t="s">
        <v>30</v>
      </c>
      <c r="M104" s="33">
        <v>23.287844070000002</v>
      </c>
      <c r="N104" s="34" t="s">
        <v>30</v>
      </c>
      <c r="O104" s="33">
        <f t="shared" si="72"/>
        <v>103.37262812</v>
      </c>
      <c r="P104" s="34" t="s">
        <v>30</v>
      </c>
      <c r="Q104" s="33">
        <f t="shared" si="73"/>
        <v>-4.8812593457501414</v>
      </c>
      <c r="R104" s="34" t="s">
        <v>30</v>
      </c>
      <c r="S104" s="77">
        <f t="shared" si="71"/>
        <v>-0.17328415724516424</v>
      </c>
      <c r="T104" s="37" t="s">
        <v>81</v>
      </c>
    </row>
    <row r="105" spans="1:20" ht="63" x14ac:dyDescent="0.25">
      <c r="A105" s="30" t="s">
        <v>182</v>
      </c>
      <c r="B105" s="41" t="s">
        <v>213</v>
      </c>
      <c r="C105" s="32" t="s">
        <v>214</v>
      </c>
      <c r="D105" s="33" t="s">
        <v>30</v>
      </c>
      <c r="E105" s="33">
        <v>461.64899999999994</v>
      </c>
      <c r="F105" s="34" t="s">
        <v>30</v>
      </c>
      <c r="G105" s="36">
        <v>168.10496311</v>
      </c>
      <c r="H105" s="34" t="s">
        <v>30</v>
      </c>
      <c r="I105" s="36">
        <v>293.54403688999992</v>
      </c>
      <c r="J105" s="34" t="s">
        <v>30</v>
      </c>
      <c r="K105" s="33">
        <v>24.945474523796932</v>
      </c>
      <c r="L105" s="34" t="s">
        <v>30</v>
      </c>
      <c r="M105" s="33">
        <v>20.607198329999999</v>
      </c>
      <c r="N105" s="34" t="s">
        <v>30</v>
      </c>
      <c r="O105" s="33">
        <f t="shared" si="72"/>
        <v>272.9368385599999</v>
      </c>
      <c r="P105" s="34" t="s">
        <v>30</v>
      </c>
      <c r="Q105" s="33">
        <f t="shared" si="73"/>
        <v>-4.3382761937969327</v>
      </c>
      <c r="R105" s="34" t="s">
        <v>30</v>
      </c>
      <c r="S105" s="77">
        <f t="shared" si="71"/>
        <v>-0.17391034953688292</v>
      </c>
      <c r="T105" s="37" t="s">
        <v>81</v>
      </c>
    </row>
    <row r="106" spans="1:20" ht="63" x14ac:dyDescent="0.25">
      <c r="A106" s="30" t="s">
        <v>182</v>
      </c>
      <c r="B106" s="41" t="s">
        <v>215</v>
      </c>
      <c r="C106" s="32" t="s">
        <v>216</v>
      </c>
      <c r="D106" s="33" t="s">
        <v>30</v>
      </c>
      <c r="E106" s="33">
        <v>109.13300000000001</v>
      </c>
      <c r="F106" s="34" t="s">
        <v>30</v>
      </c>
      <c r="G106" s="36">
        <v>7.4886483900000007</v>
      </c>
      <c r="H106" s="34" t="s">
        <v>30</v>
      </c>
      <c r="I106" s="36">
        <v>101.64435161000002</v>
      </c>
      <c r="J106" s="34" t="s">
        <v>30</v>
      </c>
      <c r="K106" s="33">
        <v>14.035</v>
      </c>
      <c r="L106" s="34" t="s">
        <v>30</v>
      </c>
      <c r="M106" s="33">
        <v>11.254834779999999</v>
      </c>
      <c r="N106" s="34" t="s">
        <v>30</v>
      </c>
      <c r="O106" s="33">
        <f t="shared" si="72"/>
        <v>90.389516830000019</v>
      </c>
      <c r="P106" s="34" t="s">
        <v>30</v>
      </c>
      <c r="Q106" s="33">
        <f t="shared" si="73"/>
        <v>-2.7801652200000007</v>
      </c>
      <c r="R106" s="34" t="s">
        <v>30</v>
      </c>
      <c r="S106" s="77">
        <f t="shared" si="71"/>
        <v>-0.1980880099750624</v>
      </c>
      <c r="T106" s="37" t="s">
        <v>81</v>
      </c>
    </row>
    <row r="107" spans="1:20" ht="63" x14ac:dyDescent="0.25">
      <c r="A107" s="30" t="s">
        <v>182</v>
      </c>
      <c r="B107" s="49" t="s">
        <v>217</v>
      </c>
      <c r="C107" s="34" t="s">
        <v>218</v>
      </c>
      <c r="D107" s="33" t="s">
        <v>30</v>
      </c>
      <c r="E107" s="33">
        <v>287.91399999999999</v>
      </c>
      <c r="F107" s="34" t="s">
        <v>30</v>
      </c>
      <c r="G107" s="36">
        <v>0</v>
      </c>
      <c r="H107" s="34" t="s">
        <v>30</v>
      </c>
      <c r="I107" s="36">
        <v>287.91399999999999</v>
      </c>
      <c r="J107" s="34" t="s">
        <v>30</v>
      </c>
      <c r="K107" s="33">
        <v>28.412668276678968</v>
      </c>
      <c r="L107" s="34" t="s">
        <v>30</v>
      </c>
      <c r="M107" s="33">
        <v>24.74882727</v>
      </c>
      <c r="N107" s="34" t="s">
        <v>30</v>
      </c>
      <c r="O107" s="33">
        <f t="shared" si="72"/>
        <v>263.16517272999999</v>
      </c>
      <c r="P107" s="34" t="s">
        <v>30</v>
      </c>
      <c r="Q107" s="33">
        <f t="shared" si="73"/>
        <v>-3.6638410066789682</v>
      </c>
      <c r="R107" s="34" t="s">
        <v>30</v>
      </c>
      <c r="S107" s="77">
        <f t="shared" si="71"/>
        <v>-0.12895096549894391</v>
      </c>
      <c r="T107" s="37" t="s">
        <v>81</v>
      </c>
    </row>
    <row r="108" spans="1:20" s="11" customFormat="1" ht="47.25" x14ac:dyDescent="0.25">
      <c r="A108" s="19" t="s">
        <v>219</v>
      </c>
      <c r="B108" s="25" t="s">
        <v>220</v>
      </c>
      <c r="C108" s="21" t="s">
        <v>29</v>
      </c>
      <c r="D108" s="40">
        <f>SUM(D109:D133)</f>
        <v>174.17766338983051</v>
      </c>
      <c r="E108" s="40">
        <f>SUM(E109:E133)</f>
        <v>2671.9895968576379</v>
      </c>
      <c r="F108" s="23" t="s">
        <v>30</v>
      </c>
      <c r="G108" s="40">
        <f>SUM(G109:G133)</f>
        <v>551.86773213000004</v>
      </c>
      <c r="H108" s="23" t="s">
        <v>30</v>
      </c>
      <c r="I108" s="40">
        <f>SUM(I109:I133)</f>
        <v>2120.1218647276364</v>
      </c>
      <c r="J108" s="23" t="s">
        <v>30</v>
      </c>
      <c r="K108" s="40">
        <f>SUM(K109:K133)</f>
        <v>279.5414719534146</v>
      </c>
      <c r="L108" s="23" t="s">
        <v>30</v>
      </c>
      <c r="M108" s="40">
        <f>SUM(M109:M133)</f>
        <v>199.04522949999998</v>
      </c>
      <c r="N108" s="23" t="s">
        <v>30</v>
      </c>
      <c r="O108" s="40">
        <f>SUM(O109:O133)</f>
        <v>1921.0766352276366</v>
      </c>
      <c r="P108" s="23" t="s">
        <v>30</v>
      </c>
      <c r="Q108" s="40">
        <f>SUM(Q109:Q133)</f>
        <v>-80.496242453414595</v>
      </c>
      <c r="R108" s="23" t="s">
        <v>30</v>
      </c>
      <c r="S108" s="103">
        <f t="shared" si="71"/>
        <v>-0.28795814048954155</v>
      </c>
      <c r="T108" s="29" t="s">
        <v>30</v>
      </c>
    </row>
    <row r="109" spans="1:20" ht="78.75" x14ac:dyDescent="0.25">
      <c r="A109" s="30" t="s">
        <v>219</v>
      </c>
      <c r="B109" s="41" t="s">
        <v>221</v>
      </c>
      <c r="C109" s="34" t="s">
        <v>222</v>
      </c>
      <c r="D109" s="33">
        <v>36.198803389830509</v>
      </c>
      <c r="E109" s="33">
        <v>245.71100000000001</v>
      </c>
      <c r="F109" s="34" t="s">
        <v>30</v>
      </c>
      <c r="G109" s="36">
        <v>66.063558729999997</v>
      </c>
      <c r="H109" s="34" t="s">
        <v>30</v>
      </c>
      <c r="I109" s="36">
        <v>179.64744127</v>
      </c>
      <c r="J109" s="34" t="s">
        <v>30</v>
      </c>
      <c r="K109" s="33">
        <v>1.1639999999999999</v>
      </c>
      <c r="L109" s="34" t="s">
        <v>30</v>
      </c>
      <c r="M109" s="33">
        <v>0.31619208000000015</v>
      </c>
      <c r="N109" s="34" t="s">
        <v>30</v>
      </c>
      <c r="O109" s="33">
        <f t="shared" ref="O109:O133" si="74">I109-M109</f>
        <v>179.33124918999999</v>
      </c>
      <c r="P109" s="34" t="s">
        <v>30</v>
      </c>
      <c r="Q109" s="33">
        <f t="shared" ref="Q109:Q133" si="75">M109-K109</f>
        <v>-0.84780791999999972</v>
      </c>
      <c r="R109" s="34" t="s">
        <v>30</v>
      </c>
      <c r="S109" s="77">
        <f t="shared" si="71"/>
        <v>-0.72835731958762862</v>
      </c>
      <c r="T109" s="37" t="s">
        <v>126</v>
      </c>
    </row>
    <row r="110" spans="1:20" ht="47.25" x14ac:dyDescent="0.25">
      <c r="A110" s="30" t="s">
        <v>219</v>
      </c>
      <c r="B110" s="41" t="s">
        <v>223</v>
      </c>
      <c r="C110" s="32" t="s">
        <v>224</v>
      </c>
      <c r="D110" s="33" t="s">
        <v>30</v>
      </c>
      <c r="E110" s="33">
        <v>78.495102540000005</v>
      </c>
      <c r="F110" s="34" t="s">
        <v>30</v>
      </c>
      <c r="G110" s="36">
        <v>6.9</v>
      </c>
      <c r="H110" s="34" t="s">
        <v>30</v>
      </c>
      <c r="I110" s="36">
        <v>71.595102539999999</v>
      </c>
      <c r="J110" s="34" t="s">
        <v>30</v>
      </c>
      <c r="K110" s="33">
        <v>71.595102539999999</v>
      </c>
      <c r="L110" s="34" t="s">
        <v>30</v>
      </c>
      <c r="M110" s="33">
        <v>49.257330770000003</v>
      </c>
      <c r="N110" s="34" t="s">
        <v>30</v>
      </c>
      <c r="O110" s="33">
        <f t="shared" si="74"/>
        <v>22.337771769999996</v>
      </c>
      <c r="P110" s="34" t="s">
        <v>30</v>
      </c>
      <c r="Q110" s="33">
        <f t="shared" si="75"/>
        <v>-22.337771769999996</v>
      </c>
      <c r="R110" s="34" t="s">
        <v>30</v>
      </c>
      <c r="S110" s="77">
        <f>Q110/K110</f>
        <v>-0.31200139363610718</v>
      </c>
      <c r="T110" s="37" t="s">
        <v>188</v>
      </c>
    </row>
    <row r="111" spans="1:20" ht="47.25" x14ac:dyDescent="0.25">
      <c r="A111" s="30" t="s">
        <v>219</v>
      </c>
      <c r="B111" s="41" t="s">
        <v>225</v>
      </c>
      <c r="C111" s="32" t="s">
        <v>226</v>
      </c>
      <c r="D111" s="33" t="s">
        <v>30</v>
      </c>
      <c r="E111" s="33">
        <v>187.21101695000002</v>
      </c>
      <c r="F111" s="34" t="s">
        <v>30</v>
      </c>
      <c r="G111" s="36">
        <v>0.93873240999999996</v>
      </c>
      <c r="H111" s="34" t="s">
        <v>30</v>
      </c>
      <c r="I111" s="36">
        <v>186.27228454000002</v>
      </c>
      <c r="J111" s="34" t="s">
        <v>30</v>
      </c>
      <c r="K111" s="33">
        <v>3.3612675899999997</v>
      </c>
      <c r="L111" s="34" t="s">
        <v>30</v>
      </c>
      <c r="M111" s="33">
        <v>3.3612675899999997</v>
      </c>
      <c r="N111" s="34" t="s">
        <v>30</v>
      </c>
      <c r="O111" s="33">
        <f t="shared" si="74"/>
        <v>182.91101695</v>
      </c>
      <c r="P111" s="34" t="s">
        <v>30</v>
      </c>
      <c r="Q111" s="33">
        <f t="shared" si="75"/>
        <v>0</v>
      </c>
      <c r="R111" s="34" t="s">
        <v>30</v>
      </c>
      <c r="S111" s="77">
        <v>0</v>
      </c>
      <c r="T111" s="48" t="s">
        <v>30</v>
      </c>
    </row>
    <row r="112" spans="1:20" ht="47.25" x14ac:dyDescent="0.25">
      <c r="A112" s="30" t="s">
        <v>219</v>
      </c>
      <c r="B112" s="41" t="s">
        <v>227</v>
      </c>
      <c r="C112" s="32" t="s">
        <v>228</v>
      </c>
      <c r="D112" s="33" t="s">
        <v>30</v>
      </c>
      <c r="E112" s="33">
        <v>158.51041111999999</v>
      </c>
      <c r="F112" s="34" t="s">
        <v>30</v>
      </c>
      <c r="G112" s="36">
        <v>158.51041111999999</v>
      </c>
      <c r="H112" s="34" t="s">
        <v>30</v>
      </c>
      <c r="I112" s="36">
        <v>0</v>
      </c>
      <c r="J112" s="34" t="s">
        <v>30</v>
      </c>
      <c r="K112" s="33">
        <v>0</v>
      </c>
      <c r="L112" s="34" t="s">
        <v>30</v>
      </c>
      <c r="M112" s="33">
        <v>0</v>
      </c>
      <c r="N112" s="34" t="s">
        <v>30</v>
      </c>
      <c r="O112" s="33">
        <f t="shared" si="74"/>
        <v>0</v>
      </c>
      <c r="P112" s="34" t="s">
        <v>30</v>
      </c>
      <c r="Q112" s="33">
        <f t="shared" si="75"/>
        <v>0</v>
      </c>
      <c r="R112" s="34" t="s">
        <v>30</v>
      </c>
      <c r="S112" s="77">
        <v>0</v>
      </c>
      <c r="T112" s="37" t="s">
        <v>30</v>
      </c>
    </row>
    <row r="113" spans="1:20" ht="31.5" x14ac:dyDescent="0.25">
      <c r="A113" s="30" t="s">
        <v>219</v>
      </c>
      <c r="B113" s="41" t="s">
        <v>229</v>
      </c>
      <c r="C113" s="34" t="s">
        <v>230</v>
      </c>
      <c r="D113" s="33" t="s">
        <v>30</v>
      </c>
      <c r="E113" s="33">
        <v>7.1630000000000003</v>
      </c>
      <c r="F113" s="34" t="s">
        <v>30</v>
      </c>
      <c r="G113" s="36">
        <v>0</v>
      </c>
      <c r="H113" s="34" t="s">
        <v>30</v>
      </c>
      <c r="I113" s="36">
        <v>7.1630000000000003</v>
      </c>
      <c r="J113" s="34" t="s">
        <v>30</v>
      </c>
      <c r="K113" s="33">
        <v>7.1630000000000003</v>
      </c>
      <c r="L113" s="34" t="s">
        <v>30</v>
      </c>
      <c r="M113" s="33">
        <v>5.0769330799999999</v>
      </c>
      <c r="N113" s="34" t="s">
        <v>30</v>
      </c>
      <c r="O113" s="33">
        <f t="shared" si="74"/>
        <v>2.0860669200000004</v>
      </c>
      <c r="P113" s="34" t="s">
        <v>30</v>
      </c>
      <c r="Q113" s="33">
        <f t="shared" si="75"/>
        <v>-2.0860669200000004</v>
      </c>
      <c r="R113" s="34" t="s">
        <v>30</v>
      </c>
      <c r="S113" s="77">
        <f>Q113/K113</f>
        <v>-0.29122810554237055</v>
      </c>
      <c r="T113" s="37" t="s">
        <v>231</v>
      </c>
    </row>
    <row r="114" spans="1:20" ht="31.5" x14ac:dyDescent="0.25">
      <c r="A114" s="30" t="s">
        <v>219</v>
      </c>
      <c r="B114" s="57" t="s">
        <v>232</v>
      </c>
      <c r="C114" s="34" t="s">
        <v>233</v>
      </c>
      <c r="D114" s="33" t="s">
        <v>30</v>
      </c>
      <c r="E114" s="33">
        <v>3.948</v>
      </c>
      <c r="F114" s="34" t="s">
        <v>30</v>
      </c>
      <c r="G114" s="36">
        <v>0</v>
      </c>
      <c r="H114" s="34" t="s">
        <v>30</v>
      </c>
      <c r="I114" s="36">
        <v>3.948</v>
      </c>
      <c r="J114" s="34" t="s">
        <v>30</v>
      </c>
      <c r="K114" s="33">
        <v>3.948</v>
      </c>
      <c r="L114" s="34" t="s">
        <v>30</v>
      </c>
      <c r="M114" s="33">
        <v>2.2857779999999996</v>
      </c>
      <c r="N114" s="34" t="s">
        <v>30</v>
      </c>
      <c r="O114" s="33">
        <f t="shared" si="74"/>
        <v>1.6622220000000003</v>
      </c>
      <c r="P114" s="34" t="s">
        <v>30</v>
      </c>
      <c r="Q114" s="33">
        <f t="shared" si="75"/>
        <v>-1.6622220000000003</v>
      </c>
      <c r="R114" s="34" t="s">
        <v>30</v>
      </c>
      <c r="S114" s="77">
        <f>Q114/K114</f>
        <v>-0.42102887537993927</v>
      </c>
      <c r="T114" s="37" t="s">
        <v>231</v>
      </c>
    </row>
    <row r="115" spans="1:20" ht="31.5" x14ac:dyDescent="0.25">
      <c r="A115" s="30" t="s">
        <v>219</v>
      </c>
      <c r="B115" s="57" t="s">
        <v>234</v>
      </c>
      <c r="C115" s="34" t="s">
        <v>235</v>
      </c>
      <c r="D115" s="33" t="s">
        <v>30</v>
      </c>
      <c r="E115" s="33">
        <v>12.13644231</v>
      </c>
      <c r="F115" s="34" t="s">
        <v>30</v>
      </c>
      <c r="G115" s="36">
        <v>9.90372305</v>
      </c>
      <c r="H115" s="34" t="s">
        <v>30</v>
      </c>
      <c r="I115" s="36">
        <v>2.2327192599999992</v>
      </c>
      <c r="J115" s="34" t="s">
        <v>30</v>
      </c>
      <c r="K115" s="33">
        <v>2.2327192599999992</v>
      </c>
      <c r="L115" s="34" t="s">
        <v>30</v>
      </c>
      <c r="M115" s="33">
        <v>1.8949835099999999</v>
      </c>
      <c r="N115" s="34" t="s">
        <v>30</v>
      </c>
      <c r="O115" s="33">
        <f t="shared" si="74"/>
        <v>0.33773574999999934</v>
      </c>
      <c r="P115" s="34" t="s">
        <v>30</v>
      </c>
      <c r="Q115" s="33">
        <f t="shared" si="75"/>
        <v>-0.33773574999999934</v>
      </c>
      <c r="R115" s="34" t="s">
        <v>30</v>
      </c>
      <c r="S115" s="77">
        <f t="shared" ref="S115:S127" si="76">Q115/K115</f>
        <v>-0.15126655466751313</v>
      </c>
      <c r="T115" s="37" t="s">
        <v>231</v>
      </c>
    </row>
    <row r="116" spans="1:20" ht="63" x14ac:dyDescent="0.25">
      <c r="A116" s="30" t="s">
        <v>219</v>
      </c>
      <c r="B116" s="57" t="s">
        <v>236</v>
      </c>
      <c r="C116" s="34" t="s">
        <v>237</v>
      </c>
      <c r="D116" s="33" t="s">
        <v>30</v>
      </c>
      <c r="E116" s="33">
        <v>327.694915254237</v>
      </c>
      <c r="F116" s="34" t="s">
        <v>30</v>
      </c>
      <c r="G116" s="36">
        <v>48.010526129999995</v>
      </c>
      <c r="H116" s="34" t="s">
        <v>30</v>
      </c>
      <c r="I116" s="36">
        <v>279.68438912423699</v>
      </c>
      <c r="J116" s="34" t="s">
        <v>30</v>
      </c>
      <c r="K116" s="33">
        <v>20</v>
      </c>
      <c r="L116" s="34" t="s">
        <v>30</v>
      </c>
      <c r="M116" s="33">
        <v>16.559837139999999</v>
      </c>
      <c r="N116" s="34" t="s">
        <v>30</v>
      </c>
      <c r="O116" s="33">
        <f t="shared" si="74"/>
        <v>263.12455198423697</v>
      </c>
      <c r="P116" s="34" t="s">
        <v>30</v>
      </c>
      <c r="Q116" s="33">
        <f t="shared" si="75"/>
        <v>-3.4401628600000009</v>
      </c>
      <c r="R116" s="34" t="s">
        <v>30</v>
      </c>
      <c r="S116" s="77">
        <f t="shared" si="76"/>
        <v>-0.17200814300000006</v>
      </c>
      <c r="T116" s="37" t="s">
        <v>238</v>
      </c>
    </row>
    <row r="117" spans="1:20" ht="63" x14ac:dyDescent="0.25">
      <c r="A117" s="30" t="s">
        <v>219</v>
      </c>
      <c r="B117" s="57" t="s">
        <v>239</v>
      </c>
      <c r="C117" s="34" t="s">
        <v>240</v>
      </c>
      <c r="D117" s="33" t="s">
        <v>30</v>
      </c>
      <c r="E117" s="33">
        <v>130.64077745</v>
      </c>
      <c r="F117" s="34" t="s">
        <v>30</v>
      </c>
      <c r="G117" s="36">
        <v>55.675374849999997</v>
      </c>
      <c r="H117" s="34" t="s">
        <v>30</v>
      </c>
      <c r="I117" s="36">
        <v>74.965402600000004</v>
      </c>
      <c r="J117" s="34" t="s">
        <v>30</v>
      </c>
      <c r="K117" s="33">
        <v>12.980199370000001</v>
      </c>
      <c r="L117" s="34" t="s">
        <v>30</v>
      </c>
      <c r="M117" s="33">
        <v>11.83367692</v>
      </c>
      <c r="N117" s="34" t="s">
        <v>30</v>
      </c>
      <c r="O117" s="33">
        <f t="shared" si="74"/>
        <v>63.131725680000002</v>
      </c>
      <c r="P117" s="34" t="s">
        <v>30</v>
      </c>
      <c r="Q117" s="33">
        <f t="shared" si="75"/>
        <v>-1.1465224500000009</v>
      </c>
      <c r="R117" s="34" t="s">
        <v>30</v>
      </c>
      <c r="S117" s="77">
        <f t="shared" si="76"/>
        <v>-8.8328570102694862E-2</v>
      </c>
      <c r="T117" s="37" t="s">
        <v>30</v>
      </c>
    </row>
    <row r="118" spans="1:20" ht="63" x14ac:dyDescent="0.25">
      <c r="A118" s="30" t="s">
        <v>219</v>
      </c>
      <c r="B118" s="57" t="s">
        <v>241</v>
      </c>
      <c r="C118" s="34" t="s">
        <v>242</v>
      </c>
      <c r="D118" s="33" t="s">
        <v>30</v>
      </c>
      <c r="E118" s="33">
        <v>98.537999999999997</v>
      </c>
      <c r="F118" s="34" t="s">
        <v>30</v>
      </c>
      <c r="G118" s="36">
        <v>0.55000000000000004</v>
      </c>
      <c r="H118" s="34" t="s">
        <v>30</v>
      </c>
      <c r="I118" s="36">
        <v>97.988</v>
      </c>
      <c r="J118" s="34" t="s">
        <v>30</v>
      </c>
      <c r="K118" s="33">
        <v>16.151</v>
      </c>
      <c r="L118" s="34" t="s">
        <v>30</v>
      </c>
      <c r="M118" s="33">
        <v>13.705028989999999</v>
      </c>
      <c r="N118" s="34" t="s">
        <v>30</v>
      </c>
      <c r="O118" s="33">
        <f t="shared" si="74"/>
        <v>84.282971009999997</v>
      </c>
      <c r="P118" s="34" t="s">
        <v>30</v>
      </c>
      <c r="Q118" s="33">
        <f t="shared" si="75"/>
        <v>-2.4459710100000009</v>
      </c>
      <c r="R118" s="34" t="s">
        <v>30</v>
      </c>
      <c r="S118" s="77">
        <f t="shared" si="76"/>
        <v>-0.15144393597919639</v>
      </c>
      <c r="T118" s="37" t="s">
        <v>231</v>
      </c>
    </row>
    <row r="119" spans="1:20" ht="47.25" x14ac:dyDescent="0.25">
      <c r="A119" s="30" t="s">
        <v>219</v>
      </c>
      <c r="B119" s="57" t="s">
        <v>243</v>
      </c>
      <c r="C119" s="34" t="s">
        <v>244</v>
      </c>
      <c r="D119" s="33" t="s">
        <v>30</v>
      </c>
      <c r="E119" s="33">
        <v>190.28865098</v>
      </c>
      <c r="F119" s="34" t="s">
        <v>30</v>
      </c>
      <c r="G119" s="36">
        <v>17.18252012</v>
      </c>
      <c r="H119" s="34" t="s">
        <v>30</v>
      </c>
      <c r="I119" s="36">
        <v>173.10613086000001</v>
      </c>
      <c r="J119" s="34" t="s">
        <v>30</v>
      </c>
      <c r="K119" s="33">
        <v>26.409383070000001</v>
      </c>
      <c r="L119" s="34" t="s">
        <v>30</v>
      </c>
      <c r="M119" s="33">
        <v>23.480871810000004</v>
      </c>
      <c r="N119" s="34" t="s">
        <v>30</v>
      </c>
      <c r="O119" s="33">
        <f t="shared" si="74"/>
        <v>149.62525905000001</v>
      </c>
      <c r="P119" s="34" t="s">
        <v>30</v>
      </c>
      <c r="Q119" s="33">
        <f t="shared" si="75"/>
        <v>-2.928511259999997</v>
      </c>
      <c r="R119" s="34" t="s">
        <v>30</v>
      </c>
      <c r="S119" s="77">
        <f t="shared" si="76"/>
        <v>-0.11088904470951721</v>
      </c>
      <c r="T119" s="37" t="s">
        <v>231</v>
      </c>
    </row>
    <row r="120" spans="1:20" ht="78.75" x14ac:dyDescent="0.25">
      <c r="A120" s="30" t="s">
        <v>219</v>
      </c>
      <c r="B120" s="57" t="s">
        <v>245</v>
      </c>
      <c r="C120" s="34" t="s">
        <v>246</v>
      </c>
      <c r="D120" s="33" t="s">
        <v>30</v>
      </c>
      <c r="E120" s="33">
        <v>146.82555798999999</v>
      </c>
      <c r="F120" s="34" t="s">
        <v>30</v>
      </c>
      <c r="G120" s="36">
        <v>1.5253546099999999</v>
      </c>
      <c r="H120" s="34" t="s">
        <v>30</v>
      </c>
      <c r="I120" s="36">
        <v>145.30020338</v>
      </c>
      <c r="J120" s="34" t="s">
        <v>30</v>
      </c>
      <c r="K120" s="33">
        <v>15.885</v>
      </c>
      <c r="L120" s="34" t="s">
        <v>30</v>
      </c>
      <c r="M120" s="33">
        <v>15.24641372</v>
      </c>
      <c r="N120" s="34" t="s">
        <v>30</v>
      </c>
      <c r="O120" s="33">
        <f t="shared" si="74"/>
        <v>130.05378966000001</v>
      </c>
      <c r="P120" s="34" t="s">
        <v>30</v>
      </c>
      <c r="Q120" s="33">
        <f t="shared" si="75"/>
        <v>-0.63858628000000017</v>
      </c>
      <c r="R120" s="34" t="s">
        <v>30</v>
      </c>
      <c r="S120" s="77">
        <f t="shared" si="76"/>
        <v>-4.0200584198929822E-2</v>
      </c>
      <c r="T120" s="37" t="s">
        <v>30</v>
      </c>
    </row>
    <row r="121" spans="1:20" ht="63" x14ac:dyDescent="0.25">
      <c r="A121" s="30" t="s">
        <v>219</v>
      </c>
      <c r="B121" s="57" t="s">
        <v>247</v>
      </c>
      <c r="C121" s="34" t="s">
        <v>248</v>
      </c>
      <c r="D121" s="33" t="s">
        <v>30</v>
      </c>
      <c r="E121" s="33">
        <v>118.84132436</v>
      </c>
      <c r="F121" s="34" t="s">
        <v>30</v>
      </c>
      <c r="G121" s="36">
        <v>33.70602864</v>
      </c>
      <c r="H121" s="34" t="s">
        <v>30</v>
      </c>
      <c r="I121" s="36">
        <v>85.135295720000002</v>
      </c>
      <c r="J121" s="34" t="s">
        <v>30</v>
      </c>
      <c r="K121" s="33">
        <v>0.90103243</v>
      </c>
      <c r="L121" s="34" t="s">
        <v>30</v>
      </c>
      <c r="M121" s="33">
        <v>0.92062009</v>
      </c>
      <c r="N121" s="34" t="s">
        <v>30</v>
      </c>
      <c r="O121" s="33">
        <f t="shared" si="74"/>
        <v>84.214675630000002</v>
      </c>
      <c r="P121" s="34" t="s">
        <v>30</v>
      </c>
      <c r="Q121" s="33">
        <f t="shared" si="75"/>
        <v>1.9587660000000007E-2</v>
      </c>
      <c r="R121" s="34" t="s">
        <v>30</v>
      </c>
      <c r="S121" s="77">
        <f t="shared" si="76"/>
        <v>2.1739128745898752E-2</v>
      </c>
      <c r="T121" s="37" t="s">
        <v>30</v>
      </c>
    </row>
    <row r="122" spans="1:20" ht="63" x14ac:dyDescent="0.25">
      <c r="A122" s="30" t="s">
        <v>219</v>
      </c>
      <c r="B122" s="57" t="s">
        <v>249</v>
      </c>
      <c r="C122" s="34" t="s">
        <v>250</v>
      </c>
      <c r="D122" s="33" t="s">
        <v>30</v>
      </c>
      <c r="E122" s="33">
        <v>352.71344968</v>
      </c>
      <c r="F122" s="34" t="s">
        <v>30</v>
      </c>
      <c r="G122" s="36">
        <v>48.984602500000001</v>
      </c>
      <c r="H122" s="34" t="s">
        <v>30</v>
      </c>
      <c r="I122" s="36">
        <v>303.72884718</v>
      </c>
      <c r="J122" s="34" t="s">
        <v>30</v>
      </c>
      <c r="K122" s="33">
        <v>20</v>
      </c>
      <c r="L122" s="34" t="s">
        <v>30</v>
      </c>
      <c r="M122" s="33">
        <v>19.363405989999997</v>
      </c>
      <c r="N122" s="34" t="s">
        <v>30</v>
      </c>
      <c r="O122" s="33">
        <f t="shared" si="74"/>
        <v>284.36544119000001</v>
      </c>
      <c r="P122" s="34" t="s">
        <v>30</v>
      </c>
      <c r="Q122" s="33">
        <f t="shared" si="75"/>
        <v>-0.63659401000000315</v>
      </c>
      <c r="R122" s="34" t="s">
        <v>30</v>
      </c>
      <c r="S122" s="77">
        <f t="shared" si="76"/>
        <v>-3.1829700500000155E-2</v>
      </c>
      <c r="T122" s="37" t="s">
        <v>30</v>
      </c>
    </row>
    <row r="123" spans="1:20" ht="47.25" x14ac:dyDescent="0.25">
      <c r="A123" s="30" t="s">
        <v>219</v>
      </c>
      <c r="B123" s="57" t="s">
        <v>251</v>
      </c>
      <c r="C123" s="34" t="s">
        <v>252</v>
      </c>
      <c r="D123" s="33" t="s">
        <v>30</v>
      </c>
      <c r="E123" s="33">
        <v>24.814959500000001</v>
      </c>
      <c r="F123" s="34" t="s">
        <v>30</v>
      </c>
      <c r="G123" s="36">
        <v>2.2149595</v>
      </c>
      <c r="H123" s="34" t="s">
        <v>30</v>
      </c>
      <c r="I123" s="36">
        <v>22.6</v>
      </c>
      <c r="J123" s="34" t="s">
        <v>30</v>
      </c>
      <c r="K123" s="33">
        <v>22.6</v>
      </c>
      <c r="L123" s="34" t="s">
        <v>30</v>
      </c>
      <c r="M123" s="33">
        <v>0</v>
      </c>
      <c r="N123" s="34" t="s">
        <v>30</v>
      </c>
      <c r="O123" s="33">
        <f t="shared" si="74"/>
        <v>22.6</v>
      </c>
      <c r="P123" s="34" t="s">
        <v>30</v>
      </c>
      <c r="Q123" s="33">
        <f t="shared" si="75"/>
        <v>-22.6</v>
      </c>
      <c r="R123" s="34" t="s">
        <v>30</v>
      </c>
      <c r="S123" s="77">
        <f t="shared" si="76"/>
        <v>-1</v>
      </c>
      <c r="T123" s="37" t="s">
        <v>253</v>
      </c>
    </row>
    <row r="124" spans="1:20" ht="63" x14ac:dyDescent="0.25">
      <c r="A124" s="30" t="s">
        <v>219</v>
      </c>
      <c r="B124" s="57" t="s">
        <v>254</v>
      </c>
      <c r="C124" s="34" t="s">
        <v>255</v>
      </c>
      <c r="D124" s="33" t="s">
        <v>30</v>
      </c>
      <c r="E124" s="33">
        <v>36.553980000000003</v>
      </c>
      <c r="F124" s="34" t="s">
        <v>30</v>
      </c>
      <c r="G124" s="36">
        <v>0</v>
      </c>
      <c r="H124" s="34" t="s">
        <v>30</v>
      </c>
      <c r="I124" s="36">
        <v>36.553980000000003</v>
      </c>
      <c r="J124" s="34" t="s">
        <v>30</v>
      </c>
      <c r="K124" s="33">
        <v>0.36499999999999999</v>
      </c>
      <c r="L124" s="34" t="s">
        <v>30</v>
      </c>
      <c r="M124" s="33">
        <v>0.36499999999999999</v>
      </c>
      <c r="N124" s="34" t="s">
        <v>30</v>
      </c>
      <c r="O124" s="33">
        <f t="shared" si="74"/>
        <v>36.188980000000001</v>
      </c>
      <c r="P124" s="34" t="s">
        <v>30</v>
      </c>
      <c r="Q124" s="33">
        <f t="shared" si="75"/>
        <v>0</v>
      </c>
      <c r="R124" s="34" t="s">
        <v>30</v>
      </c>
      <c r="S124" s="77">
        <f t="shared" si="76"/>
        <v>0</v>
      </c>
      <c r="T124" s="37" t="s">
        <v>30</v>
      </c>
    </row>
    <row r="125" spans="1:20" ht="47.25" x14ac:dyDescent="0.25">
      <c r="A125" s="30" t="s">
        <v>219</v>
      </c>
      <c r="B125" s="57" t="s">
        <v>256</v>
      </c>
      <c r="C125" s="34" t="s">
        <v>257</v>
      </c>
      <c r="D125" s="33" t="s">
        <v>30</v>
      </c>
      <c r="E125" s="33">
        <v>3.35479539</v>
      </c>
      <c r="F125" s="34" t="s">
        <v>30</v>
      </c>
      <c r="G125" s="36">
        <v>0</v>
      </c>
      <c r="H125" s="34" t="s">
        <v>30</v>
      </c>
      <c r="I125" s="36">
        <v>3.35479539</v>
      </c>
      <c r="J125" s="34" t="s">
        <v>30</v>
      </c>
      <c r="K125" s="33">
        <v>1.64289686</v>
      </c>
      <c r="L125" s="34" t="s">
        <v>30</v>
      </c>
      <c r="M125" s="33">
        <v>0</v>
      </c>
      <c r="N125" s="34" t="s">
        <v>30</v>
      </c>
      <c r="O125" s="33">
        <f t="shared" si="74"/>
        <v>3.35479539</v>
      </c>
      <c r="P125" s="34" t="s">
        <v>30</v>
      </c>
      <c r="Q125" s="33">
        <f t="shared" si="75"/>
        <v>-1.64289686</v>
      </c>
      <c r="R125" s="34" t="s">
        <v>30</v>
      </c>
      <c r="S125" s="77">
        <f t="shared" si="76"/>
        <v>-1</v>
      </c>
      <c r="T125" s="37" t="s">
        <v>258</v>
      </c>
    </row>
    <row r="126" spans="1:20" ht="47.25" x14ac:dyDescent="0.25">
      <c r="A126" s="30" t="s">
        <v>219</v>
      </c>
      <c r="B126" s="57" t="s">
        <v>259</v>
      </c>
      <c r="C126" s="34" t="s">
        <v>260</v>
      </c>
      <c r="D126" s="33" t="s">
        <v>30</v>
      </c>
      <c r="E126" s="33">
        <v>70.60023253</v>
      </c>
      <c r="F126" s="34" t="s">
        <v>30</v>
      </c>
      <c r="G126" s="36">
        <v>31.20823253</v>
      </c>
      <c r="H126" s="34" t="s">
        <v>30</v>
      </c>
      <c r="I126" s="36">
        <v>39.391999999999996</v>
      </c>
      <c r="J126" s="34" t="s">
        <v>30</v>
      </c>
      <c r="K126" s="33">
        <v>32.055</v>
      </c>
      <c r="L126" s="34" t="s">
        <v>30</v>
      </c>
      <c r="M126" s="33">
        <v>30.937552289999999</v>
      </c>
      <c r="N126" s="34" t="s">
        <v>30</v>
      </c>
      <c r="O126" s="33">
        <f t="shared" si="74"/>
        <v>8.4544477099999966</v>
      </c>
      <c r="P126" s="34" t="s">
        <v>30</v>
      </c>
      <c r="Q126" s="33">
        <v>-1.1174477100000075</v>
      </c>
      <c r="R126" s="34" t="s">
        <v>30</v>
      </c>
      <c r="S126" s="77">
        <f t="shared" si="76"/>
        <v>-3.4860324754328736E-2</v>
      </c>
      <c r="T126" s="37" t="s">
        <v>30</v>
      </c>
    </row>
    <row r="127" spans="1:20" ht="63" x14ac:dyDescent="0.25">
      <c r="A127" s="30" t="s">
        <v>219</v>
      </c>
      <c r="B127" s="57" t="s">
        <v>261</v>
      </c>
      <c r="C127" s="34" t="s">
        <v>262</v>
      </c>
      <c r="D127" s="33" t="s">
        <v>30</v>
      </c>
      <c r="E127" s="33">
        <v>63.800175132432528</v>
      </c>
      <c r="F127" s="34" t="s">
        <v>30</v>
      </c>
      <c r="G127" s="36">
        <v>3.0260303</v>
      </c>
      <c r="H127" s="34" t="s">
        <v>30</v>
      </c>
      <c r="I127" s="36">
        <v>60.774144832432526</v>
      </c>
      <c r="J127" s="34" t="s">
        <v>30</v>
      </c>
      <c r="K127" s="33">
        <v>1.2</v>
      </c>
      <c r="L127" s="34" t="s">
        <v>30</v>
      </c>
      <c r="M127" s="33">
        <v>1.1973463799999999</v>
      </c>
      <c r="N127" s="34" t="s">
        <v>30</v>
      </c>
      <c r="O127" s="33">
        <f t="shared" si="74"/>
        <v>59.576798452432527</v>
      </c>
      <c r="P127" s="34" t="s">
        <v>30</v>
      </c>
      <c r="Q127" s="33">
        <f t="shared" si="75"/>
        <v>-2.6536200000000232E-3</v>
      </c>
      <c r="R127" s="34" t="s">
        <v>30</v>
      </c>
      <c r="S127" s="77">
        <f t="shared" si="76"/>
        <v>-2.2113500000000195E-3</v>
      </c>
      <c r="T127" s="37" t="s">
        <v>30</v>
      </c>
    </row>
    <row r="128" spans="1:20" ht="63" x14ac:dyDescent="0.25">
      <c r="A128" s="30" t="s">
        <v>219</v>
      </c>
      <c r="B128" s="57" t="s">
        <v>263</v>
      </c>
      <c r="C128" s="34" t="s">
        <v>264</v>
      </c>
      <c r="D128" s="33" t="s">
        <v>30</v>
      </c>
      <c r="E128" s="33" t="s">
        <v>30</v>
      </c>
      <c r="F128" s="34" t="s">
        <v>30</v>
      </c>
      <c r="G128" s="36" t="s">
        <v>30</v>
      </c>
      <c r="H128" s="34" t="s">
        <v>30</v>
      </c>
      <c r="I128" s="36" t="s">
        <v>30</v>
      </c>
      <c r="J128" s="34" t="s">
        <v>30</v>
      </c>
      <c r="K128" s="33" t="s">
        <v>30</v>
      </c>
      <c r="L128" s="34" t="s">
        <v>30</v>
      </c>
      <c r="M128" s="33">
        <v>0</v>
      </c>
      <c r="N128" s="34" t="s">
        <v>30</v>
      </c>
      <c r="O128" s="33" t="s">
        <v>30</v>
      </c>
      <c r="P128" s="34" t="s">
        <v>30</v>
      </c>
      <c r="Q128" s="33" t="s">
        <v>30</v>
      </c>
      <c r="R128" s="34" t="s">
        <v>30</v>
      </c>
      <c r="S128" s="77" t="s">
        <v>30</v>
      </c>
      <c r="T128" s="37" t="s">
        <v>265</v>
      </c>
    </row>
    <row r="129" spans="1:20" ht="31.5" x14ac:dyDescent="0.25">
      <c r="A129" s="30" t="s">
        <v>219</v>
      </c>
      <c r="B129" s="41" t="s">
        <v>266</v>
      </c>
      <c r="C129" s="34" t="s">
        <v>267</v>
      </c>
      <c r="D129" s="33" t="s">
        <v>30</v>
      </c>
      <c r="E129" s="33">
        <v>65.287831000000011</v>
      </c>
      <c r="F129" s="34" t="s">
        <v>30</v>
      </c>
      <c r="G129" s="36">
        <v>3.1194929999999998</v>
      </c>
      <c r="H129" s="34" t="s">
        <v>30</v>
      </c>
      <c r="I129" s="36">
        <v>62.168338000000013</v>
      </c>
      <c r="J129" s="34" t="s">
        <v>30</v>
      </c>
      <c r="K129" s="33">
        <v>0.37508853999999991</v>
      </c>
      <c r="L129" s="34" t="s">
        <v>30</v>
      </c>
      <c r="M129" s="33">
        <v>0</v>
      </c>
      <c r="N129" s="34" t="s">
        <v>30</v>
      </c>
      <c r="O129" s="33">
        <f t="shared" si="74"/>
        <v>62.168338000000013</v>
      </c>
      <c r="P129" s="34" t="s">
        <v>30</v>
      </c>
      <c r="Q129" s="33">
        <f t="shared" si="75"/>
        <v>-0.37508853999999991</v>
      </c>
      <c r="R129" s="34" t="s">
        <v>30</v>
      </c>
      <c r="S129" s="77">
        <f t="shared" si="71"/>
        <v>-1</v>
      </c>
      <c r="T129" s="37" t="s">
        <v>268</v>
      </c>
    </row>
    <row r="130" spans="1:20" ht="63" x14ac:dyDescent="0.25">
      <c r="A130" s="30" t="s">
        <v>219</v>
      </c>
      <c r="B130" s="41" t="s">
        <v>269</v>
      </c>
      <c r="C130" s="34" t="s">
        <v>270</v>
      </c>
      <c r="D130" s="33" t="s">
        <v>30</v>
      </c>
      <c r="E130" s="33">
        <v>5.4141996709675997</v>
      </c>
      <c r="F130" s="34" t="s">
        <v>30</v>
      </c>
      <c r="G130" s="36">
        <v>0</v>
      </c>
      <c r="H130" s="34" t="s">
        <v>30</v>
      </c>
      <c r="I130" s="36">
        <v>5.4141996709675997</v>
      </c>
      <c r="J130" s="34" t="s">
        <v>30</v>
      </c>
      <c r="K130" s="33">
        <v>5.4141996709675997</v>
      </c>
      <c r="L130" s="34" t="s">
        <v>30</v>
      </c>
      <c r="M130" s="33">
        <v>0.10753147</v>
      </c>
      <c r="N130" s="34" t="s">
        <v>30</v>
      </c>
      <c r="O130" s="33">
        <f t="shared" si="74"/>
        <v>5.3066682009676001</v>
      </c>
      <c r="P130" s="34" t="s">
        <v>30</v>
      </c>
      <c r="Q130" s="33">
        <f t="shared" si="75"/>
        <v>-5.3066682009676001</v>
      </c>
      <c r="R130" s="34" t="s">
        <v>30</v>
      </c>
      <c r="S130" s="77">
        <f t="shared" si="71"/>
        <v>-0.98013899070316668</v>
      </c>
      <c r="T130" s="37" t="s">
        <v>271</v>
      </c>
    </row>
    <row r="131" spans="1:20" ht="47.25" x14ac:dyDescent="0.25">
      <c r="A131" s="30" t="s">
        <v>219</v>
      </c>
      <c r="B131" s="41" t="s">
        <v>272</v>
      </c>
      <c r="C131" s="32" t="s">
        <v>273</v>
      </c>
      <c r="D131" s="33" t="s">
        <v>30</v>
      </c>
      <c r="E131" s="33">
        <v>52.890012419999998</v>
      </c>
      <c r="F131" s="34" t="s">
        <v>30</v>
      </c>
      <c r="G131" s="36">
        <v>0</v>
      </c>
      <c r="H131" s="34" t="s">
        <v>30</v>
      </c>
      <c r="I131" s="36">
        <v>52.890012419999998</v>
      </c>
      <c r="J131" s="34" t="s">
        <v>30</v>
      </c>
      <c r="K131" s="33">
        <v>1.78128962244702</v>
      </c>
      <c r="L131" s="34" t="s">
        <v>30</v>
      </c>
      <c r="M131" s="33">
        <v>0.65300000000000002</v>
      </c>
      <c r="N131" s="34" t="s">
        <v>30</v>
      </c>
      <c r="O131" s="33">
        <f t="shared" si="74"/>
        <v>52.237012419999999</v>
      </c>
      <c r="P131" s="34" t="s">
        <v>30</v>
      </c>
      <c r="Q131" s="33">
        <f t="shared" si="75"/>
        <v>-1.12828962244702</v>
      </c>
      <c r="R131" s="34" t="s">
        <v>30</v>
      </c>
      <c r="S131" s="77">
        <f t="shared" si="71"/>
        <v>-0.63341166322916598</v>
      </c>
      <c r="T131" s="37" t="s">
        <v>188</v>
      </c>
    </row>
    <row r="132" spans="1:20" ht="47.25" x14ac:dyDescent="0.25">
      <c r="A132" s="30" t="s">
        <v>219</v>
      </c>
      <c r="B132" s="41" t="s">
        <v>274</v>
      </c>
      <c r="C132" s="32" t="s">
        <v>275</v>
      </c>
      <c r="D132" s="33" t="s">
        <v>30</v>
      </c>
      <c r="E132" s="33">
        <v>30.165762580000006</v>
      </c>
      <c r="F132" s="34" t="s">
        <v>30</v>
      </c>
      <c r="G132" s="36">
        <v>30.165762580000006</v>
      </c>
      <c r="H132" s="34" t="s">
        <v>30</v>
      </c>
      <c r="I132" s="36">
        <v>0</v>
      </c>
      <c r="J132" s="34" t="s">
        <v>30</v>
      </c>
      <c r="K132" s="33">
        <v>0</v>
      </c>
      <c r="L132" s="34" t="s">
        <v>30</v>
      </c>
      <c r="M132" s="33">
        <v>0</v>
      </c>
      <c r="N132" s="34" t="s">
        <v>30</v>
      </c>
      <c r="O132" s="33">
        <f t="shared" si="74"/>
        <v>0</v>
      </c>
      <c r="P132" s="34" t="s">
        <v>30</v>
      </c>
      <c r="Q132" s="33">
        <f t="shared" si="75"/>
        <v>0</v>
      </c>
      <c r="R132" s="34" t="s">
        <v>30</v>
      </c>
      <c r="S132" s="77">
        <v>0</v>
      </c>
      <c r="T132" s="59" t="s">
        <v>30</v>
      </c>
    </row>
    <row r="133" spans="1:20" ht="94.5" x14ac:dyDescent="0.25">
      <c r="A133" s="30" t="s">
        <v>219</v>
      </c>
      <c r="B133" s="41" t="s">
        <v>276</v>
      </c>
      <c r="C133" s="32" t="s">
        <v>277</v>
      </c>
      <c r="D133" s="33">
        <v>137.97886</v>
      </c>
      <c r="E133" s="33">
        <v>260.39</v>
      </c>
      <c r="F133" s="34" t="s">
        <v>30</v>
      </c>
      <c r="G133" s="36">
        <v>34.182422060000022</v>
      </c>
      <c r="H133" s="34" t="s">
        <v>30</v>
      </c>
      <c r="I133" s="36">
        <v>226.20757793999996</v>
      </c>
      <c r="J133" s="34" t="s">
        <v>30</v>
      </c>
      <c r="K133" s="33">
        <v>12.317292999999999</v>
      </c>
      <c r="L133" s="34" t="s">
        <v>30</v>
      </c>
      <c r="M133" s="33">
        <v>2.4824596700000003</v>
      </c>
      <c r="N133" s="34" t="s">
        <v>30</v>
      </c>
      <c r="O133" s="33">
        <f t="shared" si="74"/>
        <v>223.72511826999997</v>
      </c>
      <c r="P133" s="34" t="s">
        <v>30</v>
      </c>
      <c r="Q133" s="33">
        <f t="shared" si="75"/>
        <v>-9.8348333299999986</v>
      </c>
      <c r="R133" s="34" t="s">
        <v>30</v>
      </c>
      <c r="S133" s="77">
        <f t="shared" si="71"/>
        <v>-0.79845736640347831</v>
      </c>
      <c r="T133" s="37" t="s">
        <v>258</v>
      </c>
    </row>
    <row r="134" spans="1:20" s="11" customFormat="1" ht="63" x14ac:dyDescent="0.25">
      <c r="A134" s="19" t="s">
        <v>278</v>
      </c>
      <c r="B134" s="25" t="s">
        <v>279</v>
      </c>
      <c r="C134" s="21" t="s">
        <v>29</v>
      </c>
      <c r="D134" s="40">
        <f>D135</f>
        <v>0</v>
      </c>
      <c r="E134" s="40">
        <f t="shared" ref="E134" si="77">E135</f>
        <v>22.091931760000001</v>
      </c>
      <c r="F134" s="23" t="s">
        <v>30</v>
      </c>
      <c r="G134" s="40">
        <f t="shared" ref="G134" si="78">G135</f>
        <v>0.10189623000000125</v>
      </c>
      <c r="H134" s="23" t="s">
        <v>30</v>
      </c>
      <c r="I134" s="40">
        <f t="shared" ref="I134" si="79">I135</f>
        <v>21.99003553</v>
      </c>
      <c r="J134" s="23" t="s">
        <v>30</v>
      </c>
      <c r="K134" s="40">
        <f t="shared" ref="K134" si="80">K135</f>
        <v>1.1010355300000001</v>
      </c>
      <c r="L134" s="23" t="s">
        <v>30</v>
      </c>
      <c r="M134" s="40">
        <f t="shared" ref="M134" si="81">M135</f>
        <v>1.3412176599999999</v>
      </c>
      <c r="N134" s="23" t="s">
        <v>30</v>
      </c>
      <c r="O134" s="40">
        <f t="shared" ref="O134" si="82">O135</f>
        <v>20.648817870000002</v>
      </c>
      <c r="P134" s="23" t="s">
        <v>30</v>
      </c>
      <c r="Q134" s="40">
        <f t="shared" ref="Q134" si="83">Q135</f>
        <v>0.24018212999999977</v>
      </c>
      <c r="R134" s="23" t="s">
        <v>30</v>
      </c>
      <c r="S134" s="103">
        <f t="shared" si="71"/>
        <v>0.21814203398140999</v>
      </c>
      <c r="T134" s="60" t="s">
        <v>30</v>
      </c>
    </row>
    <row r="135" spans="1:20" s="11" customFormat="1" x14ac:dyDescent="0.25">
      <c r="A135" s="19" t="s">
        <v>280</v>
      </c>
      <c r="B135" s="25" t="s">
        <v>281</v>
      </c>
      <c r="C135" s="21" t="s">
        <v>29</v>
      </c>
      <c r="D135" s="40">
        <f>D136+D137</f>
        <v>0</v>
      </c>
      <c r="E135" s="40">
        <f t="shared" ref="E135" si="84">E136+E137</f>
        <v>22.091931760000001</v>
      </c>
      <c r="F135" s="23" t="s">
        <v>30</v>
      </c>
      <c r="G135" s="40">
        <f t="shared" ref="G135" si="85">G136+G137</f>
        <v>0.10189623000000125</v>
      </c>
      <c r="H135" s="23" t="s">
        <v>30</v>
      </c>
      <c r="I135" s="40">
        <f t="shared" ref="I135" si="86">I136+I137</f>
        <v>21.99003553</v>
      </c>
      <c r="J135" s="23" t="s">
        <v>30</v>
      </c>
      <c r="K135" s="40">
        <f>K136+K137</f>
        <v>1.1010355300000001</v>
      </c>
      <c r="L135" s="23" t="s">
        <v>30</v>
      </c>
      <c r="M135" s="40">
        <f>M136+M137</f>
        <v>1.3412176599999999</v>
      </c>
      <c r="N135" s="23" t="s">
        <v>30</v>
      </c>
      <c r="O135" s="40">
        <f>O136+O137</f>
        <v>20.648817870000002</v>
      </c>
      <c r="P135" s="23" t="s">
        <v>30</v>
      </c>
      <c r="Q135" s="40">
        <f>Q136+Q137</f>
        <v>0.24018212999999977</v>
      </c>
      <c r="R135" s="23" t="s">
        <v>30</v>
      </c>
      <c r="S135" s="103">
        <f t="shared" si="71"/>
        <v>0.21814203398140999</v>
      </c>
      <c r="T135" s="26" t="s">
        <v>30</v>
      </c>
    </row>
    <row r="136" spans="1:20" s="11" customFormat="1" ht="63" x14ac:dyDescent="0.25">
      <c r="A136" s="19" t="s">
        <v>282</v>
      </c>
      <c r="B136" s="20" t="s">
        <v>283</v>
      </c>
      <c r="C136" s="21" t="s">
        <v>29</v>
      </c>
      <c r="D136" s="40">
        <v>0</v>
      </c>
      <c r="E136" s="40">
        <v>0</v>
      </c>
      <c r="F136" s="23" t="s">
        <v>30</v>
      </c>
      <c r="G136" s="40">
        <v>0</v>
      </c>
      <c r="H136" s="23" t="s">
        <v>30</v>
      </c>
      <c r="I136" s="40">
        <v>0</v>
      </c>
      <c r="J136" s="23" t="s">
        <v>30</v>
      </c>
      <c r="K136" s="40">
        <v>0</v>
      </c>
      <c r="L136" s="23" t="s">
        <v>30</v>
      </c>
      <c r="M136" s="40">
        <v>0</v>
      </c>
      <c r="N136" s="23" t="s">
        <v>30</v>
      </c>
      <c r="O136" s="40">
        <v>0</v>
      </c>
      <c r="P136" s="23" t="s">
        <v>30</v>
      </c>
      <c r="Q136" s="40">
        <v>0</v>
      </c>
      <c r="R136" s="23" t="s">
        <v>30</v>
      </c>
      <c r="S136" s="103">
        <v>0</v>
      </c>
      <c r="T136" s="29" t="s">
        <v>30</v>
      </c>
    </row>
    <row r="137" spans="1:20" s="11" customFormat="1" ht="63" x14ac:dyDescent="0.25">
      <c r="A137" s="25" t="s">
        <v>284</v>
      </c>
      <c r="B137" s="25" t="s">
        <v>285</v>
      </c>
      <c r="C137" s="21" t="s">
        <v>29</v>
      </c>
      <c r="D137" s="21">
        <f>SUM(D138)</f>
        <v>0</v>
      </c>
      <c r="E137" s="21">
        <f>SUM(E138)</f>
        <v>22.091931760000001</v>
      </c>
      <c r="F137" s="23" t="s">
        <v>30</v>
      </c>
      <c r="G137" s="21">
        <f t="shared" ref="G137" si="87">SUM(G138)</f>
        <v>0.10189623000000125</v>
      </c>
      <c r="H137" s="23" t="s">
        <v>30</v>
      </c>
      <c r="I137" s="21">
        <f t="shared" ref="I137" si="88">SUM(I138)</f>
        <v>21.99003553</v>
      </c>
      <c r="J137" s="23" t="s">
        <v>30</v>
      </c>
      <c r="K137" s="21">
        <f t="shared" ref="K137" si="89">SUM(K138)</f>
        <v>1.1010355300000001</v>
      </c>
      <c r="L137" s="23" t="s">
        <v>30</v>
      </c>
      <c r="M137" s="21">
        <f t="shared" ref="M137" si="90">SUM(M138)</f>
        <v>1.3412176599999999</v>
      </c>
      <c r="N137" s="23" t="s">
        <v>30</v>
      </c>
      <c r="O137" s="21">
        <f t="shared" ref="O137" si="91">SUM(O138)</f>
        <v>20.648817870000002</v>
      </c>
      <c r="P137" s="23" t="s">
        <v>30</v>
      </c>
      <c r="Q137" s="21">
        <f t="shared" ref="Q137" si="92">SUM(Q138)</f>
        <v>0.24018212999999977</v>
      </c>
      <c r="R137" s="23" t="s">
        <v>30</v>
      </c>
      <c r="S137" s="103">
        <f t="shared" si="71"/>
        <v>0.21814203398140999</v>
      </c>
      <c r="T137" s="29" t="s">
        <v>30</v>
      </c>
    </row>
    <row r="138" spans="1:20" ht="63" x14ac:dyDescent="0.25">
      <c r="A138" s="30" t="s">
        <v>284</v>
      </c>
      <c r="B138" s="51" t="s">
        <v>286</v>
      </c>
      <c r="C138" s="32" t="s">
        <v>287</v>
      </c>
      <c r="D138" s="33" t="s">
        <v>30</v>
      </c>
      <c r="E138" s="33">
        <v>22.091931760000001</v>
      </c>
      <c r="F138" s="34" t="s">
        <v>30</v>
      </c>
      <c r="G138" s="36">
        <v>0.10189623000000125</v>
      </c>
      <c r="H138" s="34" t="s">
        <v>30</v>
      </c>
      <c r="I138" s="36">
        <v>21.99003553</v>
      </c>
      <c r="J138" s="34" t="s">
        <v>30</v>
      </c>
      <c r="K138" s="33">
        <v>1.1010355300000001</v>
      </c>
      <c r="L138" s="34" t="s">
        <v>30</v>
      </c>
      <c r="M138" s="33">
        <v>1.3412176599999999</v>
      </c>
      <c r="N138" s="34" t="s">
        <v>30</v>
      </c>
      <c r="O138" s="33">
        <f>I138-M138</f>
        <v>20.648817870000002</v>
      </c>
      <c r="P138" s="34" t="s">
        <v>30</v>
      </c>
      <c r="Q138" s="33">
        <f>M138-K138</f>
        <v>0.24018212999999977</v>
      </c>
      <c r="R138" s="34" t="s">
        <v>30</v>
      </c>
      <c r="S138" s="77">
        <f t="shared" si="71"/>
        <v>0.21814203398140999</v>
      </c>
      <c r="T138" s="59" t="s">
        <v>91</v>
      </c>
    </row>
    <row r="139" spans="1:20" s="11" customFormat="1" ht="31.5" x14ac:dyDescent="0.25">
      <c r="A139" s="19" t="s">
        <v>288</v>
      </c>
      <c r="B139" s="61" t="s">
        <v>289</v>
      </c>
      <c r="C139" s="28" t="s">
        <v>29</v>
      </c>
      <c r="D139" s="22">
        <v>0</v>
      </c>
      <c r="E139" s="22">
        <v>0</v>
      </c>
      <c r="F139" s="23" t="s">
        <v>30</v>
      </c>
      <c r="G139" s="22">
        <v>0</v>
      </c>
      <c r="H139" s="23" t="s">
        <v>30</v>
      </c>
      <c r="I139" s="22">
        <v>0</v>
      </c>
      <c r="J139" s="23" t="s">
        <v>30</v>
      </c>
      <c r="K139" s="22">
        <v>0</v>
      </c>
      <c r="L139" s="23" t="s">
        <v>30</v>
      </c>
      <c r="M139" s="22">
        <v>0</v>
      </c>
      <c r="N139" s="23" t="s">
        <v>30</v>
      </c>
      <c r="O139" s="22">
        <v>0</v>
      </c>
      <c r="P139" s="23" t="s">
        <v>30</v>
      </c>
      <c r="Q139" s="22">
        <v>0</v>
      </c>
      <c r="R139" s="23" t="s">
        <v>30</v>
      </c>
      <c r="S139" s="103">
        <v>0</v>
      </c>
      <c r="T139" s="29" t="s">
        <v>30</v>
      </c>
    </row>
    <row r="140" spans="1:20" s="11" customFormat="1" ht="63" x14ac:dyDescent="0.25">
      <c r="A140" s="19" t="s">
        <v>290</v>
      </c>
      <c r="B140" s="61" t="s">
        <v>283</v>
      </c>
      <c r="C140" s="28" t="s">
        <v>29</v>
      </c>
      <c r="D140" s="22">
        <v>0</v>
      </c>
      <c r="E140" s="22">
        <v>0</v>
      </c>
      <c r="F140" s="23" t="s">
        <v>30</v>
      </c>
      <c r="G140" s="22">
        <v>0</v>
      </c>
      <c r="H140" s="23" t="s">
        <v>30</v>
      </c>
      <c r="I140" s="22">
        <v>0</v>
      </c>
      <c r="J140" s="23" t="s">
        <v>30</v>
      </c>
      <c r="K140" s="22">
        <v>0</v>
      </c>
      <c r="L140" s="23" t="s">
        <v>30</v>
      </c>
      <c r="M140" s="22">
        <v>0</v>
      </c>
      <c r="N140" s="23" t="s">
        <v>30</v>
      </c>
      <c r="O140" s="22">
        <v>0</v>
      </c>
      <c r="P140" s="23" t="s">
        <v>30</v>
      </c>
      <c r="Q140" s="22">
        <v>0</v>
      </c>
      <c r="R140" s="23" t="s">
        <v>30</v>
      </c>
      <c r="S140" s="103">
        <v>0</v>
      </c>
      <c r="T140" s="29" t="s">
        <v>30</v>
      </c>
    </row>
    <row r="141" spans="1:20" s="11" customFormat="1" ht="63" x14ac:dyDescent="0.25">
      <c r="A141" s="19" t="s">
        <v>291</v>
      </c>
      <c r="B141" s="61" t="s">
        <v>285</v>
      </c>
      <c r="C141" s="28" t="s">
        <v>29</v>
      </c>
      <c r="D141" s="22">
        <v>0</v>
      </c>
      <c r="E141" s="22">
        <v>0</v>
      </c>
      <c r="F141" s="23" t="s">
        <v>30</v>
      </c>
      <c r="G141" s="22">
        <v>0</v>
      </c>
      <c r="H141" s="23" t="s">
        <v>30</v>
      </c>
      <c r="I141" s="22">
        <v>0</v>
      </c>
      <c r="J141" s="23" t="s">
        <v>30</v>
      </c>
      <c r="K141" s="22">
        <v>0</v>
      </c>
      <c r="L141" s="23" t="s">
        <v>30</v>
      </c>
      <c r="M141" s="22">
        <v>0</v>
      </c>
      <c r="N141" s="23" t="s">
        <v>30</v>
      </c>
      <c r="O141" s="22">
        <v>0</v>
      </c>
      <c r="P141" s="23" t="s">
        <v>30</v>
      </c>
      <c r="Q141" s="22">
        <v>0</v>
      </c>
      <c r="R141" s="23" t="s">
        <v>30</v>
      </c>
      <c r="S141" s="103">
        <v>0</v>
      </c>
      <c r="T141" s="60" t="s">
        <v>30</v>
      </c>
    </row>
    <row r="142" spans="1:20" s="11" customFormat="1" ht="31.5" x14ac:dyDescent="0.25">
      <c r="A142" s="21" t="s">
        <v>292</v>
      </c>
      <c r="B142" s="25" t="s">
        <v>293</v>
      </c>
      <c r="C142" s="21" t="s">
        <v>29</v>
      </c>
      <c r="D142" s="22">
        <f>SUM(D149,D146,D144,D143)</f>
        <v>2273.2817881394917</v>
      </c>
      <c r="E142" s="22">
        <f>SUM(E149,E146,E144,E143)</f>
        <v>4903.449253378305</v>
      </c>
      <c r="F142" s="23" t="s">
        <v>30</v>
      </c>
      <c r="G142" s="22">
        <f t="shared" ref="G142" si="93">SUM(G149,G146,G144,G143)</f>
        <v>871.12427969000009</v>
      </c>
      <c r="H142" s="23" t="s">
        <v>30</v>
      </c>
      <c r="I142" s="22">
        <f t="shared" ref="I142" si="94">SUM(I149,I146,I144,I143)</f>
        <v>4032.3249736883054</v>
      </c>
      <c r="J142" s="23" t="s">
        <v>30</v>
      </c>
      <c r="K142" s="22">
        <f>SUM(K149,K146,K144,K143)</f>
        <v>1238.8462650399999</v>
      </c>
      <c r="L142" s="23" t="s">
        <v>30</v>
      </c>
      <c r="M142" s="22">
        <f>SUM(M149,M146,M144,M143)</f>
        <v>795.03366247999986</v>
      </c>
      <c r="N142" s="23" t="s">
        <v>30</v>
      </c>
      <c r="O142" s="22">
        <f>SUM(O149,O146,O144,O143)</f>
        <v>3237.2913112083052</v>
      </c>
      <c r="P142" s="23" t="s">
        <v>30</v>
      </c>
      <c r="Q142" s="22">
        <f>SUM(Q149,Q146,Q144,Q143)</f>
        <v>-443.81260256000007</v>
      </c>
      <c r="R142" s="23" t="s">
        <v>30</v>
      </c>
      <c r="S142" s="103">
        <f t="shared" si="71"/>
        <v>-0.35824671315909423</v>
      </c>
      <c r="T142" s="60" t="s">
        <v>30</v>
      </c>
    </row>
    <row r="143" spans="1:20" s="11" customFormat="1" ht="47.25" x14ac:dyDescent="0.25">
      <c r="A143" s="19" t="s">
        <v>294</v>
      </c>
      <c r="B143" s="25" t="s">
        <v>295</v>
      </c>
      <c r="C143" s="21" t="s">
        <v>29</v>
      </c>
      <c r="D143" s="22">
        <v>0</v>
      </c>
      <c r="E143" s="22">
        <v>0</v>
      </c>
      <c r="F143" s="23" t="s">
        <v>30</v>
      </c>
      <c r="G143" s="22">
        <v>0</v>
      </c>
      <c r="H143" s="23" t="s">
        <v>30</v>
      </c>
      <c r="I143" s="22">
        <v>0</v>
      </c>
      <c r="J143" s="23" t="s">
        <v>30</v>
      </c>
      <c r="K143" s="22">
        <v>0</v>
      </c>
      <c r="L143" s="23" t="s">
        <v>30</v>
      </c>
      <c r="M143" s="22">
        <v>0</v>
      </c>
      <c r="N143" s="23" t="s">
        <v>30</v>
      </c>
      <c r="O143" s="22">
        <v>0</v>
      </c>
      <c r="P143" s="23" t="s">
        <v>30</v>
      </c>
      <c r="Q143" s="22">
        <v>0</v>
      </c>
      <c r="R143" s="23" t="s">
        <v>30</v>
      </c>
      <c r="S143" s="103">
        <v>0</v>
      </c>
      <c r="T143" s="29" t="s">
        <v>30</v>
      </c>
    </row>
    <row r="144" spans="1:20" s="11" customFormat="1" ht="31.5" x14ac:dyDescent="0.25">
      <c r="A144" s="19" t="s">
        <v>296</v>
      </c>
      <c r="B144" s="25" t="s">
        <v>297</v>
      </c>
      <c r="C144" s="21" t="s">
        <v>29</v>
      </c>
      <c r="D144" s="22">
        <f t="shared" ref="D144:E144" si="95">SUM(D145)</f>
        <v>0</v>
      </c>
      <c r="E144" s="22">
        <f t="shared" si="95"/>
        <v>565.23099000000002</v>
      </c>
      <c r="F144" s="23" t="s">
        <v>30</v>
      </c>
      <c r="G144" s="22">
        <f t="shared" ref="G144" si="96">SUM(G145)</f>
        <v>26.118100679999998</v>
      </c>
      <c r="H144" s="23" t="s">
        <v>30</v>
      </c>
      <c r="I144" s="22">
        <f t="shared" ref="I144" si="97">SUM(I145)</f>
        <v>539.11288932000002</v>
      </c>
      <c r="J144" s="23" t="s">
        <v>30</v>
      </c>
      <c r="K144" s="22">
        <f t="shared" ref="K144" si="98">SUM(K145)</f>
        <v>317.66233274999996</v>
      </c>
      <c r="L144" s="23" t="s">
        <v>30</v>
      </c>
      <c r="M144" s="22">
        <f t="shared" ref="M144" si="99">SUM(M145)</f>
        <v>1.1273659</v>
      </c>
      <c r="N144" s="23" t="s">
        <v>30</v>
      </c>
      <c r="O144" s="22">
        <f t="shared" ref="O144" si="100">SUM(O145)</f>
        <v>537.98552342000005</v>
      </c>
      <c r="P144" s="23" t="s">
        <v>30</v>
      </c>
      <c r="Q144" s="22">
        <f t="shared" ref="Q144" si="101">SUM(Q145)</f>
        <v>-316.53496684999999</v>
      </c>
      <c r="R144" s="23" t="s">
        <v>30</v>
      </c>
      <c r="S144" s="103">
        <f t="shared" si="71"/>
        <v>-0.99645105577913384</v>
      </c>
      <c r="T144" s="60" t="s">
        <v>30</v>
      </c>
    </row>
    <row r="145" spans="1:20" ht="78.75" x14ac:dyDescent="0.25">
      <c r="A145" s="30" t="s">
        <v>296</v>
      </c>
      <c r="B145" s="51" t="s">
        <v>298</v>
      </c>
      <c r="C145" s="32" t="s">
        <v>299</v>
      </c>
      <c r="D145" s="33" t="s">
        <v>30</v>
      </c>
      <c r="E145" s="33">
        <v>565.23099000000002</v>
      </c>
      <c r="F145" s="34" t="s">
        <v>30</v>
      </c>
      <c r="G145" s="36">
        <v>26.118100679999998</v>
      </c>
      <c r="H145" s="34" t="s">
        <v>30</v>
      </c>
      <c r="I145" s="36">
        <v>539.11288932000002</v>
      </c>
      <c r="J145" s="34" t="s">
        <v>30</v>
      </c>
      <c r="K145" s="33">
        <v>317.66233274999996</v>
      </c>
      <c r="L145" s="34" t="s">
        <v>30</v>
      </c>
      <c r="M145" s="33">
        <v>1.1273659</v>
      </c>
      <c r="N145" s="34" t="s">
        <v>30</v>
      </c>
      <c r="O145" s="33">
        <f>I145-M145</f>
        <v>537.98552342000005</v>
      </c>
      <c r="P145" s="34" t="s">
        <v>30</v>
      </c>
      <c r="Q145" s="33">
        <f>M145-K145</f>
        <v>-316.53496684999999</v>
      </c>
      <c r="R145" s="34" t="s">
        <v>30</v>
      </c>
      <c r="S145" s="77">
        <f t="shared" si="71"/>
        <v>-0.99645105577913384</v>
      </c>
      <c r="T145" s="37" t="s">
        <v>300</v>
      </c>
    </row>
    <row r="146" spans="1:20" s="11" customFormat="1" ht="31.5" x14ac:dyDescent="0.25">
      <c r="A146" s="19" t="s">
        <v>301</v>
      </c>
      <c r="B146" s="25" t="s">
        <v>302</v>
      </c>
      <c r="C146" s="21" t="s">
        <v>29</v>
      </c>
      <c r="D146" s="40">
        <f>SUM(D147:D148)</f>
        <v>723.86917797000001</v>
      </c>
      <c r="E146" s="40">
        <f t="shared" ref="E146" si="102">SUM(E147:E148)</f>
        <v>827.22083694000003</v>
      </c>
      <c r="F146" s="23" t="s">
        <v>30</v>
      </c>
      <c r="G146" s="40">
        <f t="shared" ref="G146" si="103">SUM(G147:G148)</f>
        <v>249.99567073</v>
      </c>
      <c r="H146" s="23" t="s">
        <v>30</v>
      </c>
      <c r="I146" s="40">
        <f t="shared" ref="I146" si="104">SUM(I147:I148)</f>
        <v>577.22516621</v>
      </c>
      <c r="J146" s="23" t="s">
        <v>30</v>
      </c>
      <c r="K146" s="40">
        <f t="shared" ref="K146" si="105">SUM(K147:K148)</f>
        <v>499.46157411000002</v>
      </c>
      <c r="L146" s="23" t="s">
        <v>30</v>
      </c>
      <c r="M146" s="40">
        <f t="shared" ref="M146" si="106">SUM(M147:M148)</f>
        <v>367.06762383999995</v>
      </c>
      <c r="N146" s="23" t="s">
        <v>30</v>
      </c>
      <c r="O146" s="40">
        <f t="shared" ref="O146" si="107">SUM(O147:O148)</f>
        <v>210.15754237000004</v>
      </c>
      <c r="P146" s="23" t="s">
        <v>30</v>
      </c>
      <c r="Q146" s="40">
        <f t="shared" ref="Q146" si="108">SUM(Q147:Q148)</f>
        <v>-132.39395027000006</v>
      </c>
      <c r="R146" s="23" t="s">
        <v>30</v>
      </c>
      <c r="S146" s="103">
        <f t="shared" si="71"/>
        <v>-0.26507334524365628</v>
      </c>
      <c r="T146" s="29" t="s">
        <v>30</v>
      </c>
    </row>
    <row r="147" spans="1:20" ht="94.5" x14ac:dyDescent="0.25">
      <c r="A147" s="30" t="s">
        <v>301</v>
      </c>
      <c r="B147" s="51" t="s">
        <v>303</v>
      </c>
      <c r="C147" s="32" t="s">
        <v>304</v>
      </c>
      <c r="D147" s="33">
        <v>592.851</v>
      </c>
      <c r="E147" s="33">
        <v>679.49617988</v>
      </c>
      <c r="F147" s="34" t="s">
        <v>30</v>
      </c>
      <c r="G147" s="36">
        <v>245.15405476000001</v>
      </c>
      <c r="H147" s="34" t="s">
        <v>30</v>
      </c>
      <c r="I147" s="36">
        <v>434.34212511999999</v>
      </c>
      <c r="J147" s="34" t="s">
        <v>30</v>
      </c>
      <c r="K147" s="33">
        <v>434.34212511999999</v>
      </c>
      <c r="L147" s="34" t="s">
        <v>30</v>
      </c>
      <c r="M147" s="33">
        <v>343.10178765999996</v>
      </c>
      <c r="N147" s="34" t="s">
        <v>30</v>
      </c>
      <c r="O147" s="33">
        <f t="shared" ref="O147:O148" si="109">I147-M147</f>
        <v>91.240337460000035</v>
      </c>
      <c r="P147" s="34" t="s">
        <v>30</v>
      </c>
      <c r="Q147" s="33">
        <f t="shared" ref="Q147:Q148" si="110">M147-K147</f>
        <v>-91.240337460000035</v>
      </c>
      <c r="R147" s="34" t="s">
        <v>30</v>
      </c>
      <c r="S147" s="77">
        <f t="shared" si="71"/>
        <v>-0.21006559618133325</v>
      </c>
      <c r="T147" s="37" t="s">
        <v>305</v>
      </c>
    </row>
    <row r="148" spans="1:20" ht="78.75" x14ac:dyDescent="0.25">
      <c r="A148" s="30" t="s">
        <v>301</v>
      </c>
      <c r="B148" s="38" t="s">
        <v>306</v>
      </c>
      <c r="C148" s="42" t="s">
        <v>307</v>
      </c>
      <c r="D148" s="34">
        <v>131.01817797000001</v>
      </c>
      <c r="E148" s="34">
        <v>147.72465706</v>
      </c>
      <c r="F148" s="34" t="s">
        <v>30</v>
      </c>
      <c r="G148" s="36">
        <v>4.8416159699999994</v>
      </c>
      <c r="H148" s="34" t="s">
        <v>30</v>
      </c>
      <c r="I148" s="36">
        <v>142.88304109000001</v>
      </c>
      <c r="J148" s="34" t="s">
        <v>30</v>
      </c>
      <c r="K148" s="33">
        <v>65.119448990000009</v>
      </c>
      <c r="L148" s="34" t="s">
        <v>30</v>
      </c>
      <c r="M148" s="33">
        <v>23.96583618</v>
      </c>
      <c r="N148" s="34" t="s">
        <v>30</v>
      </c>
      <c r="O148" s="33">
        <f t="shared" si="109"/>
        <v>118.91720491000001</v>
      </c>
      <c r="P148" s="34" t="s">
        <v>30</v>
      </c>
      <c r="Q148" s="33">
        <f t="shared" si="110"/>
        <v>-41.153612810000013</v>
      </c>
      <c r="R148" s="34" t="s">
        <v>30</v>
      </c>
      <c r="S148" s="77">
        <f t="shared" si="71"/>
        <v>-0.63197114607526417</v>
      </c>
      <c r="T148" s="37" t="s">
        <v>308</v>
      </c>
    </row>
    <row r="149" spans="1:20" s="11" customFormat="1" ht="31.5" x14ac:dyDescent="0.25">
      <c r="A149" s="19" t="s">
        <v>309</v>
      </c>
      <c r="B149" s="25" t="s">
        <v>310</v>
      </c>
      <c r="C149" s="21" t="s">
        <v>29</v>
      </c>
      <c r="D149" s="40">
        <f>SUM(D150:D155)</f>
        <v>1549.4126101694917</v>
      </c>
      <c r="E149" s="40">
        <f>SUM(E150:E155)</f>
        <v>3510.9974264383054</v>
      </c>
      <c r="F149" s="23" t="s">
        <v>30</v>
      </c>
      <c r="G149" s="40">
        <f>SUM(G150:G155)</f>
        <v>595.01050828000007</v>
      </c>
      <c r="H149" s="23" t="s">
        <v>30</v>
      </c>
      <c r="I149" s="40">
        <f>SUM(I150:I155)</f>
        <v>2915.9869181583053</v>
      </c>
      <c r="J149" s="23" t="s">
        <v>30</v>
      </c>
      <c r="K149" s="40">
        <f>SUM(K150:K155)</f>
        <v>421.72235817999996</v>
      </c>
      <c r="L149" s="23" t="s">
        <v>30</v>
      </c>
      <c r="M149" s="40">
        <f>SUM(M150:M155)</f>
        <v>426.83867273999999</v>
      </c>
      <c r="N149" s="23" t="s">
        <v>30</v>
      </c>
      <c r="O149" s="40">
        <f>SUM(O150:O155)</f>
        <v>2489.1482454183051</v>
      </c>
      <c r="P149" s="23" t="s">
        <v>30</v>
      </c>
      <c r="Q149" s="40">
        <f>SUM(Q150:Q155)</f>
        <v>5.116314559999986</v>
      </c>
      <c r="R149" s="23" t="s">
        <v>30</v>
      </c>
      <c r="S149" s="103">
        <f t="shared" si="71"/>
        <v>1.21319499921231E-2</v>
      </c>
      <c r="T149" s="29" t="s">
        <v>30</v>
      </c>
    </row>
    <row r="150" spans="1:20" ht="63" x14ac:dyDescent="0.25">
      <c r="A150" s="30" t="s">
        <v>309</v>
      </c>
      <c r="B150" s="51" t="s">
        <v>311</v>
      </c>
      <c r="C150" s="32" t="s">
        <v>312</v>
      </c>
      <c r="D150" s="33">
        <v>810.84694067796613</v>
      </c>
      <c r="E150" s="33">
        <v>1493.3980338983051</v>
      </c>
      <c r="F150" s="34" t="s">
        <v>30</v>
      </c>
      <c r="G150" s="36">
        <v>54.311203580000004</v>
      </c>
      <c r="H150" s="34" t="s">
        <v>30</v>
      </c>
      <c r="I150" s="36">
        <v>1439.0868303183051</v>
      </c>
      <c r="J150" s="34" t="s">
        <v>30</v>
      </c>
      <c r="K150" s="33">
        <v>0.66205886999999997</v>
      </c>
      <c r="L150" s="34" t="s">
        <v>30</v>
      </c>
      <c r="M150" s="33">
        <v>4.1437539999999995E-2</v>
      </c>
      <c r="N150" s="34" t="s">
        <v>30</v>
      </c>
      <c r="O150" s="33">
        <f t="shared" ref="O150:O155" si="111">I150-M150</f>
        <v>1439.0453927783051</v>
      </c>
      <c r="P150" s="34" t="s">
        <v>30</v>
      </c>
      <c r="Q150" s="33">
        <f t="shared" ref="Q150:Q155" si="112">M150-K150</f>
        <v>-0.62062132999999997</v>
      </c>
      <c r="R150" s="34" t="s">
        <v>30</v>
      </c>
      <c r="S150" s="77">
        <f t="shared" si="71"/>
        <v>-0.93741109457532079</v>
      </c>
      <c r="T150" s="37" t="s">
        <v>126</v>
      </c>
    </row>
    <row r="151" spans="1:20" ht="47.25" x14ac:dyDescent="0.25">
      <c r="A151" s="30" t="s">
        <v>309</v>
      </c>
      <c r="B151" s="49" t="s">
        <v>313</v>
      </c>
      <c r="C151" s="32" t="s">
        <v>314</v>
      </c>
      <c r="D151" s="33">
        <v>371.64116101694918</v>
      </c>
      <c r="E151" s="33">
        <v>402.78684809000003</v>
      </c>
      <c r="F151" s="34" t="s">
        <v>30</v>
      </c>
      <c r="G151" s="36">
        <v>306.25815840000001</v>
      </c>
      <c r="H151" s="34" t="s">
        <v>30</v>
      </c>
      <c r="I151" s="36">
        <v>96.528689690000022</v>
      </c>
      <c r="J151" s="34" t="s">
        <v>30</v>
      </c>
      <c r="K151" s="33">
        <v>48.124509909999993</v>
      </c>
      <c r="L151" s="34" t="s">
        <v>30</v>
      </c>
      <c r="M151" s="33">
        <v>5.3190783899999996</v>
      </c>
      <c r="N151" s="34" t="s">
        <v>30</v>
      </c>
      <c r="O151" s="33">
        <f t="shared" si="111"/>
        <v>91.20961130000002</v>
      </c>
      <c r="P151" s="34" t="s">
        <v>30</v>
      </c>
      <c r="Q151" s="33">
        <f t="shared" si="112"/>
        <v>-42.805431519999992</v>
      </c>
      <c r="R151" s="34" t="s">
        <v>30</v>
      </c>
      <c r="S151" s="77">
        <f t="shared" si="71"/>
        <v>-0.8894725702153129</v>
      </c>
      <c r="T151" s="37" t="s">
        <v>315</v>
      </c>
    </row>
    <row r="152" spans="1:20" ht="63" x14ac:dyDescent="0.25">
      <c r="A152" s="30" t="s">
        <v>309</v>
      </c>
      <c r="B152" s="49" t="s">
        <v>316</v>
      </c>
      <c r="C152" s="32" t="s">
        <v>317</v>
      </c>
      <c r="D152" s="33">
        <v>151.71188135593221</v>
      </c>
      <c r="E152" s="33">
        <v>231</v>
      </c>
      <c r="F152" s="34" t="s">
        <v>30</v>
      </c>
      <c r="G152" s="36">
        <v>50.50009146</v>
      </c>
      <c r="H152" s="34" t="s">
        <v>30</v>
      </c>
      <c r="I152" s="36">
        <v>180.49990854000001</v>
      </c>
      <c r="J152" s="34" t="s">
        <v>30</v>
      </c>
      <c r="K152" s="33">
        <v>0.32572800000000002</v>
      </c>
      <c r="L152" s="34" t="s">
        <v>30</v>
      </c>
      <c r="M152" s="33">
        <v>8.7027720000000003E-2</v>
      </c>
      <c r="N152" s="34" t="s">
        <v>30</v>
      </c>
      <c r="O152" s="33">
        <f t="shared" si="111"/>
        <v>180.41288082</v>
      </c>
      <c r="P152" s="34" t="s">
        <v>30</v>
      </c>
      <c r="Q152" s="33">
        <f t="shared" si="112"/>
        <v>-0.23870028000000001</v>
      </c>
      <c r="R152" s="34" t="s">
        <v>30</v>
      </c>
      <c r="S152" s="77">
        <f t="shared" si="71"/>
        <v>-0.7328208812260536</v>
      </c>
      <c r="T152" s="59" t="s">
        <v>318</v>
      </c>
    </row>
    <row r="153" spans="1:20" ht="63" x14ac:dyDescent="0.25">
      <c r="A153" s="30" t="s">
        <v>309</v>
      </c>
      <c r="B153" s="49" t="s">
        <v>319</v>
      </c>
      <c r="C153" s="34" t="s">
        <v>320</v>
      </c>
      <c r="D153" s="33">
        <v>215.21262711864406</v>
      </c>
      <c r="E153" s="33">
        <v>337.0858523</v>
      </c>
      <c r="F153" s="34" t="s">
        <v>30</v>
      </c>
      <c r="G153" s="36">
        <v>129.78559231</v>
      </c>
      <c r="H153" s="34" t="s">
        <v>30</v>
      </c>
      <c r="I153" s="36">
        <v>207.30025999</v>
      </c>
      <c r="J153" s="34" t="s">
        <v>30</v>
      </c>
      <c r="K153" s="33">
        <v>0.13126003</v>
      </c>
      <c r="L153" s="34" t="s">
        <v>30</v>
      </c>
      <c r="M153" s="33">
        <v>0.10303408</v>
      </c>
      <c r="N153" s="34" t="s">
        <v>30</v>
      </c>
      <c r="O153" s="33">
        <f t="shared" si="111"/>
        <v>207.19722591000001</v>
      </c>
      <c r="P153" s="34" t="s">
        <v>30</v>
      </c>
      <c r="Q153" s="33">
        <f t="shared" si="112"/>
        <v>-2.822595E-2</v>
      </c>
      <c r="R153" s="34" t="s">
        <v>30</v>
      </c>
      <c r="S153" s="77">
        <f t="shared" si="71"/>
        <v>-0.21503842411128504</v>
      </c>
      <c r="T153" s="37" t="s">
        <v>126</v>
      </c>
    </row>
    <row r="154" spans="1:20" ht="47.25" x14ac:dyDescent="0.25">
      <c r="A154" s="30" t="s">
        <v>309</v>
      </c>
      <c r="B154" s="49" t="s">
        <v>321</v>
      </c>
      <c r="C154" s="32" t="s">
        <v>322</v>
      </c>
      <c r="D154" s="33" t="s">
        <v>30</v>
      </c>
      <c r="E154" s="33">
        <v>424.96469214999996</v>
      </c>
      <c r="F154" s="34" t="s">
        <v>30</v>
      </c>
      <c r="G154" s="35">
        <v>52.983964560000004</v>
      </c>
      <c r="H154" s="34" t="s">
        <v>30</v>
      </c>
      <c r="I154" s="36">
        <v>371.98072758999996</v>
      </c>
      <c r="J154" s="34" t="s">
        <v>30</v>
      </c>
      <c r="K154" s="33">
        <v>371.98072758999996</v>
      </c>
      <c r="L154" s="34" t="s">
        <v>30</v>
      </c>
      <c r="M154" s="33">
        <v>420.74435271999999</v>
      </c>
      <c r="N154" s="34" t="s">
        <v>30</v>
      </c>
      <c r="O154" s="33">
        <f t="shared" si="111"/>
        <v>-48.763625130000037</v>
      </c>
      <c r="P154" s="34" t="s">
        <v>30</v>
      </c>
      <c r="Q154" s="33">
        <v>48.76362512999998</v>
      </c>
      <c r="R154" s="34" t="s">
        <v>30</v>
      </c>
      <c r="S154" s="77">
        <f>Q154/K154</f>
        <v>0.13109180533607542</v>
      </c>
      <c r="T154" s="37" t="s">
        <v>323</v>
      </c>
    </row>
    <row r="155" spans="1:20" ht="47.25" x14ac:dyDescent="0.25">
      <c r="A155" s="30" t="s">
        <v>309</v>
      </c>
      <c r="B155" s="49" t="s">
        <v>324</v>
      </c>
      <c r="C155" s="32" t="s">
        <v>325</v>
      </c>
      <c r="D155" s="33" t="s">
        <v>30</v>
      </c>
      <c r="E155" s="33">
        <v>621.76199999999994</v>
      </c>
      <c r="F155" s="34" t="s">
        <v>30</v>
      </c>
      <c r="G155" s="33">
        <v>1.1714979699999999</v>
      </c>
      <c r="H155" s="34" t="s">
        <v>30</v>
      </c>
      <c r="I155" s="36">
        <v>620.59050202999993</v>
      </c>
      <c r="J155" s="34" t="s">
        <v>30</v>
      </c>
      <c r="K155" s="33">
        <v>0.49807378000000002</v>
      </c>
      <c r="L155" s="34" t="s">
        <v>30</v>
      </c>
      <c r="M155" s="33">
        <v>0.54374228999999996</v>
      </c>
      <c r="N155" s="34" t="s">
        <v>30</v>
      </c>
      <c r="O155" s="33">
        <f t="shared" si="111"/>
        <v>620.04675973999997</v>
      </c>
      <c r="P155" s="34" t="s">
        <v>30</v>
      </c>
      <c r="Q155" s="33">
        <f t="shared" si="112"/>
        <v>4.566850999999994E-2</v>
      </c>
      <c r="R155" s="34" t="s">
        <v>30</v>
      </c>
      <c r="S155" s="77">
        <f t="shared" si="71"/>
        <v>9.1690251191299282E-2</v>
      </c>
      <c r="T155" s="37" t="s">
        <v>30</v>
      </c>
    </row>
    <row r="156" spans="1:20" s="11" customFormat="1" ht="47.25" x14ac:dyDescent="0.25">
      <c r="A156" s="19" t="s">
        <v>326</v>
      </c>
      <c r="B156" s="20" t="s">
        <v>327</v>
      </c>
      <c r="C156" s="21" t="s">
        <v>29</v>
      </c>
      <c r="D156" s="22">
        <v>0</v>
      </c>
      <c r="E156" s="22">
        <v>0</v>
      </c>
      <c r="F156" s="23" t="s">
        <v>30</v>
      </c>
      <c r="G156" s="22">
        <v>0</v>
      </c>
      <c r="H156" s="23" t="s">
        <v>30</v>
      </c>
      <c r="I156" s="22">
        <v>0</v>
      </c>
      <c r="J156" s="23" t="s">
        <v>30</v>
      </c>
      <c r="K156" s="22">
        <v>0</v>
      </c>
      <c r="L156" s="23" t="s">
        <v>30</v>
      </c>
      <c r="M156" s="22">
        <v>0</v>
      </c>
      <c r="N156" s="23" t="s">
        <v>30</v>
      </c>
      <c r="O156" s="22">
        <v>0</v>
      </c>
      <c r="P156" s="23" t="s">
        <v>30</v>
      </c>
      <c r="Q156" s="22">
        <v>0</v>
      </c>
      <c r="R156" s="23" t="s">
        <v>30</v>
      </c>
      <c r="S156" s="103">
        <v>0</v>
      </c>
      <c r="T156" s="29" t="s">
        <v>30</v>
      </c>
    </row>
    <row r="157" spans="1:20" s="11" customFormat="1" ht="31.5" x14ac:dyDescent="0.25">
      <c r="A157" s="19" t="s">
        <v>328</v>
      </c>
      <c r="B157" s="20" t="s">
        <v>329</v>
      </c>
      <c r="C157" s="21" t="s">
        <v>29</v>
      </c>
      <c r="D157" s="22">
        <f>SUM(D158:D205)</f>
        <v>0</v>
      </c>
      <c r="E157" s="22">
        <f>SUM(E158:E205)</f>
        <v>502.73548930549998</v>
      </c>
      <c r="F157" s="23" t="s">
        <v>30</v>
      </c>
      <c r="G157" s="22">
        <f>SUM(G158:G205)</f>
        <v>219.27701101000002</v>
      </c>
      <c r="H157" s="23" t="s">
        <v>30</v>
      </c>
      <c r="I157" s="22">
        <f>SUM(I158:I205)</f>
        <v>283.45847829550007</v>
      </c>
      <c r="J157" s="23" t="s">
        <v>30</v>
      </c>
      <c r="K157" s="22">
        <f>SUM(K158:K205)</f>
        <v>258.3396117155001</v>
      </c>
      <c r="L157" s="23" t="s">
        <v>30</v>
      </c>
      <c r="M157" s="22">
        <f>SUM(M158:M205)</f>
        <v>245.46346219999998</v>
      </c>
      <c r="N157" s="23" t="s">
        <v>30</v>
      </c>
      <c r="O157" s="22">
        <f>SUM(O158:O205)</f>
        <v>38.383020265500015</v>
      </c>
      <c r="P157" s="23" t="s">
        <v>30</v>
      </c>
      <c r="Q157" s="22">
        <f>SUM(Q158:Q205)</f>
        <v>-13.264153685500041</v>
      </c>
      <c r="R157" s="23" t="s">
        <v>30</v>
      </c>
      <c r="S157" s="103">
        <f t="shared" si="71"/>
        <v>-5.1343863209438297E-2</v>
      </c>
      <c r="T157" s="29" t="s">
        <v>30</v>
      </c>
    </row>
    <row r="158" spans="1:20" ht="47.25" x14ac:dyDescent="0.25">
      <c r="A158" s="43" t="s">
        <v>328</v>
      </c>
      <c r="B158" s="62" t="s">
        <v>330</v>
      </c>
      <c r="C158" s="55" t="s">
        <v>331</v>
      </c>
      <c r="D158" s="33" t="s">
        <v>30</v>
      </c>
      <c r="E158" s="33">
        <v>11.46784083</v>
      </c>
      <c r="F158" s="34" t="s">
        <v>30</v>
      </c>
      <c r="G158" s="36">
        <v>11.46784083</v>
      </c>
      <c r="H158" s="34" t="s">
        <v>30</v>
      </c>
      <c r="I158" s="36">
        <v>0</v>
      </c>
      <c r="J158" s="34" t="s">
        <v>30</v>
      </c>
      <c r="K158" s="33">
        <v>0</v>
      </c>
      <c r="L158" s="34" t="s">
        <v>30</v>
      </c>
      <c r="M158" s="33">
        <v>0</v>
      </c>
      <c r="N158" s="34" t="s">
        <v>30</v>
      </c>
      <c r="O158" s="33">
        <f t="shared" ref="O158:O205" si="113">I158-M158</f>
        <v>0</v>
      </c>
      <c r="P158" s="34" t="s">
        <v>30</v>
      </c>
      <c r="Q158" s="33">
        <f t="shared" ref="Q158:Q205" si="114">M158-K158</f>
        <v>0</v>
      </c>
      <c r="R158" s="34" t="s">
        <v>30</v>
      </c>
      <c r="S158" s="77">
        <v>0</v>
      </c>
      <c r="T158" s="37" t="s">
        <v>30</v>
      </c>
    </row>
    <row r="159" spans="1:20" ht="63" x14ac:dyDescent="0.25">
      <c r="A159" s="43" t="s">
        <v>328</v>
      </c>
      <c r="B159" s="44" t="s">
        <v>332</v>
      </c>
      <c r="C159" s="55" t="s">
        <v>333</v>
      </c>
      <c r="D159" s="33" t="s">
        <v>30</v>
      </c>
      <c r="E159" s="33">
        <v>255.10992739</v>
      </c>
      <c r="F159" s="34" t="s">
        <v>30</v>
      </c>
      <c r="G159" s="36">
        <v>48.249292130000001</v>
      </c>
      <c r="H159" s="34" t="s">
        <v>30</v>
      </c>
      <c r="I159" s="36">
        <v>206.86063525999998</v>
      </c>
      <c r="J159" s="34" t="s">
        <v>30</v>
      </c>
      <c r="K159" s="33">
        <v>206.86063526000001</v>
      </c>
      <c r="L159" s="34" t="s">
        <v>30</v>
      </c>
      <c r="M159" s="33">
        <v>196.05033411999997</v>
      </c>
      <c r="N159" s="34" t="s">
        <v>30</v>
      </c>
      <c r="O159" s="33">
        <f t="shared" si="113"/>
        <v>10.810301140000007</v>
      </c>
      <c r="P159" s="34" t="s">
        <v>30</v>
      </c>
      <c r="Q159" s="33">
        <f t="shared" si="114"/>
        <v>-10.810301140000036</v>
      </c>
      <c r="R159" s="34" t="s">
        <v>30</v>
      </c>
      <c r="S159" s="77">
        <f t="shared" si="71"/>
        <v>-5.2258860785246698E-2</v>
      </c>
      <c r="T159" s="37" t="s">
        <v>30</v>
      </c>
    </row>
    <row r="160" spans="1:20" ht="47.25" x14ac:dyDescent="0.25">
      <c r="A160" s="30" t="s">
        <v>328</v>
      </c>
      <c r="B160" s="49" t="s">
        <v>334</v>
      </c>
      <c r="C160" s="39" t="s">
        <v>335</v>
      </c>
      <c r="D160" s="33" t="s">
        <v>30</v>
      </c>
      <c r="E160" s="33" t="s">
        <v>30</v>
      </c>
      <c r="F160" s="34" t="s">
        <v>30</v>
      </c>
      <c r="G160" s="36" t="s">
        <v>30</v>
      </c>
      <c r="H160" s="34" t="s">
        <v>30</v>
      </c>
      <c r="I160" s="36" t="s">
        <v>30</v>
      </c>
      <c r="J160" s="34" t="s">
        <v>30</v>
      </c>
      <c r="K160" s="33" t="s">
        <v>30</v>
      </c>
      <c r="L160" s="34" t="s">
        <v>30</v>
      </c>
      <c r="M160" s="33">
        <v>0.32040417000000004</v>
      </c>
      <c r="N160" s="34" t="s">
        <v>30</v>
      </c>
      <c r="O160" s="33" t="s">
        <v>30</v>
      </c>
      <c r="P160" s="34" t="s">
        <v>30</v>
      </c>
      <c r="Q160" s="33" t="s">
        <v>30</v>
      </c>
      <c r="R160" s="34" t="s">
        <v>30</v>
      </c>
      <c r="S160" s="77" t="s">
        <v>30</v>
      </c>
      <c r="T160" s="37" t="s">
        <v>336</v>
      </c>
    </row>
    <row r="161" spans="1:20" ht="31.5" x14ac:dyDescent="0.25">
      <c r="A161" s="30" t="s">
        <v>328</v>
      </c>
      <c r="B161" s="49" t="s">
        <v>337</v>
      </c>
      <c r="C161" s="39" t="s">
        <v>338</v>
      </c>
      <c r="D161" s="33" t="s">
        <v>30</v>
      </c>
      <c r="E161" s="33">
        <v>0.27482185999999997</v>
      </c>
      <c r="F161" s="34" t="s">
        <v>30</v>
      </c>
      <c r="G161" s="36">
        <v>8.1480189999999994E-2</v>
      </c>
      <c r="H161" s="34" t="s">
        <v>30</v>
      </c>
      <c r="I161" s="36">
        <v>0.19334166999999997</v>
      </c>
      <c r="J161" s="34" t="s">
        <v>30</v>
      </c>
      <c r="K161" s="33">
        <v>0.19334166999999999</v>
      </c>
      <c r="L161" s="34" t="s">
        <v>30</v>
      </c>
      <c r="M161" s="33">
        <v>9.6280939999999995E-2</v>
      </c>
      <c r="N161" s="34" t="s">
        <v>30</v>
      </c>
      <c r="O161" s="33">
        <f t="shared" si="113"/>
        <v>9.706072999999997E-2</v>
      </c>
      <c r="P161" s="34" t="s">
        <v>30</v>
      </c>
      <c r="Q161" s="33">
        <f t="shared" si="114"/>
        <v>-9.7060729999999998E-2</v>
      </c>
      <c r="R161" s="34" t="s">
        <v>30</v>
      </c>
      <c r="S161" s="77">
        <f t="shared" ref="S161:S214" si="115">Q161/K161</f>
        <v>-0.50201661131819131</v>
      </c>
      <c r="T161" s="37" t="s">
        <v>339</v>
      </c>
    </row>
    <row r="162" spans="1:20" ht="47.25" x14ac:dyDescent="0.25">
      <c r="A162" s="30" t="s">
        <v>328</v>
      </c>
      <c r="B162" s="41" t="s">
        <v>340</v>
      </c>
      <c r="C162" s="39" t="s">
        <v>341</v>
      </c>
      <c r="D162" s="33" t="s">
        <v>30</v>
      </c>
      <c r="E162" s="33">
        <v>0.51307343999999999</v>
      </c>
      <c r="F162" s="34" t="s">
        <v>30</v>
      </c>
      <c r="G162" s="36">
        <v>0.26905931999999999</v>
      </c>
      <c r="H162" s="34" t="s">
        <v>30</v>
      </c>
      <c r="I162" s="36">
        <v>0.24401412</v>
      </c>
      <c r="J162" s="34" t="s">
        <v>30</v>
      </c>
      <c r="K162" s="33">
        <v>0.24401412</v>
      </c>
      <c r="L162" s="34" t="s">
        <v>30</v>
      </c>
      <c r="M162" s="33">
        <v>0.18038300000000002</v>
      </c>
      <c r="N162" s="34" t="s">
        <v>30</v>
      </c>
      <c r="O162" s="33">
        <f t="shared" si="113"/>
        <v>6.3631119999999985E-2</v>
      </c>
      <c r="P162" s="34" t="s">
        <v>30</v>
      </c>
      <c r="Q162" s="33">
        <f t="shared" si="114"/>
        <v>-6.3631119999999985E-2</v>
      </c>
      <c r="R162" s="34" t="s">
        <v>30</v>
      </c>
      <c r="S162" s="77">
        <f t="shared" si="115"/>
        <v>-0.26076818833270787</v>
      </c>
      <c r="T162" s="37" t="s">
        <v>342</v>
      </c>
    </row>
    <row r="163" spans="1:20" ht="31.5" x14ac:dyDescent="0.25">
      <c r="A163" s="30" t="s">
        <v>328</v>
      </c>
      <c r="B163" s="41" t="s">
        <v>343</v>
      </c>
      <c r="C163" s="39" t="s">
        <v>344</v>
      </c>
      <c r="D163" s="33" t="s">
        <v>30</v>
      </c>
      <c r="E163" s="33">
        <v>0.47417419999999999</v>
      </c>
      <c r="F163" s="34" t="s">
        <v>30</v>
      </c>
      <c r="G163" s="36">
        <v>0.27576200000000001</v>
      </c>
      <c r="H163" s="34" t="s">
        <v>30</v>
      </c>
      <c r="I163" s="36">
        <v>0.19841219999999998</v>
      </c>
      <c r="J163" s="34" t="s">
        <v>30</v>
      </c>
      <c r="K163" s="33">
        <v>0.19841220000000001</v>
      </c>
      <c r="L163" s="34" t="s">
        <v>30</v>
      </c>
      <c r="M163" s="33">
        <v>0.20074799999999998</v>
      </c>
      <c r="N163" s="34" t="s">
        <v>30</v>
      </c>
      <c r="O163" s="33">
        <f t="shared" si="113"/>
        <v>-2.335799999999999E-3</v>
      </c>
      <c r="P163" s="34" t="s">
        <v>30</v>
      </c>
      <c r="Q163" s="33">
        <f t="shared" si="114"/>
        <v>2.3357999999999712E-3</v>
      </c>
      <c r="R163" s="34" t="s">
        <v>30</v>
      </c>
      <c r="S163" s="77">
        <f t="shared" si="115"/>
        <v>1.1772461572423324E-2</v>
      </c>
      <c r="T163" s="37" t="s">
        <v>345</v>
      </c>
    </row>
    <row r="164" spans="1:20" ht="47.25" x14ac:dyDescent="0.25">
      <c r="A164" s="30" t="s">
        <v>328</v>
      </c>
      <c r="B164" s="41" t="s">
        <v>346</v>
      </c>
      <c r="C164" s="34" t="s">
        <v>347</v>
      </c>
      <c r="D164" s="33" t="s">
        <v>30</v>
      </c>
      <c r="E164" s="33">
        <v>0.87131177999999998</v>
      </c>
      <c r="F164" s="34" t="s">
        <v>30</v>
      </c>
      <c r="G164" s="36">
        <v>0</v>
      </c>
      <c r="H164" s="34" t="s">
        <v>30</v>
      </c>
      <c r="I164" s="36">
        <v>0.87131177999999998</v>
      </c>
      <c r="J164" s="34" t="s">
        <v>30</v>
      </c>
      <c r="K164" s="33">
        <v>0.87131177999999998</v>
      </c>
      <c r="L164" s="34" t="s">
        <v>30</v>
      </c>
      <c r="M164" s="33">
        <v>0.91666700000000001</v>
      </c>
      <c r="N164" s="34" t="s">
        <v>30</v>
      </c>
      <c r="O164" s="33">
        <f t="shared" si="113"/>
        <v>-4.5355220000000029E-2</v>
      </c>
      <c r="P164" s="34" t="s">
        <v>30</v>
      </c>
      <c r="Q164" s="33">
        <f t="shared" si="114"/>
        <v>4.5355220000000029E-2</v>
      </c>
      <c r="R164" s="34" t="s">
        <v>30</v>
      </c>
      <c r="S164" s="77">
        <f t="shared" si="115"/>
        <v>5.2053950194498724E-2</v>
      </c>
      <c r="T164" s="37" t="s">
        <v>345</v>
      </c>
    </row>
    <row r="165" spans="1:20" ht="31.5" x14ac:dyDescent="0.25">
      <c r="A165" s="30" t="s">
        <v>328</v>
      </c>
      <c r="B165" s="41" t="s">
        <v>348</v>
      </c>
      <c r="C165" s="34" t="s">
        <v>349</v>
      </c>
      <c r="D165" s="33" t="s">
        <v>30</v>
      </c>
      <c r="E165" s="33">
        <v>0.50594288850000002</v>
      </c>
      <c r="F165" s="34" t="s">
        <v>30</v>
      </c>
      <c r="G165" s="36">
        <v>0</v>
      </c>
      <c r="H165" s="34" t="s">
        <v>30</v>
      </c>
      <c r="I165" s="36">
        <v>0.50594288850000002</v>
      </c>
      <c r="J165" s="34" t="s">
        <v>30</v>
      </c>
      <c r="K165" s="33">
        <v>0.50594288850000002</v>
      </c>
      <c r="L165" s="34" t="s">
        <v>30</v>
      </c>
      <c r="M165" s="33">
        <v>0.54583300000000001</v>
      </c>
      <c r="N165" s="34" t="s">
        <v>30</v>
      </c>
      <c r="O165" s="33">
        <f t="shared" si="113"/>
        <v>-3.9890111499999992E-2</v>
      </c>
      <c r="P165" s="34" t="s">
        <v>30</v>
      </c>
      <c r="Q165" s="33">
        <f t="shared" si="114"/>
        <v>3.9890111499999992E-2</v>
      </c>
      <c r="R165" s="34" t="s">
        <v>30</v>
      </c>
      <c r="S165" s="77">
        <f t="shared" si="115"/>
        <v>7.8843111360384285E-2</v>
      </c>
      <c r="T165" s="37" t="s">
        <v>345</v>
      </c>
    </row>
    <row r="166" spans="1:20" ht="63" x14ac:dyDescent="0.25">
      <c r="A166" s="30" t="s">
        <v>328</v>
      </c>
      <c r="B166" s="41" t="s">
        <v>350</v>
      </c>
      <c r="C166" s="34" t="s">
        <v>351</v>
      </c>
      <c r="D166" s="33" t="s">
        <v>30</v>
      </c>
      <c r="E166" s="33">
        <v>9.5781350000000001E-2</v>
      </c>
      <c r="F166" s="34" t="s">
        <v>30</v>
      </c>
      <c r="G166" s="36">
        <v>0</v>
      </c>
      <c r="H166" s="34" t="s">
        <v>30</v>
      </c>
      <c r="I166" s="36">
        <v>9.5781350000000001E-2</v>
      </c>
      <c r="J166" s="34" t="s">
        <v>30</v>
      </c>
      <c r="K166" s="33">
        <v>9.5781350000000001E-2</v>
      </c>
      <c r="L166" s="34" t="s">
        <v>30</v>
      </c>
      <c r="M166" s="33">
        <v>0.127583</v>
      </c>
      <c r="N166" s="34" t="s">
        <v>30</v>
      </c>
      <c r="O166" s="33">
        <f t="shared" si="113"/>
        <v>-3.1801650000000001E-2</v>
      </c>
      <c r="P166" s="34" t="s">
        <v>30</v>
      </c>
      <c r="Q166" s="33">
        <f t="shared" si="114"/>
        <v>3.1801650000000001E-2</v>
      </c>
      <c r="R166" s="34" t="s">
        <v>30</v>
      </c>
      <c r="S166" s="77">
        <f t="shared" si="115"/>
        <v>0.33202340539155067</v>
      </c>
      <c r="T166" s="37" t="s">
        <v>345</v>
      </c>
    </row>
    <row r="167" spans="1:20" ht="47.25" x14ac:dyDescent="0.25">
      <c r="A167" s="30" t="s">
        <v>328</v>
      </c>
      <c r="B167" s="41" t="s">
        <v>352</v>
      </c>
      <c r="C167" s="32" t="s">
        <v>353</v>
      </c>
      <c r="D167" s="33" t="s">
        <v>30</v>
      </c>
      <c r="E167" s="33">
        <v>0.63775179000000004</v>
      </c>
      <c r="F167" s="34" t="s">
        <v>30</v>
      </c>
      <c r="G167" s="36">
        <v>0</v>
      </c>
      <c r="H167" s="34" t="s">
        <v>30</v>
      </c>
      <c r="I167" s="36">
        <v>0.63775179000000004</v>
      </c>
      <c r="J167" s="34" t="s">
        <v>30</v>
      </c>
      <c r="K167" s="33">
        <v>0.63775179000000004</v>
      </c>
      <c r="L167" s="34" t="s">
        <v>30</v>
      </c>
      <c r="M167" s="33">
        <v>0.42121199999999998</v>
      </c>
      <c r="N167" s="34" t="s">
        <v>30</v>
      </c>
      <c r="O167" s="33">
        <f t="shared" si="113"/>
        <v>0.21653979000000007</v>
      </c>
      <c r="P167" s="34" t="s">
        <v>30</v>
      </c>
      <c r="Q167" s="33">
        <f t="shared" si="114"/>
        <v>-0.21653979000000007</v>
      </c>
      <c r="R167" s="34" t="s">
        <v>30</v>
      </c>
      <c r="S167" s="77">
        <f t="shared" si="115"/>
        <v>-0.33953615402631804</v>
      </c>
      <c r="T167" s="37" t="s">
        <v>231</v>
      </c>
    </row>
    <row r="168" spans="1:20" ht="47.25" x14ac:dyDescent="0.25">
      <c r="A168" s="30" t="s">
        <v>328</v>
      </c>
      <c r="B168" s="41" t="s">
        <v>354</v>
      </c>
      <c r="C168" s="34" t="s">
        <v>355</v>
      </c>
      <c r="D168" s="33" t="s">
        <v>30</v>
      </c>
      <c r="E168" s="33">
        <v>0.84955499999999995</v>
      </c>
      <c r="F168" s="34" t="s">
        <v>30</v>
      </c>
      <c r="G168" s="36">
        <v>0</v>
      </c>
      <c r="H168" s="34" t="s">
        <v>30</v>
      </c>
      <c r="I168" s="36">
        <v>0.84955499999999995</v>
      </c>
      <c r="J168" s="34" t="s">
        <v>30</v>
      </c>
      <c r="K168" s="33">
        <v>0.84955499999999995</v>
      </c>
      <c r="L168" s="34" t="s">
        <v>30</v>
      </c>
      <c r="M168" s="33">
        <v>0.91666700000000001</v>
      </c>
      <c r="N168" s="34" t="s">
        <v>30</v>
      </c>
      <c r="O168" s="33">
        <f t="shared" si="113"/>
        <v>-6.711200000000006E-2</v>
      </c>
      <c r="P168" s="34" t="s">
        <v>30</v>
      </c>
      <c r="Q168" s="33">
        <f t="shared" si="114"/>
        <v>6.711200000000006E-2</v>
      </c>
      <c r="R168" s="34" t="s">
        <v>30</v>
      </c>
      <c r="S168" s="77">
        <f t="shared" si="115"/>
        <v>7.8996651187974956E-2</v>
      </c>
      <c r="T168" s="37" t="s">
        <v>345</v>
      </c>
    </row>
    <row r="169" spans="1:20" ht="31.5" x14ac:dyDescent="0.25">
      <c r="A169" s="30" t="s">
        <v>328</v>
      </c>
      <c r="B169" s="41" t="s">
        <v>356</v>
      </c>
      <c r="C169" s="34" t="s">
        <v>357</v>
      </c>
      <c r="D169" s="33" t="s">
        <v>30</v>
      </c>
      <c r="E169" s="33">
        <v>0.27902006000000001</v>
      </c>
      <c r="F169" s="34" t="s">
        <v>30</v>
      </c>
      <c r="G169" s="36">
        <v>0</v>
      </c>
      <c r="H169" s="34" t="s">
        <v>30</v>
      </c>
      <c r="I169" s="36">
        <v>0.27902006000000001</v>
      </c>
      <c r="J169" s="34" t="s">
        <v>30</v>
      </c>
      <c r="K169" s="33">
        <v>0.27902006000000001</v>
      </c>
      <c r="L169" s="34" t="s">
        <v>30</v>
      </c>
      <c r="M169" s="33">
        <v>0.29166699999999995</v>
      </c>
      <c r="N169" s="34" t="s">
        <v>30</v>
      </c>
      <c r="O169" s="33">
        <f t="shared" si="113"/>
        <v>-1.264693999999994E-2</v>
      </c>
      <c r="P169" s="34" t="s">
        <v>30</v>
      </c>
      <c r="Q169" s="33">
        <f t="shared" si="114"/>
        <v>1.264693999999994E-2</v>
      </c>
      <c r="R169" s="34" t="s">
        <v>30</v>
      </c>
      <c r="S169" s="77">
        <f t="shared" si="115"/>
        <v>4.5326275107244761E-2</v>
      </c>
      <c r="T169" s="37" t="s">
        <v>345</v>
      </c>
    </row>
    <row r="170" spans="1:20" ht="31.5" x14ac:dyDescent="0.25">
      <c r="A170" s="30" t="s">
        <v>328</v>
      </c>
      <c r="B170" s="41" t="s">
        <v>358</v>
      </c>
      <c r="C170" s="34" t="s">
        <v>359</v>
      </c>
      <c r="D170" s="33" t="s">
        <v>30</v>
      </c>
      <c r="E170" s="33">
        <v>0.11043393</v>
      </c>
      <c r="F170" s="34" t="s">
        <v>30</v>
      </c>
      <c r="G170" s="36">
        <v>0</v>
      </c>
      <c r="H170" s="34" t="s">
        <v>30</v>
      </c>
      <c r="I170" s="36">
        <v>0.11043393</v>
      </c>
      <c r="J170" s="34" t="s">
        <v>30</v>
      </c>
      <c r="K170" s="33">
        <v>0.11043393</v>
      </c>
      <c r="L170" s="34" t="s">
        <v>30</v>
      </c>
      <c r="M170" s="33">
        <v>9.700136999999999E-2</v>
      </c>
      <c r="N170" s="34" t="s">
        <v>30</v>
      </c>
      <c r="O170" s="33">
        <f t="shared" si="113"/>
        <v>1.343256000000001E-2</v>
      </c>
      <c r="P170" s="34" t="s">
        <v>30</v>
      </c>
      <c r="Q170" s="33">
        <f t="shared" si="114"/>
        <v>-1.343256000000001E-2</v>
      </c>
      <c r="R170" s="34" t="s">
        <v>30</v>
      </c>
      <c r="S170" s="77">
        <f t="shared" si="115"/>
        <v>-0.12163435639753117</v>
      </c>
      <c r="T170" s="37" t="s">
        <v>231</v>
      </c>
    </row>
    <row r="171" spans="1:20" ht="31.5" x14ac:dyDescent="0.25">
      <c r="A171" s="30" t="s">
        <v>328</v>
      </c>
      <c r="B171" s="41" t="s">
        <v>360</v>
      </c>
      <c r="C171" s="32" t="s">
        <v>361</v>
      </c>
      <c r="D171" s="33" t="s">
        <v>30</v>
      </c>
      <c r="E171" s="33">
        <v>0.12688515</v>
      </c>
      <c r="F171" s="34" t="s">
        <v>30</v>
      </c>
      <c r="G171" s="36">
        <v>0</v>
      </c>
      <c r="H171" s="34" t="s">
        <v>30</v>
      </c>
      <c r="I171" s="36">
        <v>0.12688515</v>
      </c>
      <c r="J171" s="34" t="s">
        <v>30</v>
      </c>
      <c r="K171" s="33">
        <v>0.12688515</v>
      </c>
      <c r="L171" s="34" t="s">
        <v>30</v>
      </c>
      <c r="M171" s="33">
        <v>0.13603599999999999</v>
      </c>
      <c r="N171" s="34" t="s">
        <v>30</v>
      </c>
      <c r="O171" s="33">
        <f t="shared" si="113"/>
        <v>-9.1508499999999882E-3</v>
      </c>
      <c r="P171" s="34" t="s">
        <v>30</v>
      </c>
      <c r="Q171" s="33">
        <f t="shared" si="114"/>
        <v>9.1508499999999882E-3</v>
      </c>
      <c r="R171" s="34" t="s">
        <v>30</v>
      </c>
      <c r="S171" s="77">
        <f t="shared" si="115"/>
        <v>7.211915657584822E-2</v>
      </c>
      <c r="T171" s="37" t="s">
        <v>345</v>
      </c>
    </row>
    <row r="172" spans="1:20" ht="31.5" x14ac:dyDescent="0.25">
      <c r="A172" s="30" t="s">
        <v>328</v>
      </c>
      <c r="B172" s="41" t="s">
        <v>362</v>
      </c>
      <c r="C172" s="32" t="s">
        <v>363</v>
      </c>
      <c r="D172" s="33" t="s">
        <v>30</v>
      </c>
      <c r="E172" s="33">
        <v>0.31093713000000001</v>
      </c>
      <c r="F172" s="34" t="s">
        <v>30</v>
      </c>
      <c r="G172" s="36">
        <v>0</v>
      </c>
      <c r="H172" s="34" t="s">
        <v>30</v>
      </c>
      <c r="I172" s="36">
        <v>0.31093713000000001</v>
      </c>
      <c r="J172" s="34" t="s">
        <v>30</v>
      </c>
      <c r="K172" s="33">
        <v>0.31093713000000001</v>
      </c>
      <c r="L172" s="34" t="s">
        <v>30</v>
      </c>
      <c r="M172" s="33">
        <v>0.25711761999999999</v>
      </c>
      <c r="N172" s="34" t="s">
        <v>30</v>
      </c>
      <c r="O172" s="33">
        <f t="shared" si="113"/>
        <v>5.3819510000000015E-2</v>
      </c>
      <c r="P172" s="34" t="s">
        <v>30</v>
      </c>
      <c r="Q172" s="33">
        <f t="shared" si="114"/>
        <v>-5.3819510000000015E-2</v>
      </c>
      <c r="R172" s="34" t="s">
        <v>30</v>
      </c>
      <c r="S172" s="77">
        <f t="shared" si="115"/>
        <v>-0.17308807732289808</v>
      </c>
      <c r="T172" s="37" t="s">
        <v>231</v>
      </c>
    </row>
    <row r="173" spans="1:20" ht="47.25" x14ac:dyDescent="0.25">
      <c r="A173" s="30" t="s">
        <v>328</v>
      </c>
      <c r="B173" s="41" t="s">
        <v>364</v>
      </c>
      <c r="C173" s="32" t="s">
        <v>365</v>
      </c>
      <c r="D173" s="33" t="s">
        <v>30</v>
      </c>
      <c r="E173" s="33">
        <v>0.10969245999999999</v>
      </c>
      <c r="F173" s="34" t="s">
        <v>30</v>
      </c>
      <c r="G173" s="36">
        <v>0</v>
      </c>
      <c r="H173" s="34" t="s">
        <v>30</v>
      </c>
      <c r="I173" s="36">
        <v>0.10969245999999999</v>
      </c>
      <c r="J173" s="34" t="s">
        <v>30</v>
      </c>
      <c r="K173" s="33">
        <v>0.10969245999999999</v>
      </c>
      <c r="L173" s="34" t="s">
        <v>30</v>
      </c>
      <c r="M173" s="33">
        <v>0.107</v>
      </c>
      <c r="N173" s="34" t="s">
        <v>30</v>
      </c>
      <c r="O173" s="33">
        <f t="shared" si="113"/>
        <v>2.6924599999999937E-3</v>
      </c>
      <c r="P173" s="34" t="s">
        <v>30</v>
      </c>
      <c r="Q173" s="33">
        <f t="shared" si="114"/>
        <v>-2.6924599999999937E-3</v>
      </c>
      <c r="R173" s="34" t="s">
        <v>30</v>
      </c>
      <c r="S173" s="77">
        <f t="shared" si="115"/>
        <v>-2.4545533940983674E-2</v>
      </c>
      <c r="T173" s="37" t="s">
        <v>30</v>
      </c>
    </row>
    <row r="174" spans="1:20" ht="31.5" x14ac:dyDescent="0.25">
      <c r="A174" s="30" t="s">
        <v>328</v>
      </c>
      <c r="B174" s="41" t="s">
        <v>366</v>
      </c>
      <c r="C174" s="32" t="s">
        <v>367</v>
      </c>
      <c r="D174" s="33" t="s">
        <v>30</v>
      </c>
      <c r="E174" s="33">
        <v>0.29378159999999998</v>
      </c>
      <c r="F174" s="34" t="s">
        <v>30</v>
      </c>
      <c r="G174" s="36">
        <v>0</v>
      </c>
      <c r="H174" s="34" t="s">
        <v>30</v>
      </c>
      <c r="I174" s="36">
        <v>0.29378159999999998</v>
      </c>
      <c r="J174" s="34" t="s">
        <v>30</v>
      </c>
      <c r="K174" s="33">
        <v>0.29378159999999998</v>
      </c>
      <c r="L174" s="34" t="s">
        <v>30</v>
      </c>
      <c r="M174" s="33">
        <v>0.30393225000000001</v>
      </c>
      <c r="N174" s="34" t="s">
        <v>30</v>
      </c>
      <c r="O174" s="33">
        <f t="shared" si="113"/>
        <v>-1.0150650000000039E-2</v>
      </c>
      <c r="P174" s="34" t="s">
        <v>30</v>
      </c>
      <c r="Q174" s="33">
        <v>1.0150649999999983E-2</v>
      </c>
      <c r="R174" s="34" t="s">
        <v>30</v>
      </c>
      <c r="S174" s="77">
        <f t="shared" si="115"/>
        <v>3.4551687375928189E-2</v>
      </c>
      <c r="T174" s="37" t="s">
        <v>345</v>
      </c>
    </row>
    <row r="175" spans="1:20" ht="47.25" x14ac:dyDescent="0.25">
      <c r="A175" s="30" t="s">
        <v>328</v>
      </c>
      <c r="B175" s="41" t="s">
        <v>368</v>
      </c>
      <c r="C175" s="32" t="s">
        <v>369</v>
      </c>
      <c r="D175" s="33" t="s">
        <v>30</v>
      </c>
      <c r="E175" s="33">
        <v>8.8298910000000008E-2</v>
      </c>
      <c r="F175" s="34" t="s">
        <v>30</v>
      </c>
      <c r="G175" s="36">
        <v>0</v>
      </c>
      <c r="H175" s="34" t="s">
        <v>30</v>
      </c>
      <c r="I175" s="36">
        <v>8.8298910000000008E-2</v>
      </c>
      <c r="J175" s="34" t="s">
        <v>30</v>
      </c>
      <c r="K175" s="33">
        <v>8.8298910000000008E-2</v>
      </c>
      <c r="L175" s="34" t="s">
        <v>30</v>
      </c>
      <c r="M175" s="33">
        <v>8.7980390000000006E-2</v>
      </c>
      <c r="N175" s="34" t="s">
        <v>30</v>
      </c>
      <c r="O175" s="33">
        <f t="shared" si="113"/>
        <v>3.1852000000000269E-4</v>
      </c>
      <c r="P175" s="34" t="s">
        <v>30</v>
      </c>
      <c r="Q175" s="33">
        <f t="shared" si="114"/>
        <v>-3.1852000000000269E-4</v>
      </c>
      <c r="R175" s="34" t="s">
        <v>30</v>
      </c>
      <c r="S175" s="77">
        <f t="shared" si="115"/>
        <v>-3.607292547552429E-3</v>
      </c>
      <c r="T175" s="37" t="s">
        <v>30</v>
      </c>
    </row>
    <row r="176" spans="1:20" ht="63" x14ac:dyDescent="0.25">
      <c r="A176" s="30" t="s">
        <v>328</v>
      </c>
      <c r="B176" s="41" t="s">
        <v>370</v>
      </c>
      <c r="C176" s="32" t="s">
        <v>371</v>
      </c>
      <c r="D176" s="33" t="s">
        <v>30</v>
      </c>
      <c r="E176" s="33">
        <v>0.16991100000000001</v>
      </c>
      <c r="F176" s="34" t="s">
        <v>30</v>
      </c>
      <c r="G176" s="36">
        <v>0</v>
      </c>
      <c r="H176" s="34" t="s">
        <v>30</v>
      </c>
      <c r="I176" s="36">
        <v>0.16991100000000001</v>
      </c>
      <c r="J176" s="34" t="s">
        <v>30</v>
      </c>
      <c r="K176" s="33">
        <v>0.16991100000000001</v>
      </c>
      <c r="L176" s="34" t="s">
        <v>30</v>
      </c>
      <c r="M176" s="33">
        <v>0.16845642</v>
      </c>
      <c r="N176" s="34" t="s">
        <v>30</v>
      </c>
      <c r="O176" s="33">
        <f t="shared" si="113"/>
        <v>1.4545800000000109E-3</v>
      </c>
      <c r="P176" s="34" t="s">
        <v>30</v>
      </c>
      <c r="Q176" s="33">
        <f t="shared" si="114"/>
        <v>-1.4545800000000109E-3</v>
      </c>
      <c r="R176" s="34" t="s">
        <v>30</v>
      </c>
      <c r="S176" s="77">
        <f t="shared" si="115"/>
        <v>-8.5608347899783464E-3</v>
      </c>
      <c r="T176" s="37" t="s">
        <v>30</v>
      </c>
    </row>
    <row r="177" spans="1:20" ht="31.5" x14ac:dyDescent="0.25">
      <c r="A177" s="30" t="s">
        <v>328</v>
      </c>
      <c r="B177" s="41" t="s">
        <v>372</v>
      </c>
      <c r="C177" s="34" t="s">
        <v>373</v>
      </c>
      <c r="D177" s="33" t="s">
        <v>30</v>
      </c>
      <c r="E177" s="33">
        <v>9.8131824000000006E-2</v>
      </c>
      <c r="F177" s="34" t="s">
        <v>30</v>
      </c>
      <c r="G177" s="36">
        <v>0</v>
      </c>
      <c r="H177" s="34" t="s">
        <v>30</v>
      </c>
      <c r="I177" s="36">
        <v>9.8131824000000006E-2</v>
      </c>
      <c r="J177" s="34" t="s">
        <v>30</v>
      </c>
      <c r="K177" s="33">
        <v>9.8131824000000006E-2</v>
      </c>
      <c r="L177" s="34" t="s">
        <v>30</v>
      </c>
      <c r="M177" s="33">
        <v>9.700136999999999E-2</v>
      </c>
      <c r="N177" s="34" t="s">
        <v>30</v>
      </c>
      <c r="O177" s="33">
        <f t="shared" si="113"/>
        <v>1.1304540000000168E-3</v>
      </c>
      <c r="P177" s="34" t="s">
        <v>30</v>
      </c>
      <c r="Q177" s="33">
        <v>-1.130454000000003E-3</v>
      </c>
      <c r="R177" s="34" t="s">
        <v>30</v>
      </c>
      <c r="S177" s="77">
        <f t="shared" si="115"/>
        <v>-1.1519749189620718E-2</v>
      </c>
      <c r="T177" s="37" t="s">
        <v>30</v>
      </c>
    </row>
    <row r="178" spans="1:20" ht="47.25" x14ac:dyDescent="0.25">
      <c r="A178" s="30" t="s">
        <v>328</v>
      </c>
      <c r="B178" s="41" t="s">
        <v>374</v>
      </c>
      <c r="C178" s="32" t="s">
        <v>375</v>
      </c>
      <c r="D178" s="33" t="s">
        <v>30</v>
      </c>
      <c r="E178" s="33">
        <v>0.12041594999999999</v>
      </c>
      <c r="F178" s="34" t="s">
        <v>30</v>
      </c>
      <c r="G178" s="36">
        <v>0</v>
      </c>
      <c r="H178" s="34" t="s">
        <v>30</v>
      </c>
      <c r="I178" s="36">
        <v>0.12041594999999999</v>
      </c>
      <c r="J178" s="34" t="s">
        <v>30</v>
      </c>
      <c r="K178" s="33">
        <v>0.12041594999999999</v>
      </c>
      <c r="L178" s="34" t="s">
        <v>30</v>
      </c>
      <c r="M178" s="33">
        <v>0.10470966</v>
      </c>
      <c r="N178" s="34" t="s">
        <v>30</v>
      </c>
      <c r="O178" s="33">
        <f t="shared" si="113"/>
        <v>1.5706289999999998E-2</v>
      </c>
      <c r="P178" s="34" t="s">
        <v>30</v>
      </c>
      <c r="Q178" s="33">
        <f t="shared" si="114"/>
        <v>-1.5706289999999998E-2</v>
      </c>
      <c r="R178" s="34" t="s">
        <v>30</v>
      </c>
      <c r="S178" s="77">
        <f t="shared" si="115"/>
        <v>-0.13043363441471001</v>
      </c>
      <c r="T178" s="37" t="s">
        <v>231</v>
      </c>
    </row>
    <row r="179" spans="1:20" ht="31.5" x14ac:dyDescent="0.25">
      <c r="A179" s="30" t="s">
        <v>328</v>
      </c>
      <c r="B179" s="41" t="s">
        <v>376</v>
      </c>
      <c r="C179" s="32" t="s">
        <v>377</v>
      </c>
      <c r="D179" s="33" t="s">
        <v>30</v>
      </c>
      <c r="E179" s="33" t="s">
        <v>30</v>
      </c>
      <c r="F179" s="34" t="s">
        <v>30</v>
      </c>
      <c r="G179" s="36" t="s">
        <v>30</v>
      </c>
      <c r="H179" s="34" t="s">
        <v>30</v>
      </c>
      <c r="I179" s="36" t="s">
        <v>30</v>
      </c>
      <c r="J179" s="34" t="s">
        <v>30</v>
      </c>
      <c r="K179" s="33" t="s">
        <v>30</v>
      </c>
      <c r="L179" s="34" t="s">
        <v>30</v>
      </c>
      <c r="M179" s="33">
        <v>6.7599999999999993E-2</v>
      </c>
      <c r="N179" s="34" t="s">
        <v>30</v>
      </c>
      <c r="O179" s="33" t="s">
        <v>30</v>
      </c>
      <c r="P179" s="34" t="s">
        <v>30</v>
      </c>
      <c r="Q179" s="33" t="s">
        <v>30</v>
      </c>
      <c r="R179" s="34" t="s">
        <v>30</v>
      </c>
      <c r="S179" s="77" t="s">
        <v>30</v>
      </c>
      <c r="T179" s="37" t="s">
        <v>378</v>
      </c>
    </row>
    <row r="180" spans="1:20" ht="63" x14ac:dyDescent="0.25">
      <c r="A180" s="30" t="s">
        <v>328</v>
      </c>
      <c r="B180" s="41" t="s">
        <v>379</v>
      </c>
      <c r="C180" s="32" t="s">
        <v>380</v>
      </c>
      <c r="D180" s="33" t="s">
        <v>30</v>
      </c>
      <c r="E180" s="33">
        <v>0.38465832999999999</v>
      </c>
      <c r="F180" s="34" t="s">
        <v>30</v>
      </c>
      <c r="G180" s="36">
        <v>0</v>
      </c>
      <c r="H180" s="34" t="s">
        <v>30</v>
      </c>
      <c r="I180" s="36">
        <v>0.38465832999999999</v>
      </c>
      <c r="J180" s="34" t="s">
        <v>30</v>
      </c>
      <c r="K180" s="33">
        <v>0.38465832999999999</v>
      </c>
      <c r="L180" s="34" t="s">
        <v>30</v>
      </c>
      <c r="M180" s="33">
        <v>0.14256822</v>
      </c>
      <c r="N180" s="34" t="s">
        <v>30</v>
      </c>
      <c r="O180" s="33">
        <f t="shared" si="113"/>
        <v>0.24209011</v>
      </c>
      <c r="P180" s="34" t="s">
        <v>30</v>
      </c>
      <c r="Q180" s="33">
        <f t="shared" si="114"/>
        <v>-0.24209011</v>
      </c>
      <c r="R180" s="34" t="s">
        <v>30</v>
      </c>
      <c r="S180" s="77">
        <f t="shared" si="115"/>
        <v>-0.62936401247309526</v>
      </c>
      <c r="T180" s="37" t="s">
        <v>231</v>
      </c>
    </row>
    <row r="181" spans="1:20" ht="31.5" x14ac:dyDescent="0.25">
      <c r="A181" s="30" t="s">
        <v>328</v>
      </c>
      <c r="B181" s="41" t="s">
        <v>381</v>
      </c>
      <c r="C181" s="32" t="s">
        <v>382</v>
      </c>
      <c r="D181" s="33" t="s">
        <v>30</v>
      </c>
      <c r="E181" s="33">
        <v>0.12120135300000001</v>
      </c>
      <c r="F181" s="34" t="s">
        <v>30</v>
      </c>
      <c r="G181" s="36">
        <v>0</v>
      </c>
      <c r="H181" s="34" t="s">
        <v>30</v>
      </c>
      <c r="I181" s="36">
        <v>0.12120135300000001</v>
      </c>
      <c r="J181" s="34" t="s">
        <v>30</v>
      </c>
      <c r="K181" s="33">
        <v>0.12120135300000001</v>
      </c>
      <c r="L181" s="34" t="s">
        <v>30</v>
      </c>
      <c r="M181" s="33">
        <v>0.10997548</v>
      </c>
      <c r="N181" s="34" t="s">
        <v>30</v>
      </c>
      <c r="O181" s="33">
        <f t="shared" si="113"/>
        <v>1.1225873000000011E-2</v>
      </c>
      <c r="P181" s="34" t="s">
        <v>30</v>
      </c>
      <c r="Q181" s="33">
        <v>-1.1225872999999997E-2</v>
      </c>
      <c r="R181" s="34" t="s">
        <v>30</v>
      </c>
      <c r="S181" s="77">
        <f t="shared" si="115"/>
        <v>-9.2621680551701405E-2</v>
      </c>
      <c r="T181" s="37" t="s">
        <v>30</v>
      </c>
    </row>
    <row r="182" spans="1:20" ht="31.5" x14ac:dyDescent="0.25">
      <c r="A182" s="30" t="s">
        <v>328</v>
      </c>
      <c r="B182" s="41" t="s">
        <v>383</v>
      </c>
      <c r="C182" s="32" t="s">
        <v>384</v>
      </c>
      <c r="D182" s="33" t="s">
        <v>30</v>
      </c>
      <c r="E182" s="33">
        <v>5.3480859999999998E-2</v>
      </c>
      <c r="F182" s="34" t="s">
        <v>30</v>
      </c>
      <c r="G182" s="36">
        <v>0</v>
      </c>
      <c r="H182" s="34" t="s">
        <v>30</v>
      </c>
      <c r="I182" s="36">
        <v>5.3480859999999998E-2</v>
      </c>
      <c r="J182" s="34" t="s">
        <v>30</v>
      </c>
      <c r="K182" s="33">
        <v>5.3480859999999998E-2</v>
      </c>
      <c r="L182" s="34" t="s">
        <v>30</v>
      </c>
      <c r="M182" s="33">
        <v>4.5670000000000002E-2</v>
      </c>
      <c r="N182" s="34" t="s">
        <v>30</v>
      </c>
      <c r="O182" s="33">
        <f t="shared" si="113"/>
        <v>7.8108599999999959E-3</v>
      </c>
      <c r="P182" s="34" t="s">
        <v>30</v>
      </c>
      <c r="Q182" s="33">
        <f t="shared" si="114"/>
        <v>-7.8108599999999959E-3</v>
      </c>
      <c r="R182" s="34" t="s">
        <v>30</v>
      </c>
      <c r="S182" s="77">
        <f t="shared" si="115"/>
        <v>-0.14604963345765187</v>
      </c>
      <c r="T182" s="37" t="s">
        <v>231</v>
      </c>
    </row>
    <row r="183" spans="1:20" ht="31.5" x14ac:dyDescent="0.25">
      <c r="A183" s="30" t="s">
        <v>328</v>
      </c>
      <c r="B183" s="41" t="s">
        <v>385</v>
      </c>
      <c r="C183" s="32" t="s">
        <v>386</v>
      </c>
      <c r="D183" s="33" t="s">
        <v>30</v>
      </c>
      <c r="E183" s="33">
        <v>1.2057203400000001</v>
      </c>
      <c r="F183" s="34" t="s">
        <v>30</v>
      </c>
      <c r="G183" s="36">
        <v>0</v>
      </c>
      <c r="H183" s="34" t="s">
        <v>30</v>
      </c>
      <c r="I183" s="36">
        <v>1.2057203400000001</v>
      </c>
      <c r="J183" s="34" t="s">
        <v>30</v>
      </c>
      <c r="K183" s="33">
        <v>1.2057203400000001</v>
      </c>
      <c r="L183" s="34" t="s">
        <v>30</v>
      </c>
      <c r="M183" s="33">
        <v>0.89749999999999996</v>
      </c>
      <c r="N183" s="34" t="s">
        <v>30</v>
      </c>
      <c r="O183" s="33">
        <f t="shared" si="113"/>
        <v>0.30822034000000009</v>
      </c>
      <c r="P183" s="34" t="s">
        <v>30</v>
      </c>
      <c r="Q183" s="33">
        <f t="shared" si="114"/>
        <v>-0.30822034000000009</v>
      </c>
      <c r="R183" s="34" t="s">
        <v>30</v>
      </c>
      <c r="S183" s="77">
        <f t="shared" si="115"/>
        <v>-0.25563169980196243</v>
      </c>
      <c r="T183" s="37" t="s">
        <v>231</v>
      </c>
    </row>
    <row r="184" spans="1:20" ht="78.75" x14ac:dyDescent="0.25">
      <c r="A184" s="30" t="s">
        <v>328</v>
      </c>
      <c r="B184" s="41" t="s">
        <v>387</v>
      </c>
      <c r="C184" s="32" t="s">
        <v>388</v>
      </c>
      <c r="D184" s="33" t="s">
        <v>30</v>
      </c>
      <c r="E184" s="33">
        <v>1.10813378</v>
      </c>
      <c r="F184" s="34" t="s">
        <v>30</v>
      </c>
      <c r="G184" s="36">
        <v>0</v>
      </c>
      <c r="H184" s="34" t="s">
        <v>30</v>
      </c>
      <c r="I184" s="36">
        <v>1.10813378</v>
      </c>
      <c r="J184" s="34" t="s">
        <v>30</v>
      </c>
      <c r="K184" s="33">
        <v>1.10813378</v>
      </c>
      <c r="L184" s="34" t="s">
        <v>30</v>
      </c>
      <c r="M184" s="33">
        <v>1.1080000000000001</v>
      </c>
      <c r="N184" s="34" t="s">
        <v>30</v>
      </c>
      <c r="O184" s="33">
        <f t="shared" si="113"/>
        <v>1.3377999999986123E-4</v>
      </c>
      <c r="P184" s="34" t="s">
        <v>30</v>
      </c>
      <c r="Q184" s="33">
        <f t="shared" si="114"/>
        <v>-1.3377999999986123E-4</v>
      </c>
      <c r="R184" s="34" t="s">
        <v>30</v>
      </c>
      <c r="S184" s="77">
        <f t="shared" si="115"/>
        <v>-1.2072549579696167E-4</v>
      </c>
      <c r="T184" s="37" t="s">
        <v>30</v>
      </c>
    </row>
    <row r="185" spans="1:20" x14ac:dyDescent="0.25">
      <c r="A185" s="30" t="s">
        <v>328</v>
      </c>
      <c r="B185" s="41" t="s">
        <v>389</v>
      </c>
      <c r="C185" s="32" t="s">
        <v>390</v>
      </c>
      <c r="D185" s="33" t="s">
        <v>30</v>
      </c>
      <c r="E185" s="33">
        <v>0.47732360999999995</v>
      </c>
      <c r="F185" s="34" t="s">
        <v>30</v>
      </c>
      <c r="G185" s="36">
        <v>0</v>
      </c>
      <c r="H185" s="34" t="s">
        <v>30</v>
      </c>
      <c r="I185" s="36">
        <v>0.47732360999999995</v>
      </c>
      <c r="J185" s="34" t="s">
        <v>30</v>
      </c>
      <c r="K185" s="33">
        <v>0.47732360999999995</v>
      </c>
      <c r="L185" s="34" t="s">
        <v>30</v>
      </c>
      <c r="M185" s="33">
        <v>0.47732361000000001</v>
      </c>
      <c r="N185" s="34" t="s">
        <v>30</v>
      </c>
      <c r="O185" s="33">
        <f t="shared" si="113"/>
        <v>0</v>
      </c>
      <c r="P185" s="34" t="s">
        <v>30</v>
      </c>
      <c r="Q185" s="33">
        <f t="shared" si="114"/>
        <v>0</v>
      </c>
      <c r="R185" s="34" t="s">
        <v>30</v>
      </c>
      <c r="S185" s="77">
        <f t="shared" si="115"/>
        <v>0</v>
      </c>
      <c r="T185" s="37" t="s">
        <v>30</v>
      </c>
    </row>
    <row r="186" spans="1:20" ht="63" x14ac:dyDescent="0.25">
      <c r="A186" s="30" t="s">
        <v>328</v>
      </c>
      <c r="B186" s="41" t="s">
        <v>391</v>
      </c>
      <c r="C186" s="32" t="s">
        <v>392</v>
      </c>
      <c r="D186" s="33" t="s">
        <v>30</v>
      </c>
      <c r="E186" s="33">
        <v>24.998112389999999</v>
      </c>
      <c r="F186" s="34" t="s">
        <v>30</v>
      </c>
      <c r="G186" s="36">
        <v>24.998112389999999</v>
      </c>
      <c r="H186" s="34" t="s">
        <v>30</v>
      </c>
      <c r="I186" s="36">
        <v>0</v>
      </c>
      <c r="J186" s="34" t="s">
        <v>30</v>
      </c>
      <c r="K186" s="33">
        <v>0</v>
      </c>
      <c r="L186" s="34" t="s">
        <v>30</v>
      </c>
      <c r="M186" s="33">
        <v>0</v>
      </c>
      <c r="N186" s="34" t="s">
        <v>30</v>
      </c>
      <c r="O186" s="33">
        <f t="shared" si="113"/>
        <v>0</v>
      </c>
      <c r="P186" s="34" t="s">
        <v>30</v>
      </c>
      <c r="Q186" s="33">
        <f t="shared" si="114"/>
        <v>0</v>
      </c>
      <c r="R186" s="34" t="s">
        <v>30</v>
      </c>
      <c r="S186" s="77">
        <v>0</v>
      </c>
      <c r="T186" s="37" t="s">
        <v>30</v>
      </c>
    </row>
    <row r="187" spans="1:20" ht="47.25" x14ac:dyDescent="0.25">
      <c r="A187" s="30" t="s">
        <v>328</v>
      </c>
      <c r="B187" s="41" t="s">
        <v>393</v>
      </c>
      <c r="C187" s="32" t="s">
        <v>394</v>
      </c>
      <c r="D187" s="33" t="s">
        <v>30</v>
      </c>
      <c r="E187" s="33">
        <v>5.2119370000000005E-2</v>
      </c>
      <c r="F187" s="34" t="s">
        <v>30</v>
      </c>
      <c r="G187" s="36">
        <v>5.2119370000000005E-2</v>
      </c>
      <c r="H187" s="34" t="s">
        <v>30</v>
      </c>
      <c r="I187" s="36">
        <v>0</v>
      </c>
      <c r="J187" s="34" t="s">
        <v>30</v>
      </c>
      <c r="K187" s="33">
        <v>0</v>
      </c>
      <c r="L187" s="34" t="s">
        <v>30</v>
      </c>
      <c r="M187" s="33">
        <v>0</v>
      </c>
      <c r="N187" s="34" t="s">
        <v>30</v>
      </c>
      <c r="O187" s="33">
        <f t="shared" si="113"/>
        <v>0</v>
      </c>
      <c r="P187" s="34" t="s">
        <v>30</v>
      </c>
      <c r="Q187" s="33">
        <f t="shared" si="114"/>
        <v>0</v>
      </c>
      <c r="R187" s="34" t="s">
        <v>30</v>
      </c>
      <c r="S187" s="77">
        <v>0</v>
      </c>
      <c r="T187" s="37" t="s">
        <v>30</v>
      </c>
    </row>
    <row r="188" spans="1:20" ht="31.5" x14ac:dyDescent="0.25">
      <c r="A188" s="30" t="s">
        <v>328</v>
      </c>
      <c r="B188" s="41" t="s">
        <v>395</v>
      </c>
      <c r="C188" s="32" t="s">
        <v>396</v>
      </c>
      <c r="D188" s="33" t="s">
        <v>30</v>
      </c>
      <c r="E188" s="33">
        <v>2.1626219299999998</v>
      </c>
      <c r="F188" s="34" t="s">
        <v>30</v>
      </c>
      <c r="G188" s="36">
        <v>1.4432499999999999</v>
      </c>
      <c r="H188" s="34" t="s">
        <v>30</v>
      </c>
      <c r="I188" s="36">
        <v>0.71937192999999999</v>
      </c>
      <c r="J188" s="34" t="s">
        <v>30</v>
      </c>
      <c r="K188" s="33">
        <v>0.71937192999999999</v>
      </c>
      <c r="L188" s="34" t="s">
        <v>30</v>
      </c>
      <c r="M188" s="33">
        <v>0.71899999999999997</v>
      </c>
      <c r="N188" s="34" t="s">
        <v>30</v>
      </c>
      <c r="O188" s="33">
        <f t="shared" si="113"/>
        <v>3.719300000000203E-4</v>
      </c>
      <c r="P188" s="34" t="s">
        <v>30</v>
      </c>
      <c r="Q188" s="33">
        <f t="shared" si="114"/>
        <v>-3.719300000000203E-4</v>
      </c>
      <c r="R188" s="34" t="s">
        <v>30</v>
      </c>
      <c r="S188" s="77">
        <f t="shared" si="115"/>
        <v>-5.17020451437437E-4</v>
      </c>
      <c r="T188" s="37" t="s">
        <v>30</v>
      </c>
    </row>
    <row r="189" spans="1:20" ht="47.25" x14ac:dyDescent="0.25">
      <c r="A189" s="30" t="s">
        <v>328</v>
      </c>
      <c r="B189" s="41" t="s">
        <v>397</v>
      </c>
      <c r="C189" s="32" t="s">
        <v>398</v>
      </c>
      <c r="D189" s="33" t="s">
        <v>30</v>
      </c>
      <c r="E189" s="33">
        <v>16.581406230000002</v>
      </c>
      <c r="F189" s="34" t="s">
        <v>30</v>
      </c>
      <c r="G189" s="36">
        <v>8.9112372800000017</v>
      </c>
      <c r="H189" s="34" t="s">
        <v>30</v>
      </c>
      <c r="I189" s="36">
        <v>7.6701689500000008</v>
      </c>
      <c r="J189" s="34" t="s">
        <v>30</v>
      </c>
      <c r="K189" s="33">
        <v>7.6701689499999999</v>
      </c>
      <c r="L189" s="34" t="s">
        <v>30</v>
      </c>
      <c r="M189" s="33">
        <v>7.6117594900000007</v>
      </c>
      <c r="N189" s="34" t="s">
        <v>30</v>
      </c>
      <c r="O189" s="33">
        <f t="shared" si="113"/>
        <v>5.8409460000000024E-2</v>
      </c>
      <c r="P189" s="34" t="s">
        <v>30</v>
      </c>
      <c r="Q189" s="33">
        <f t="shared" si="114"/>
        <v>-5.8409459999999136E-2</v>
      </c>
      <c r="R189" s="34" t="s">
        <v>30</v>
      </c>
      <c r="S189" s="77">
        <f t="shared" si="115"/>
        <v>-7.615146469491932E-3</v>
      </c>
      <c r="T189" s="37" t="s">
        <v>30</v>
      </c>
    </row>
    <row r="190" spans="1:20" ht="31.5" x14ac:dyDescent="0.25">
      <c r="A190" s="30" t="s">
        <v>328</v>
      </c>
      <c r="B190" s="41" t="s">
        <v>399</v>
      </c>
      <c r="C190" s="32" t="s">
        <v>400</v>
      </c>
      <c r="D190" s="33" t="s">
        <v>30</v>
      </c>
      <c r="E190" s="33">
        <v>0.14000000000000001</v>
      </c>
      <c r="F190" s="34" t="s">
        <v>30</v>
      </c>
      <c r="G190" s="36">
        <v>0</v>
      </c>
      <c r="H190" s="34" t="s">
        <v>30</v>
      </c>
      <c r="I190" s="36">
        <v>0.14000000000000001</v>
      </c>
      <c r="J190" s="34" t="s">
        <v>30</v>
      </c>
      <c r="K190" s="33">
        <v>0.14000000000000001</v>
      </c>
      <c r="L190" s="34" t="s">
        <v>30</v>
      </c>
      <c r="M190" s="33">
        <v>8.3000000000000004E-2</v>
      </c>
      <c r="N190" s="34" t="s">
        <v>30</v>
      </c>
      <c r="O190" s="33">
        <f t="shared" si="113"/>
        <v>5.7000000000000009E-2</v>
      </c>
      <c r="P190" s="34" t="s">
        <v>30</v>
      </c>
      <c r="Q190" s="33">
        <f t="shared" si="114"/>
        <v>-5.7000000000000009E-2</v>
      </c>
      <c r="R190" s="34" t="s">
        <v>30</v>
      </c>
      <c r="S190" s="77">
        <f t="shared" si="115"/>
        <v>-0.4071428571428572</v>
      </c>
      <c r="T190" s="37" t="s">
        <v>231</v>
      </c>
    </row>
    <row r="191" spans="1:20" ht="31.5" x14ac:dyDescent="0.25">
      <c r="A191" s="30" t="s">
        <v>328</v>
      </c>
      <c r="B191" s="41" t="s">
        <v>401</v>
      </c>
      <c r="C191" s="32" t="s">
        <v>402</v>
      </c>
      <c r="D191" s="33" t="s">
        <v>30</v>
      </c>
      <c r="E191" s="33">
        <v>0.75637799999999999</v>
      </c>
      <c r="F191" s="34" t="s">
        <v>30</v>
      </c>
      <c r="G191" s="33">
        <v>0</v>
      </c>
      <c r="H191" s="34" t="s">
        <v>30</v>
      </c>
      <c r="I191" s="36">
        <v>0.75637799999999999</v>
      </c>
      <c r="J191" s="34" t="s">
        <v>30</v>
      </c>
      <c r="K191" s="33">
        <v>0.75637799999999999</v>
      </c>
      <c r="L191" s="34" t="s">
        <v>30</v>
      </c>
      <c r="M191" s="33">
        <v>0.35739891999999995</v>
      </c>
      <c r="N191" s="34" t="s">
        <v>30</v>
      </c>
      <c r="O191" s="33">
        <f t="shared" si="113"/>
        <v>0.39897908000000004</v>
      </c>
      <c r="P191" s="34" t="s">
        <v>30</v>
      </c>
      <c r="Q191" s="33">
        <f t="shared" si="114"/>
        <v>-0.39897908000000004</v>
      </c>
      <c r="R191" s="34" t="s">
        <v>30</v>
      </c>
      <c r="S191" s="77">
        <f t="shared" si="115"/>
        <v>-0.52748636263878645</v>
      </c>
      <c r="T191" s="37" t="s">
        <v>231</v>
      </c>
    </row>
    <row r="192" spans="1:20" ht="31.5" x14ac:dyDescent="0.25">
      <c r="A192" s="30" t="s">
        <v>328</v>
      </c>
      <c r="B192" s="41" t="s">
        <v>403</v>
      </c>
      <c r="C192" s="32" t="s">
        <v>404</v>
      </c>
      <c r="D192" s="33" t="s">
        <v>30</v>
      </c>
      <c r="E192" s="33">
        <v>2.4630899999999998</v>
      </c>
      <c r="F192" s="34" t="s">
        <v>30</v>
      </c>
      <c r="G192" s="33">
        <v>0</v>
      </c>
      <c r="H192" s="34" t="s">
        <v>30</v>
      </c>
      <c r="I192" s="36">
        <v>2.4630899999999998</v>
      </c>
      <c r="J192" s="34" t="s">
        <v>30</v>
      </c>
      <c r="K192" s="33">
        <v>1.2</v>
      </c>
      <c r="L192" s="34" t="s">
        <v>30</v>
      </c>
      <c r="M192" s="33">
        <v>0.67499170000000008</v>
      </c>
      <c r="N192" s="34" t="s">
        <v>30</v>
      </c>
      <c r="O192" s="33">
        <f t="shared" si="113"/>
        <v>1.7880982999999997</v>
      </c>
      <c r="P192" s="34" t="s">
        <v>30</v>
      </c>
      <c r="Q192" s="33">
        <f t="shared" si="114"/>
        <v>-0.52500829999999987</v>
      </c>
      <c r="R192" s="34" t="s">
        <v>30</v>
      </c>
      <c r="S192" s="77">
        <f t="shared" si="115"/>
        <v>-0.43750691666666658</v>
      </c>
      <c r="T192" s="37" t="s">
        <v>231</v>
      </c>
    </row>
    <row r="193" spans="1:20" ht="63" x14ac:dyDescent="0.25">
      <c r="A193" s="30" t="s">
        <v>328</v>
      </c>
      <c r="B193" s="41" t="s">
        <v>405</v>
      </c>
      <c r="C193" s="32" t="s">
        <v>406</v>
      </c>
      <c r="D193" s="33" t="s">
        <v>30</v>
      </c>
      <c r="E193" s="33">
        <v>5.3496246900000006</v>
      </c>
      <c r="F193" s="34" t="s">
        <v>30</v>
      </c>
      <c r="G193" s="33">
        <v>0</v>
      </c>
      <c r="H193" s="34" t="s">
        <v>30</v>
      </c>
      <c r="I193" s="36">
        <v>5.3496246900000006</v>
      </c>
      <c r="J193" s="34" t="s">
        <v>30</v>
      </c>
      <c r="K193" s="33">
        <v>2.6240000000000001</v>
      </c>
      <c r="L193" s="34" t="s">
        <v>30</v>
      </c>
      <c r="M193" s="33">
        <v>2.6240000000000001</v>
      </c>
      <c r="N193" s="34" t="s">
        <v>30</v>
      </c>
      <c r="O193" s="33">
        <f t="shared" si="113"/>
        <v>2.7256246900000005</v>
      </c>
      <c r="P193" s="34" t="s">
        <v>30</v>
      </c>
      <c r="Q193" s="33">
        <f t="shared" si="114"/>
        <v>0</v>
      </c>
      <c r="R193" s="34" t="s">
        <v>30</v>
      </c>
      <c r="S193" s="77">
        <f t="shared" si="115"/>
        <v>0</v>
      </c>
      <c r="T193" s="37" t="s">
        <v>30</v>
      </c>
    </row>
    <row r="194" spans="1:20" ht="63" x14ac:dyDescent="0.25">
      <c r="A194" s="30" t="s">
        <v>328</v>
      </c>
      <c r="B194" s="41" t="s">
        <v>407</v>
      </c>
      <c r="C194" s="32" t="s">
        <v>408</v>
      </c>
      <c r="D194" s="33" t="s">
        <v>30</v>
      </c>
      <c r="E194" s="33">
        <v>21.13236272</v>
      </c>
      <c r="F194" s="34" t="s">
        <v>30</v>
      </c>
      <c r="G194" s="33">
        <v>0</v>
      </c>
      <c r="H194" s="34" t="s">
        <v>30</v>
      </c>
      <c r="I194" s="36">
        <v>21.13236272</v>
      </c>
      <c r="J194" s="34" t="s">
        <v>30</v>
      </c>
      <c r="K194" s="33">
        <v>9.9969999999999999</v>
      </c>
      <c r="L194" s="34" t="s">
        <v>30</v>
      </c>
      <c r="M194" s="33">
        <v>9.8967000000000009</v>
      </c>
      <c r="N194" s="34" t="s">
        <v>30</v>
      </c>
      <c r="O194" s="33">
        <f t="shared" si="113"/>
        <v>11.235662719999999</v>
      </c>
      <c r="P194" s="34" t="s">
        <v>30</v>
      </c>
      <c r="Q194" s="33">
        <f t="shared" si="114"/>
        <v>-0.10029999999999895</v>
      </c>
      <c r="R194" s="34" t="s">
        <v>30</v>
      </c>
      <c r="S194" s="77">
        <f t="shared" si="115"/>
        <v>-1.0033009902970786E-2</v>
      </c>
      <c r="T194" s="37" t="s">
        <v>30</v>
      </c>
    </row>
    <row r="195" spans="1:20" ht="31.5" x14ac:dyDescent="0.25">
      <c r="A195" s="30" t="s">
        <v>328</v>
      </c>
      <c r="B195" s="41" t="s">
        <v>409</v>
      </c>
      <c r="C195" s="32" t="s">
        <v>410</v>
      </c>
      <c r="D195" s="33" t="s">
        <v>30</v>
      </c>
      <c r="E195" s="33">
        <v>0.39166666999999999</v>
      </c>
      <c r="F195" s="34" t="s">
        <v>30</v>
      </c>
      <c r="G195" s="36">
        <v>0</v>
      </c>
      <c r="H195" s="34" t="s">
        <v>30</v>
      </c>
      <c r="I195" s="36">
        <v>0.39166666999999999</v>
      </c>
      <c r="J195" s="34" t="s">
        <v>30</v>
      </c>
      <c r="K195" s="33">
        <v>0.39166666999999999</v>
      </c>
      <c r="L195" s="34" t="s">
        <v>30</v>
      </c>
      <c r="M195" s="33">
        <v>0.39166666999999999</v>
      </c>
      <c r="N195" s="34" t="s">
        <v>30</v>
      </c>
      <c r="O195" s="33">
        <f t="shared" si="113"/>
        <v>0</v>
      </c>
      <c r="P195" s="34" t="s">
        <v>30</v>
      </c>
      <c r="Q195" s="33">
        <f t="shared" si="114"/>
        <v>0</v>
      </c>
      <c r="R195" s="34" t="s">
        <v>30</v>
      </c>
      <c r="S195" s="77">
        <f t="shared" si="115"/>
        <v>0</v>
      </c>
      <c r="T195" s="37" t="s">
        <v>30</v>
      </c>
    </row>
    <row r="196" spans="1:20" ht="78.75" x14ac:dyDescent="0.25">
      <c r="A196" s="30" t="s">
        <v>328</v>
      </c>
      <c r="B196" s="41" t="s">
        <v>411</v>
      </c>
      <c r="C196" s="32" t="s">
        <v>412</v>
      </c>
      <c r="D196" s="33" t="s">
        <v>30</v>
      </c>
      <c r="E196" s="33">
        <v>2.4768075899999999</v>
      </c>
      <c r="F196" s="34" t="s">
        <v>30</v>
      </c>
      <c r="G196" s="36">
        <v>0</v>
      </c>
      <c r="H196" s="34" t="s">
        <v>30</v>
      </c>
      <c r="I196" s="36">
        <v>2.4768075899999999</v>
      </c>
      <c r="J196" s="34" t="s">
        <v>30</v>
      </c>
      <c r="K196" s="33">
        <v>0.74364473999999992</v>
      </c>
      <c r="L196" s="34" t="s">
        <v>30</v>
      </c>
      <c r="M196" s="33">
        <v>0.74364474000000003</v>
      </c>
      <c r="N196" s="34" t="s">
        <v>30</v>
      </c>
      <c r="O196" s="33">
        <f t="shared" si="113"/>
        <v>1.7331628499999998</v>
      </c>
      <c r="P196" s="34" t="s">
        <v>30</v>
      </c>
      <c r="Q196" s="33">
        <f t="shared" si="114"/>
        <v>0</v>
      </c>
      <c r="R196" s="34" t="s">
        <v>30</v>
      </c>
      <c r="S196" s="77">
        <f t="shared" si="115"/>
        <v>0</v>
      </c>
      <c r="T196" s="37" t="s">
        <v>30</v>
      </c>
    </row>
    <row r="197" spans="1:20" ht="63" x14ac:dyDescent="0.25">
      <c r="A197" s="30" t="s">
        <v>328</v>
      </c>
      <c r="B197" s="41" t="s">
        <v>413</v>
      </c>
      <c r="C197" s="32" t="s">
        <v>414</v>
      </c>
      <c r="D197" s="33" t="s">
        <v>30</v>
      </c>
      <c r="E197" s="33">
        <v>9.6290922999999999</v>
      </c>
      <c r="F197" s="34" t="s">
        <v>30</v>
      </c>
      <c r="G197" s="36">
        <v>0</v>
      </c>
      <c r="H197" s="34" t="s">
        <v>30</v>
      </c>
      <c r="I197" s="36">
        <v>9.6290922999999999</v>
      </c>
      <c r="J197" s="34" t="s">
        <v>30</v>
      </c>
      <c r="K197" s="33">
        <v>2.996</v>
      </c>
      <c r="L197" s="34" t="s">
        <v>30</v>
      </c>
      <c r="M197" s="33">
        <v>2.996</v>
      </c>
      <c r="N197" s="34" t="s">
        <v>30</v>
      </c>
      <c r="O197" s="33">
        <f t="shared" si="113"/>
        <v>6.6330922999999995</v>
      </c>
      <c r="P197" s="34" t="s">
        <v>30</v>
      </c>
      <c r="Q197" s="33">
        <f t="shared" si="114"/>
        <v>0</v>
      </c>
      <c r="R197" s="34" t="s">
        <v>30</v>
      </c>
      <c r="S197" s="77">
        <f t="shared" si="115"/>
        <v>0</v>
      </c>
      <c r="T197" s="37" t="s">
        <v>30</v>
      </c>
    </row>
    <row r="198" spans="1:20" ht="47.25" x14ac:dyDescent="0.25">
      <c r="A198" s="30" t="s">
        <v>328</v>
      </c>
      <c r="B198" s="41" t="s">
        <v>415</v>
      </c>
      <c r="C198" s="32" t="s">
        <v>416</v>
      </c>
      <c r="D198" s="33" t="s">
        <v>30</v>
      </c>
      <c r="E198" s="33">
        <v>4.5773740199999997</v>
      </c>
      <c r="F198" s="34" t="s">
        <v>30</v>
      </c>
      <c r="G198" s="36">
        <v>0</v>
      </c>
      <c r="H198" s="34" t="s">
        <v>30</v>
      </c>
      <c r="I198" s="36">
        <v>4.5773740199999997</v>
      </c>
      <c r="J198" s="34" t="s">
        <v>30</v>
      </c>
      <c r="K198" s="33">
        <v>2.9609999999999999</v>
      </c>
      <c r="L198" s="34" t="s">
        <v>30</v>
      </c>
      <c r="M198" s="33">
        <v>2.9108406599999999</v>
      </c>
      <c r="N198" s="34" t="s">
        <v>30</v>
      </c>
      <c r="O198" s="33">
        <f t="shared" si="113"/>
        <v>1.6665333599999999</v>
      </c>
      <c r="P198" s="34" t="s">
        <v>30</v>
      </c>
      <c r="Q198" s="33">
        <f t="shared" si="114"/>
        <v>-5.0159339999999997E-2</v>
      </c>
      <c r="R198" s="34" t="s">
        <v>30</v>
      </c>
      <c r="S198" s="77">
        <f t="shared" si="115"/>
        <v>-1.694E-2</v>
      </c>
      <c r="T198" s="37" t="s">
        <v>30</v>
      </c>
    </row>
    <row r="199" spans="1:20" ht="47.25" x14ac:dyDescent="0.25">
      <c r="A199" s="30" t="s">
        <v>328</v>
      </c>
      <c r="B199" s="41" t="s">
        <v>417</v>
      </c>
      <c r="C199" s="32" t="s">
        <v>418</v>
      </c>
      <c r="D199" s="33" t="s">
        <v>30</v>
      </c>
      <c r="E199" s="33">
        <v>4.5039999999999996</v>
      </c>
      <c r="F199" s="34" t="s">
        <v>30</v>
      </c>
      <c r="G199" s="36">
        <v>0</v>
      </c>
      <c r="H199" s="34" t="s">
        <v>30</v>
      </c>
      <c r="I199" s="36">
        <v>4.5039999999999996</v>
      </c>
      <c r="J199" s="34" t="s">
        <v>30</v>
      </c>
      <c r="K199" s="33">
        <v>4.5039999999999996</v>
      </c>
      <c r="L199" s="34" t="s">
        <v>30</v>
      </c>
      <c r="M199" s="33">
        <v>4.4533800000000001</v>
      </c>
      <c r="N199" s="34" t="s">
        <v>30</v>
      </c>
      <c r="O199" s="33">
        <f t="shared" si="113"/>
        <v>5.0619999999999443E-2</v>
      </c>
      <c r="P199" s="34" t="s">
        <v>30</v>
      </c>
      <c r="Q199" s="33">
        <f t="shared" si="114"/>
        <v>-5.0619999999999443E-2</v>
      </c>
      <c r="R199" s="34" t="s">
        <v>30</v>
      </c>
      <c r="S199" s="77">
        <f t="shared" si="115"/>
        <v>-1.1238898756660624E-2</v>
      </c>
      <c r="T199" s="37" t="s">
        <v>30</v>
      </c>
    </row>
    <row r="200" spans="1:20" ht="47.25" x14ac:dyDescent="0.25">
      <c r="A200" s="30" t="s">
        <v>328</v>
      </c>
      <c r="B200" s="41" t="s">
        <v>419</v>
      </c>
      <c r="C200" s="32" t="s">
        <v>420</v>
      </c>
      <c r="D200" s="33" t="s">
        <v>30</v>
      </c>
      <c r="E200" s="33">
        <v>3.7290000000000001</v>
      </c>
      <c r="F200" s="34" t="s">
        <v>30</v>
      </c>
      <c r="G200" s="36">
        <v>0</v>
      </c>
      <c r="H200" s="34" t="s">
        <v>30</v>
      </c>
      <c r="I200" s="36">
        <v>3.7290000000000001</v>
      </c>
      <c r="J200" s="34" t="s">
        <v>30</v>
      </c>
      <c r="K200" s="33">
        <v>3.7290000000000001</v>
      </c>
      <c r="L200" s="34" t="s">
        <v>30</v>
      </c>
      <c r="M200" s="33">
        <v>3.3265333300000002</v>
      </c>
      <c r="N200" s="34" t="s">
        <v>30</v>
      </c>
      <c r="O200" s="33">
        <f t="shared" si="113"/>
        <v>0.40246666999999992</v>
      </c>
      <c r="P200" s="34" t="s">
        <v>30</v>
      </c>
      <c r="Q200" s="33">
        <f t="shared" si="114"/>
        <v>-0.40246666999999992</v>
      </c>
      <c r="R200" s="34" t="s">
        <v>30</v>
      </c>
      <c r="S200" s="77">
        <f t="shared" si="115"/>
        <v>-0.10792884687583799</v>
      </c>
      <c r="T200" s="37" t="s">
        <v>421</v>
      </c>
    </row>
    <row r="201" spans="1:20" ht="47.25" x14ac:dyDescent="0.25">
      <c r="A201" s="30" t="s">
        <v>328</v>
      </c>
      <c r="B201" s="41" t="s">
        <v>422</v>
      </c>
      <c r="C201" s="32" t="s">
        <v>423</v>
      </c>
      <c r="D201" s="33" t="s">
        <v>30</v>
      </c>
      <c r="E201" s="33">
        <v>0.36326907999999997</v>
      </c>
      <c r="F201" s="34" t="s">
        <v>30</v>
      </c>
      <c r="G201" s="36">
        <v>0</v>
      </c>
      <c r="H201" s="34" t="s">
        <v>30</v>
      </c>
      <c r="I201" s="36">
        <v>0.36326907999999997</v>
      </c>
      <c r="J201" s="34" t="s">
        <v>30</v>
      </c>
      <c r="K201" s="33">
        <v>0.36326907999999997</v>
      </c>
      <c r="L201" s="34" t="s">
        <v>30</v>
      </c>
      <c r="M201" s="33">
        <v>0.36291667</v>
      </c>
      <c r="N201" s="34" t="s">
        <v>30</v>
      </c>
      <c r="O201" s="33">
        <f t="shared" si="113"/>
        <v>3.5240999999996969E-4</v>
      </c>
      <c r="P201" s="34" t="s">
        <v>30</v>
      </c>
      <c r="Q201" s="33">
        <f t="shared" si="114"/>
        <v>-3.5240999999996969E-4</v>
      </c>
      <c r="R201" s="34" t="s">
        <v>30</v>
      </c>
      <c r="S201" s="77">
        <f t="shared" si="115"/>
        <v>-9.7010733751402606E-4</v>
      </c>
      <c r="T201" s="37" t="s">
        <v>30</v>
      </c>
    </row>
    <row r="202" spans="1:20" ht="31.5" x14ac:dyDescent="0.25">
      <c r="A202" s="30" t="s">
        <v>328</v>
      </c>
      <c r="B202" s="41" t="s">
        <v>424</v>
      </c>
      <c r="C202" s="32" t="s">
        <v>425</v>
      </c>
      <c r="D202" s="33" t="s">
        <v>30</v>
      </c>
      <c r="E202" s="33">
        <v>4.0030000000000001</v>
      </c>
      <c r="F202" s="34" t="s">
        <v>30</v>
      </c>
      <c r="G202" s="36">
        <v>0</v>
      </c>
      <c r="H202" s="34" t="s">
        <v>30</v>
      </c>
      <c r="I202" s="36">
        <v>4.0030000000000001</v>
      </c>
      <c r="J202" s="34" t="s">
        <v>30</v>
      </c>
      <c r="K202" s="33">
        <v>4.0030000000000001</v>
      </c>
      <c r="L202" s="34" t="s">
        <v>30</v>
      </c>
      <c r="M202" s="33">
        <v>4.0031384000000001</v>
      </c>
      <c r="N202" s="34" t="s">
        <v>30</v>
      </c>
      <c r="O202" s="33">
        <f t="shared" si="113"/>
        <v>-1.3839999999998298E-4</v>
      </c>
      <c r="P202" s="34" t="s">
        <v>30</v>
      </c>
      <c r="Q202" s="33">
        <f t="shared" si="114"/>
        <v>1.3839999999998298E-4</v>
      </c>
      <c r="R202" s="34" t="s">
        <v>30</v>
      </c>
      <c r="S202" s="77">
        <f t="shared" si="115"/>
        <v>3.457406944790981E-5</v>
      </c>
      <c r="T202" s="37" t="s">
        <v>345</v>
      </c>
    </row>
    <row r="203" spans="1:20" ht="126" x14ac:dyDescent="0.25">
      <c r="A203" s="30" t="s">
        <v>328</v>
      </c>
      <c r="B203" s="41" t="s">
        <v>426</v>
      </c>
      <c r="C203" s="32" t="s">
        <v>427</v>
      </c>
      <c r="D203" s="33" t="s">
        <v>30</v>
      </c>
      <c r="E203" s="33">
        <v>14.064432500000001</v>
      </c>
      <c r="F203" s="34" t="s">
        <v>30</v>
      </c>
      <c r="G203" s="36">
        <v>14.0394325</v>
      </c>
      <c r="H203" s="34" t="s">
        <v>30</v>
      </c>
      <c r="I203" s="36">
        <v>2.4999999999999967E-2</v>
      </c>
      <c r="J203" s="34" t="s">
        <v>30</v>
      </c>
      <c r="K203" s="33">
        <v>1.2840000000000001E-2</v>
      </c>
      <c r="L203" s="34" t="s">
        <v>30</v>
      </c>
      <c r="M203" s="33">
        <v>1.2840000000000001E-2</v>
      </c>
      <c r="N203" s="34" t="s">
        <v>30</v>
      </c>
      <c r="O203" s="33">
        <f t="shared" si="113"/>
        <v>1.2159999999999966E-2</v>
      </c>
      <c r="P203" s="34" t="s">
        <v>30</v>
      </c>
      <c r="Q203" s="33">
        <f t="shared" si="114"/>
        <v>0</v>
      </c>
      <c r="R203" s="34" t="s">
        <v>30</v>
      </c>
      <c r="S203" s="77">
        <f t="shared" si="115"/>
        <v>0</v>
      </c>
      <c r="T203" s="37" t="s">
        <v>30</v>
      </c>
    </row>
    <row r="204" spans="1:20" ht="94.5" x14ac:dyDescent="0.25">
      <c r="A204" s="30" t="s">
        <v>328</v>
      </c>
      <c r="B204" s="41" t="s">
        <v>428</v>
      </c>
      <c r="C204" s="32" t="s">
        <v>429</v>
      </c>
      <c r="D204" s="33" t="s">
        <v>30</v>
      </c>
      <c r="E204" s="33">
        <v>61.525925000000001</v>
      </c>
      <c r="F204" s="34" t="s">
        <v>30</v>
      </c>
      <c r="G204" s="36">
        <v>61.521425000000001</v>
      </c>
      <c r="H204" s="34" t="s">
        <v>30</v>
      </c>
      <c r="I204" s="36">
        <v>4.5000000000001705E-3</v>
      </c>
      <c r="J204" s="34" t="s">
        <v>30</v>
      </c>
      <c r="K204" s="33">
        <v>4.4999999999999997E-3</v>
      </c>
      <c r="L204" s="34" t="s">
        <v>30</v>
      </c>
      <c r="M204" s="33">
        <v>0</v>
      </c>
      <c r="N204" s="34" t="s">
        <v>30</v>
      </c>
      <c r="O204" s="33">
        <f t="shared" si="113"/>
        <v>4.5000000000001705E-3</v>
      </c>
      <c r="P204" s="34" t="s">
        <v>30</v>
      </c>
      <c r="Q204" s="33">
        <f t="shared" si="114"/>
        <v>-4.4999999999999997E-3</v>
      </c>
      <c r="R204" s="34" t="s">
        <v>30</v>
      </c>
      <c r="S204" s="77">
        <f t="shared" si="115"/>
        <v>-1</v>
      </c>
      <c r="T204" s="47" t="s">
        <v>430</v>
      </c>
    </row>
    <row r="205" spans="1:20" ht="94.5" x14ac:dyDescent="0.25">
      <c r="A205" s="34" t="s">
        <v>328</v>
      </c>
      <c r="B205" s="31" t="s">
        <v>431</v>
      </c>
      <c r="C205" s="34" t="s">
        <v>432</v>
      </c>
      <c r="D205" s="33" t="s">
        <v>30</v>
      </c>
      <c r="E205" s="33">
        <v>47.976999999999997</v>
      </c>
      <c r="F205" s="34" t="s">
        <v>30</v>
      </c>
      <c r="G205" s="36">
        <v>47.968000000000004</v>
      </c>
      <c r="H205" s="34" t="s">
        <v>30</v>
      </c>
      <c r="I205" s="36">
        <v>8.9999999999932356E-3</v>
      </c>
      <c r="J205" s="34" t="s">
        <v>30</v>
      </c>
      <c r="K205" s="33">
        <v>8.9999999999999993E-3</v>
      </c>
      <c r="L205" s="34" t="s">
        <v>30</v>
      </c>
      <c r="M205" s="33">
        <v>1.9999999999999997E-2</v>
      </c>
      <c r="N205" s="34" t="s">
        <v>30</v>
      </c>
      <c r="O205" s="33">
        <f t="shared" si="113"/>
        <v>-1.1000000000006761E-2</v>
      </c>
      <c r="P205" s="34" t="s">
        <v>30</v>
      </c>
      <c r="Q205" s="33">
        <f t="shared" si="114"/>
        <v>1.0999999999999998E-2</v>
      </c>
      <c r="R205" s="34" t="s">
        <v>30</v>
      </c>
      <c r="S205" s="77">
        <f t="shared" si="115"/>
        <v>1.2222222222222221</v>
      </c>
      <c r="T205" s="47" t="s">
        <v>430</v>
      </c>
    </row>
    <row r="206" spans="1:20" s="11" customFormat="1" x14ac:dyDescent="0.25">
      <c r="A206" s="19" t="s">
        <v>433</v>
      </c>
      <c r="B206" s="25" t="s">
        <v>434</v>
      </c>
      <c r="C206" s="21" t="s">
        <v>29</v>
      </c>
      <c r="D206" s="40">
        <f>SUM(D207,D225,D240,D260,D267,D273,D274)</f>
        <v>10.706366319999999</v>
      </c>
      <c r="E206" s="40">
        <f>SUM(E207,E225,E240,E260,E267,E273,E274)</f>
        <v>7400.0456283109997</v>
      </c>
      <c r="F206" s="23" t="s">
        <v>30</v>
      </c>
      <c r="G206" s="40">
        <f>SUM(G207,G225,G240,G260,G267,G273,G274)</f>
        <v>669.05733997999994</v>
      </c>
      <c r="H206" s="23" t="s">
        <v>30</v>
      </c>
      <c r="I206" s="40">
        <f>SUM(I207,I225,I240,I260,I267,I273,I274)</f>
        <v>6730.9882883310001</v>
      </c>
      <c r="J206" s="23" t="s">
        <v>30</v>
      </c>
      <c r="K206" s="40">
        <f>SUM(K207,K225,K240,K260,K267,K273,K274)</f>
        <v>295.74728033050002</v>
      </c>
      <c r="L206" s="23" t="s">
        <v>30</v>
      </c>
      <c r="M206" s="40">
        <f>SUM(M207,M225,M240,M260,M267,M273,M274)</f>
        <v>263.79129047000004</v>
      </c>
      <c r="N206" s="23" t="s">
        <v>30</v>
      </c>
      <c r="O206" s="40">
        <f>SUM(O207,O225,O240,O260,O267,O273,O274)</f>
        <v>6467.1969978609995</v>
      </c>
      <c r="P206" s="23" t="s">
        <v>30</v>
      </c>
      <c r="Q206" s="40">
        <f>SUM(Q207,Q225,Q240,Q260,Q267,Q273,Q274)</f>
        <v>-31.955989860500001</v>
      </c>
      <c r="R206" s="23" t="s">
        <v>30</v>
      </c>
      <c r="S206" s="103">
        <f t="shared" si="115"/>
        <v>-0.10805167785410881</v>
      </c>
      <c r="T206" s="29" t="s">
        <v>30</v>
      </c>
    </row>
    <row r="207" spans="1:20" s="11" customFormat="1" ht="31.5" x14ac:dyDescent="0.25">
      <c r="A207" s="19" t="s">
        <v>435</v>
      </c>
      <c r="B207" s="25" t="s">
        <v>48</v>
      </c>
      <c r="C207" s="21" t="s">
        <v>29</v>
      </c>
      <c r="D207" s="40">
        <f>D208+D211+D214+D224</f>
        <v>0</v>
      </c>
      <c r="E207" s="40">
        <f>E208+E211+E214+E224</f>
        <v>388.88399001999994</v>
      </c>
      <c r="F207" s="23" t="s">
        <v>30</v>
      </c>
      <c r="G207" s="40">
        <f>G208+G211+G214+G224</f>
        <v>275.64199812999999</v>
      </c>
      <c r="H207" s="23" t="s">
        <v>30</v>
      </c>
      <c r="I207" s="40">
        <f>I208+I211+I214+I224</f>
        <v>113.24199188999998</v>
      </c>
      <c r="J207" s="23" t="s">
        <v>30</v>
      </c>
      <c r="K207" s="40">
        <f>K208+K211+K214+K224</f>
        <v>87.181991890000006</v>
      </c>
      <c r="L207" s="23" t="s">
        <v>30</v>
      </c>
      <c r="M207" s="40">
        <f>M208+M211+M214+M224</f>
        <v>92.776822350000003</v>
      </c>
      <c r="N207" s="23" t="s">
        <v>30</v>
      </c>
      <c r="O207" s="40">
        <f>O208+O211+O214+O224</f>
        <v>20.465169539999987</v>
      </c>
      <c r="P207" s="23" t="s">
        <v>30</v>
      </c>
      <c r="Q207" s="40">
        <f>Q208+Q211+Q214+Q224</f>
        <v>5.5948304599999972</v>
      </c>
      <c r="R207" s="23" t="s">
        <v>30</v>
      </c>
      <c r="S207" s="103">
        <f t="shared" si="115"/>
        <v>6.4174152697258319E-2</v>
      </c>
      <c r="T207" s="29" t="s">
        <v>30</v>
      </c>
    </row>
    <row r="208" spans="1:20" s="11" customFormat="1" ht="126" x14ac:dyDescent="0.25">
      <c r="A208" s="19" t="s">
        <v>436</v>
      </c>
      <c r="B208" s="25" t="s">
        <v>50</v>
      </c>
      <c r="C208" s="21" t="s">
        <v>29</v>
      </c>
      <c r="D208" s="40">
        <f>SUM(D209:D210)</f>
        <v>0</v>
      </c>
      <c r="E208" s="40">
        <f>SUM(E209:E210)</f>
        <v>0</v>
      </c>
      <c r="F208" s="23" t="s">
        <v>30</v>
      </c>
      <c r="G208" s="40">
        <f>SUM(G209:G210)</f>
        <v>0</v>
      </c>
      <c r="H208" s="23" t="s">
        <v>30</v>
      </c>
      <c r="I208" s="40">
        <f>SUM(I209:I210)</f>
        <v>0</v>
      </c>
      <c r="J208" s="23" t="s">
        <v>30</v>
      </c>
      <c r="K208" s="40">
        <f>SUM(K209:K210)</f>
        <v>0</v>
      </c>
      <c r="L208" s="23" t="s">
        <v>30</v>
      </c>
      <c r="M208" s="40">
        <f>SUM(M209:M210)</f>
        <v>0</v>
      </c>
      <c r="N208" s="23" t="s">
        <v>30</v>
      </c>
      <c r="O208" s="40">
        <f>SUM(O209:O210)</f>
        <v>0</v>
      </c>
      <c r="P208" s="23" t="s">
        <v>30</v>
      </c>
      <c r="Q208" s="40">
        <f>SUM(Q209:Q210)</f>
        <v>0</v>
      </c>
      <c r="R208" s="23" t="s">
        <v>30</v>
      </c>
      <c r="S208" s="103">
        <v>0</v>
      </c>
      <c r="T208" s="29" t="s">
        <v>30</v>
      </c>
    </row>
    <row r="209" spans="1:20" s="11" customFormat="1" ht="47.25" x14ac:dyDescent="0.25">
      <c r="A209" s="19" t="s">
        <v>437</v>
      </c>
      <c r="B209" s="25" t="s">
        <v>54</v>
      </c>
      <c r="C209" s="21" t="s">
        <v>29</v>
      </c>
      <c r="D209" s="40">
        <v>0</v>
      </c>
      <c r="E209" s="40">
        <v>0</v>
      </c>
      <c r="F209" s="23" t="s">
        <v>30</v>
      </c>
      <c r="G209" s="40">
        <v>0</v>
      </c>
      <c r="H209" s="23" t="s">
        <v>30</v>
      </c>
      <c r="I209" s="40">
        <v>0</v>
      </c>
      <c r="J209" s="23" t="s">
        <v>30</v>
      </c>
      <c r="K209" s="40">
        <v>0</v>
      </c>
      <c r="L209" s="23" t="s">
        <v>30</v>
      </c>
      <c r="M209" s="40">
        <v>0</v>
      </c>
      <c r="N209" s="23" t="s">
        <v>30</v>
      </c>
      <c r="O209" s="40">
        <v>0</v>
      </c>
      <c r="P209" s="23" t="s">
        <v>30</v>
      </c>
      <c r="Q209" s="40">
        <v>0</v>
      </c>
      <c r="R209" s="23" t="s">
        <v>30</v>
      </c>
      <c r="S209" s="103">
        <v>0</v>
      </c>
      <c r="T209" s="24" t="s">
        <v>30</v>
      </c>
    </row>
    <row r="210" spans="1:20" s="11" customFormat="1" ht="47.25" x14ac:dyDescent="0.25">
      <c r="A210" s="19" t="s">
        <v>438</v>
      </c>
      <c r="B210" s="25" t="s">
        <v>54</v>
      </c>
      <c r="C210" s="21" t="s">
        <v>29</v>
      </c>
      <c r="D210" s="40">
        <v>0</v>
      </c>
      <c r="E210" s="40">
        <v>0</v>
      </c>
      <c r="F210" s="23" t="s">
        <v>30</v>
      </c>
      <c r="G210" s="40">
        <v>0</v>
      </c>
      <c r="H210" s="23" t="s">
        <v>30</v>
      </c>
      <c r="I210" s="40">
        <v>0</v>
      </c>
      <c r="J210" s="23" t="s">
        <v>30</v>
      </c>
      <c r="K210" s="40">
        <v>0</v>
      </c>
      <c r="L210" s="23" t="s">
        <v>30</v>
      </c>
      <c r="M210" s="40">
        <v>0</v>
      </c>
      <c r="N210" s="23" t="s">
        <v>30</v>
      </c>
      <c r="O210" s="40">
        <v>0</v>
      </c>
      <c r="P210" s="23" t="s">
        <v>30</v>
      </c>
      <c r="Q210" s="40">
        <v>0</v>
      </c>
      <c r="R210" s="23" t="s">
        <v>30</v>
      </c>
      <c r="S210" s="103">
        <v>0</v>
      </c>
      <c r="T210" s="26" t="s">
        <v>30</v>
      </c>
    </row>
    <row r="211" spans="1:20" s="11" customFormat="1" ht="78.75" x14ac:dyDescent="0.25">
      <c r="A211" s="19" t="s">
        <v>439</v>
      </c>
      <c r="B211" s="25" t="s">
        <v>56</v>
      </c>
      <c r="C211" s="21" t="s">
        <v>29</v>
      </c>
      <c r="D211" s="40">
        <f t="shared" ref="D211:E211" si="116">SUM(D212)</f>
        <v>0</v>
      </c>
      <c r="E211" s="40">
        <f t="shared" si="116"/>
        <v>0</v>
      </c>
      <c r="F211" s="23" t="s">
        <v>30</v>
      </c>
      <c r="G211" s="40">
        <f t="shared" ref="G211" si="117">SUM(G212)</f>
        <v>0</v>
      </c>
      <c r="H211" s="23" t="s">
        <v>30</v>
      </c>
      <c r="I211" s="40">
        <f t="shared" ref="I211" si="118">SUM(I212)</f>
        <v>0</v>
      </c>
      <c r="J211" s="23" t="s">
        <v>30</v>
      </c>
      <c r="K211" s="40">
        <f t="shared" ref="K211" si="119">SUM(K212)</f>
        <v>0</v>
      </c>
      <c r="L211" s="23" t="s">
        <v>30</v>
      </c>
      <c r="M211" s="40">
        <f t="shared" ref="M211" si="120">SUM(M212)</f>
        <v>0</v>
      </c>
      <c r="N211" s="23" t="s">
        <v>30</v>
      </c>
      <c r="O211" s="40">
        <f t="shared" ref="O211" si="121">SUM(O212)</f>
        <v>0</v>
      </c>
      <c r="P211" s="23" t="s">
        <v>30</v>
      </c>
      <c r="Q211" s="40">
        <f t="shared" ref="Q211" si="122">SUM(Q212)</f>
        <v>0</v>
      </c>
      <c r="R211" s="23" t="s">
        <v>30</v>
      </c>
      <c r="S211" s="103">
        <v>0</v>
      </c>
      <c r="T211" s="26" t="s">
        <v>30</v>
      </c>
    </row>
    <row r="212" spans="1:20" s="11" customFormat="1" ht="47.25" x14ac:dyDescent="0.25">
      <c r="A212" s="19" t="s">
        <v>440</v>
      </c>
      <c r="B212" s="25" t="s">
        <v>54</v>
      </c>
      <c r="C212" s="21" t="s">
        <v>29</v>
      </c>
      <c r="D212" s="40">
        <v>0</v>
      </c>
      <c r="E212" s="40">
        <v>0</v>
      </c>
      <c r="F212" s="23" t="s">
        <v>30</v>
      </c>
      <c r="G212" s="40">
        <v>0</v>
      </c>
      <c r="H212" s="23" t="s">
        <v>30</v>
      </c>
      <c r="I212" s="40">
        <v>0</v>
      </c>
      <c r="J212" s="23" t="s">
        <v>30</v>
      </c>
      <c r="K212" s="40">
        <v>0</v>
      </c>
      <c r="L212" s="23" t="s">
        <v>30</v>
      </c>
      <c r="M212" s="40">
        <v>0</v>
      </c>
      <c r="N212" s="23" t="s">
        <v>30</v>
      </c>
      <c r="O212" s="40">
        <v>0</v>
      </c>
      <c r="P212" s="23" t="s">
        <v>30</v>
      </c>
      <c r="Q212" s="40">
        <v>0</v>
      </c>
      <c r="R212" s="23" t="s">
        <v>30</v>
      </c>
      <c r="S212" s="103">
        <v>0</v>
      </c>
      <c r="T212" s="29" t="s">
        <v>30</v>
      </c>
    </row>
    <row r="213" spans="1:20" s="11" customFormat="1" ht="47.25" x14ac:dyDescent="0.25">
      <c r="A213" s="19" t="s">
        <v>441</v>
      </c>
      <c r="B213" s="25" t="s">
        <v>54</v>
      </c>
      <c r="C213" s="21" t="s">
        <v>29</v>
      </c>
      <c r="D213" s="40">
        <v>0</v>
      </c>
      <c r="E213" s="40">
        <v>0</v>
      </c>
      <c r="F213" s="23" t="s">
        <v>30</v>
      </c>
      <c r="G213" s="40">
        <v>0</v>
      </c>
      <c r="H213" s="23" t="s">
        <v>30</v>
      </c>
      <c r="I213" s="40">
        <v>0</v>
      </c>
      <c r="J213" s="23" t="s">
        <v>30</v>
      </c>
      <c r="K213" s="40">
        <v>0</v>
      </c>
      <c r="L213" s="23" t="s">
        <v>30</v>
      </c>
      <c r="M213" s="40">
        <v>0</v>
      </c>
      <c r="N213" s="23" t="s">
        <v>30</v>
      </c>
      <c r="O213" s="40">
        <v>0</v>
      </c>
      <c r="P213" s="23" t="s">
        <v>30</v>
      </c>
      <c r="Q213" s="40">
        <v>0</v>
      </c>
      <c r="R213" s="23" t="s">
        <v>30</v>
      </c>
      <c r="S213" s="103">
        <v>0</v>
      </c>
      <c r="T213" s="29" t="s">
        <v>30</v>
      </c>
    </row>
    <row r="214" spans="1:20" s="11" customFormat="1" ht="63" x14ac:dyDescent="0.25">
      <c r="A214" s="19" t="s">
        <v>442</v>
      </c>
      <c r="B214" s="25" t="s">
        <v>60</v>
      </c>
      <c r="C214" s="21" t="s">
        <v>29</v>
      </c>
      <c r="D214" s="40">
        <f>SUM(D215:D219)</f>
        <v>0</v>
      </c>
      <c r="E214" s="40">
        <f>SUM(E215:E219)</f>
        <v>388.88399001999994</v>
      </c>
      <c r="F214" s="23" t="s">
        <v>30</v>
      </c>
      <c r="G214" s="40">
        <f>SUM(G215:G219)</f>
        <v>275.64199812999999</v>
      </c>
      <c r="H214" s="23" t="s">
        <v>30</v>
      </c>
      <c r="I214" s="40">
        <f>SUM(I215:I219)</f>
        <v>113.24199188999998</v>
      </c>
      <c r="J214" s="23" t="s">
        <v>30</v>
      </c>
      <c r="K214" s="40">
        <f>SUM(K215:K219)</f>
        <v>87.181991890000006</v>
      </c>
      <c r="L214" s="23" t="s">
        <v>30</v>
      </c>
      <c r="M214" s="40">
        <f>SUM(M215:M219)</f>
        <v>92.776822350000003</v>
      </c>
      <c r="N214" s="23" t="s">
        <v>30</v>
      </c>
      <c r="O214" s="40">
        <f>SUM(O215:O219)</f>
        <v>20.465169539999987</v>
      </c>
      <c r="P214" s="23" t="s">
        <v>30</v>
      </c>
      <c r="Q214" s="40">
        <f>SUM(Q215:Q219)</f>
        <v>5.5948304599999972</v>
      </c>
      <c r="R214" s="23" t="s">
        <v>30</v>
      </c>
      <c r="S214" s="103">
        <f t="shared" si="115"/>
        <v>6.4174152697258319E-2</v>
      </c>
      <c r="T214" s="29" t="s">
        <v>30</v>
      </c>
    </row>
    <row r="215" spans="1:20" s="11" customFormat="1" ht="94.5" x14ac:dyDescent="0.25">
      <c r="A215" s="19" t="s">
        <v>443</v>
      </c>
      <c r="B215" s="25" t="s">
        <v>62</v>
      </c>
      <c r="C215" s="21" t="s">
        <v>29</v>
      </c>
      <c r="D215" s="40">
        <v>0</v>
      </c>
      <c r="E215" s="40">
        <v>0</v>
      </c>
      <c r="F215" s="23" t="s">
        <v>30</v>
      </c>
      <c r="G215" s="40">
        <v>0</v>
      </c>
      <c r="H215" s="23" t="s">
        <v>30</v>
      </c>
      <c r="I215" s="40">
        <v>0</v>
      </c>
      <c r="J215" s="23" t="s">
        <v>30</v>
      </c>
      <c r="K215" s="40">
        <v>0</v>
      </c>
      <c r="L215" s="23" t="s">
        <v>30</v>
      </c>
      <c r="M215" s="40">
        <v>0</v>
      </c>
      <c r="N215" s="23" t="s">
        <v>30</v>
      </c>
      <c r="O215" s="40">
        <v>0</v>
      </c>
      <c r="P215" s="23" t="s">
        <v>30</v>
      </c>
      <c r="Q215" s="40">
        <v>0</v>
      </c>
      <c r="R215" s="23" t="s">
        <v>30</v>
      </c>
      <c r="S215" s="103">
        <v>0</v>
      </c>
      <c r="T215" s="29" t="s">
        <v>30</v>
      </c>
    </row>
    <row r="216" spans="1:20" s="11" customFormat="1" ht="94.5" x14ac:dyDescent="0.25">
      <c r="A216" s="19" t="s">
        <v>444</v>
      </c>
      <c r="B216" s="25" t="s">
        <v>64</v>
      </c>
      <c r="C216" s="21" t="s">
        <v>29</v>
      </c>
      <c r="D216" s="40">
        <v>0</v>
      </c>
      <c r="E216" s="40">
        <v>0</v>
      </c>
      <c r="F216" s="23" t="s">
        <v>30</v>
      </c>
      <c r="G216" s="40">
        <v>0</v>
      </c>
      <c r="H216" s="23" t="s">
        <v>30</v>
      </c>
      <c r="I216" s="40">
        <v>0</v>
      </c>
      <c r="J216" s="23" t="s">
        <v>30</v>
      </c>
      <c r="K216" s="40">
        <v>0</v>
      </c>
      <c r="L216" s="23" t="s">
        <v>30</v>
      </c>
      <c r="M216" s="40">
        <v>0</v>
      </c>
      <c r="N216" s="23" t="s">
        <v>30</v>
      </c>
      <c r="O216" s="40">
        <v>0</v>
      </c>
      <c r="P216" s="23" t="s">
        <v>30</v>
      </c>
      <c r="Q216" s="40">
        <v>0</v>
      </c>
      <c r="R216" s="23" t="s">
        <v>30</v>
      </c>
      <c r="S216" s="103">
        <v>0</v>
      </c>
      <c r="T216" s="29" t="s">
        <v>30</v>
      </c>
    </row>
    <row r="217" spans="1:20" s="11" customFormat="1" ht="94.5" x14ac:dyDescent="0.25">
      <c r="A217" s="19" t="s">
        <v>445</v>
      </c>
      <c r="B217" s="25" t="s">
        <v>66</v>
      </c>
      <c r="C217" s="21" t="s">
        <v>29</v>
      </c>
      <c r="D217" s="40">
        <v>0</v>
      </c>
      <c r="E217" s="40">
        <v>0</v>
      </c>
      <c r="F217" s="23" t="s">
        <v>30</v>
      </c>
      <c r="G217" s="40">
        <v>0</v>
      </c>
      <c r="H217" s="23" t="s">
        <v>30</v>
      </c>
      <c r="I217" s="40">
        <v>0</v>
      </c>
      <c r="J217" s="23" t="s">
        <v>30</v>
      </c>
      <c r="K217" s="40">
        <v>0</v>
      </c>
      <c r="L217" s="23" t="s">
        <v>30</v>
      </c>
      <c r="M217" s="40">
        <v>0</v>
      </c>
      <c r="N217" s="23" t="s">
        <v>30</v>
      </c>
      <c r="O217" s="40">
        <v>0</v>
      </c>
      <c r="P217" s="23" t="s">
        <v>30</v>
      </c>
      <c r="Q217" s="40">
        <v>0</v>
      </c>
      <c r="R217" s="23" t="s">
        <v>30</v>
      </c>
      <c r="S217" s="103">
        <v>0</v>
      </c>
      <c r="T217" s="29" t="s">
        <v>30</v>
      </c>
    </row>
    <row r="218" spans="1:20" s="11" customFormat="1" ht="126" x14ac:dyDescent="0.25">
      <c r="A218" s="19" t="s">
        <v>446</v>
      </c>
      <c r="B218" s="25" t="s">
        <v>72</v>
      </c>
      <c r="C218" s="21" t="s">
        <v>29</v>
      </c>
      <c r="D218" s="40">
        <v>0</v>
      </c>
      <c r="E218" s="40">
        <v>0</v>
      </c>
      <c r="F218" s="23" t="s">
        <v>30</v>
      </c>
      <c r="G218" s="40">
        <v>0</v>
      </c>
      <c r="H218" s="23" t="s">
        <v>30</v>
      </c>
      <c r="I218" s="40">
        <v>0</v>
      </c>
      <c r="J218" s="23" t="s">
        <v>30</v>
      </c>
      <c r="K218" s="40">
        <v>0</v>
      </c>
      <c r="L218" s="23" t="s">
        <v>30</v>
      </c>
      <c r="M218" s="40">
        <v>0</v>
      </c>
      <c r="N218" s="23" t="s">
        <v>30</v>
      </c>
      <c r="O218" s="40">
        <v>0</v>
      </c>
      <c r="P218" s="23" t="s">
        <v>30</v>
      </c>
      <c r="Q218" s="40">
        <v>0</v>
      </c>
      <c r="R218" s="23" t="s">
        <v>30</v>
      </c>
      <c r="S218" s="103">
        <v>0</v>
      </c>
      <c r="T218" s="29" t="s">
        <v>30</v>
      </c>
    </row>
    <row r="219" spans="1:20" s="11" customFormat="1" ht="126" x14ac:dyDescent="0.25">
      <c r="A219" s="19" t="s">
        <v>447</v>
      </c>
      <c r="B219" s="25" t="s">
        <v>76</v>
      </c>
      <c r="C219" s="21" t="s">
        <v>29</v>
      </c>
      <c r="D219" s="40">
        <f>SUM(D220:D223)</f>
        <v>0</v>
      </c>
      <c r="E219" s="40">
        <f>SUM(E220:E223)</f>
        <v>388.88399001999994</v>
      </c>
      <c r="F219" s="23" t="s">
        <v>30</v>
      </c>
      <c r="G219" s="40">
        <f>SUM(G220:G223)</f>
        <v>275.64199812999999</v>
      </c>
      <c r="H219" s="23" t="s">
        <v>30</v>
      </c>
      <c r="I219" s="40">
        <f>SUM(I220:I223)</f>
        <v>113.24199188999998</v>
      </c>
      <c r="J219" s="23" t="s">
        <v>30</v>
      </c>
      <c r="K219" s="40">
        <f>SUM(K220:K223)</f>
        <v>87.181991890000006</v>
      </c>
      <c r="L219" s="23" t="s">
        <v>30</v>
      </c>
      <c r="M219" s="40">
        <f>SUM(M220:M223)</f>
        <v>92.776822350000003</v>
      </c>
      <c r="N219" s="23" t="s">
        <v>30</v>
      </c>
      <c r="O219" s="40">
        <f>SUM(O220:O223)</f>
        <v>20.465169539999987</v>
      </c>
      <c r="P219" s="23" t="s">
        <v>30</v>
      </c>
      <c r="Q219" s="40">
        <f>SUM(Q220:Q223)</f>
        <v>5.5948304599999972</v>
      </c>
      <c r="R219" s="23" t="s">
        <v>30</v>
      </c>
      <c r="S219" s="103">
        <f t="shared" ref="S219:S288" si="123">Q219/K219</f>
        <v>6.4174152697258319E-2</v>
      </c>
      <c r="T219" s="29" t="s">
        <v>30</v>
      </c>
    </row>
    <row r="220" spans="1:20" ht="110.25" x14ac:dyDescent="0.25">
      <c r="A220" s="30" t="s">
        <v>447</v>
      </c>
      <c r="B220" s="63" t="s">
        <v>448</v>
      </c>
      <c r="C220" s="36" t="s">
        <v>449</v>
      </c>
      <c r="D220" s="33" t="s">
        <v>30</v>
      </c>
      <c r="E220" s="33">
        <v>164.13711918999999</v>
      </c>
      <c r="F220" s="34" t="s">
        <v>30</v>
      </c>
      <c r="G220" s="33">
        <v>164.13711918999999</v>
      </c>
      <c r="H220" s="34" t="s">
        <v>30</v>
      </c>
      <c r="I220" s="33">
        <v>0</v>
      </c>
      <c r="J220" s="34" t="s">
        <v>30</v>
      </c>
      <c r="K220" s="33">
        <v>0</v>
      </c>
      <c r="L220" s="34" t="s">
        <v>30</v>
      </c>
      <c r="M220" s="33">
        <v>0</v>
      </c>
      <c r="N220" s="34" t="s">
        <v>30</v>
      </c>
      <c r="O220" s="33">
        <f>I220-M220</f>
        <v>0</v>
      </c>
      <c r="P220" s="34" t="s">
        <v>30</v>
      </c>
      <c r="Q220" s="33">
        <f>M220-K220</f>
        <v>0</v>
      </c>
      <c r="R220" s="34" t="s">
        <v>30</v>
      </c>
      <c r="S220" s="77">
        <v>0</v>
      </c>
      <c r="T220" s="37" t="s">
        <v>30</v>
      </c>
    </row>
    <row r="221" spans="1:20" ht="94.5" x14ac:dyDescent="0.25">
      <c r="A221" s="30" t="s">
        <v>447</v>
      </c>
      <c r="B221" s="63" t="s">
        <v>450</v>
      </c>
      <c r="C221" s="36" t="s">
        <v>451</v>
      </c>
      <c r="D221" s="33" t="s">
        <v>30</v>
      </c>
      <c r="E221" s="33">
        <v>13</v>
      </c>
      <c r="F221" s="34" t="s">
        <v>30</v>
      </c>
      <c r="G221" s="33">
        <v>0</v>
      </c>
      <c r="H221" s="34" t="s">
        <v>30</v>
      </c>
      <c r="I221" s="33">
        <v>13</v>
      </c>
      <c r="J221" s="34" t="s">
        <v>30</v>
      </c>
      <c r="K221" s="33">
        <v>13</v>
      </c>
      <c r="L221" s="34" t="s">
        <v>30</v>
      </c>
      <c r="M221" s="33">
        <v>10.323918920000001</v>
      </c>
      <c r="N221" s="34" t="s">
        <v>30</v>
      </c>
      <c r="O221" s="33">
        <f t="shared" ref="O221:O222" si="124">I221-M221</f>
        <v>2.6760810799999994</v>
      </c>
      <c r="P221" s="34" t="s">
        <v>30</v>
      </c>
      <c r="Q221" s="33">
        <f t="shared" ref="Q221:Q222" si="125">M221-K221</f>
        <v>-2.6760810799999994</v>
      </c>
      <c r="R221" s="34" t="s">
        <v>30</v>
      </c>
      <c r="S221" s="77">
        <f t="shared" si="123"/>
        <v>-0.20585239076923073</v>
      </c>
      <c r="T221" s="37" t="s">
        <v>421</v>
      </c>
    </row>
    <row r="222" spans="1:20" ht="94.5" x14ac:dyDescent="0.25">
      <c r="A222" s="30" t="s">
        <v>447</v>
      </c>
      <c r="B222" s="63" t="s">
        <v>452</v>
      </c>
      <c r="C222" s="36" t="s">
        <v>453</v>
      </c>
      <c r="D222" s="33" t="s">
        <v>30</v>
      </c>
      <c r="E222" s="33">
        <v>29.259999999999998</v>
      </c>
      <c r="F222" s="34" t="s">
        <v>30</v>
      </c>
      <c r="G222" s="33">
        <v>0</v>
      </c>
      <c r="H222" s="34" t="s">
        <v>30</v>
      </c>
      <c r="I222" s="33">
        <v>29.259999999999998</v>
      </c>
      <c r="J222" s="34" t="s">
        <v>30</v>
      </c>
      <c r="K222" s="33">
        <v>3.2</v>
      </c>
      <c r="L222" s="34" t="s">
        <v>30</v>
      </c>
      <c r="M222" s="33">
        <v>3.0219999999999998</v>
      </c>
      <c r="N222" s="34" t="s">
        <v>30</v>
      </c>
      <c r="O222" s="33">
        <f t="shared" si="124"/>
        <v>26.238</v>
      </c>
      <c r="P222" s="34" t="s">
        <v>30</v>
      </c>
      <c r="Q222" s="33">
        <f t="shared" si="125"/>
        <v>-0.17800000000000038</v>
      </c>
      <c r="R222" s="34" t="s">
        <v>30</v>
      </c>
      <c r="S222" s="77">
        <f t="shared" si="123"/>
        <v>-5.5625000000000119E-2</v>
      </c>
      <c r="T222" s="37" t="s">
        <v>30</v>
      </c>
    </row>
    <row r="223" spans="1:20" ht="126" x14ac:dyDescent="0.25">
      <c r="A223" s="43" t="s">
        <v>447</v>
      </c>
      <c r="B223" s="62" t="s">
        <v>454</v>
      </c>
      <c r="C223" s="34" t="s">
        <v>455</v>
      </c>
      <c r="D223" s="33" t="s">
        <v>30</v>
      </c>
      <c r="E223" s="33">
        <v>182.48687082999999</v>
      </c>
      <c r="F223" s="34" t="s">
        <v>30</v>
      </c>
      <c r="G223" s="36">
        <v>111.50487894</v>
      </c>
      <c r="H223" s="34" t="s">
        <v>30</v>
      </c>
      <c r="I223" s="36">
        <v>70.981991889999989</v>
      </c>
      <c r="J223" s="34" t="s">
        <v>30</v>
      </c>
      <c r="K223" s="33">
        <v>70.981991890000003</v>
      </c>
      <c r="L223" s="34" t="s">
        <v>30</v>
      </c>
      <c r="M223" s="33">
        <v>79.430903430000001</v>
      </c>
      <c r="N223" s="34" t="s">
        <v>30</v>
      </c>
      <c r="O223" s="33">
        <f>I223-M223</f>
        <v>-8.4489115400000117</v>
      </c>
      <c r="P223" s="34" t="s">
        <v>30</v>
      </c>
      <c r="Q223" s="33">
        <f>M223-K223</f>
        <v>8.4489115399999974</v>
      </c>
      <c r="R223" s="34" t="s">
        <v>30</v>
      </c>
      <c r="S223" s="77">
        <f t="shared" si="123"/>
        <v>0.11902894403263832</v>
      </c>
      <c r="T223" s="37" t="s">
        <v>456</v>
      </c>
    </row>
    <row r="224" spans="1:20" s="11" customFormat="1" ht="47.25" x14ac:dyDescent="0.25">
      <c r="A224" s="19" t="s">
        <v>457</v>
      </c>
      <c r="B224" s="25" t="s">
        <v>96</v>
      </c>
      <c r="C224" s="21" t="s">
        <v>29</v>
      </c>
      <c r="D224" s="22">
        <v>0</v>
      </c>
      <c r="E224" s="22">
        <v>0</v>
      </c>
      <c r="F224" s="23" t="s">
        <v>30</v>
      </c>
      <c r="G224" s="22">
        <v>0</v>
      </c>
      <c r="H224" s="23" t="s">
        <v>30</v>
      </c>
      <c r="I224" s="22">
        <v>0</v>
      </c>
      <c r="J224" s="23" t="s">
        <v>30</v>
      </c>
      <c r="K224" s="22">
        <v>0</v>
      </c>
      <c r="L224" s="23" t="s">
        <v>30</v>
      </c>
      <c r="M224" s="22">
        <v>0</v>
      </c>
      <c r="N224" s="23" t="s">
        <v>30</v>
      </c>
      <c r="O224" s="22">
        <v>0</v>
      </c>
      <c r="P224" s="23" t="s">
        <v>30</v>
      </c>
      <c r="Q224" s="22">
        <v>0</v>
      </c>
      <c r="R224" s="23" t="s">
        <v>30</v>
      </c>
      <c r="S224" s="103">
        <v>0</v>
      </c>
      <c r="T224" s="29" t="s">
        <v>30</v>
      </c>
    </row>
    <row r="225" spans="1:20" s="11" customFormat="1" ht="78.75" x14ac:dyDescent="0.25">
      <c r="A225" s="19" t="s">
        <v>458</v>
      </c>
      <c r="B225" s="25" t="s">
        <v>98</v>
      </c>
      <c r="C225" s="21" t="s">
        <v>29</v>
      </c>
      <c r="D225" s="22">
        <f>D226+D228+D229+D231</f>
        <v>0</v>
      </c>
      <c r="E225" s="22">
        <f>E226+E228+E229+E231</f>
        <v>290.47540543000002</v>
      </c>
      <c r="F225" s="23" t="s">
        <v>30</v>
      </c>
      <c r="G225" s="22">
        <f>G226+G228+G229+G231</f>
        <v>18.400880700000002</v>
      </c>
      <c r="H225" s="23" t="s">
        <v>30</v>
      </c>
      <c r="I225" s="22">
        <f>I226+I228+I229+I231</f>
        <v>272.07452472999995</v>
      </c>
      <c r="J225" s="23" t="s">
        <v>30</v>
      </c>
      <c r="K225" s="22">
        <f>K226+K228+K229+K231</f>
        <v>69.729658000000001</v>
      </c>
      <c r="L225" s="23" t="s">
        <v>30</v>
      </c>
      <c r="M225" s="22">
        <f>M226+M228+M229+M231</f>
        <v>48.59097792</v>
      </c>
      <c r="N225" s="23" t="s">
        <v>30</v>
      </c>
      <c r="O225" s="22">
        <f>O226+O228+O229+O231</f>
        <v>223.48354680999998</v>
      </c>
      <c r="P225" s="23" t="s">
        <v>30</v>
      </c>
      <c r="Q225" s="22">
        <f>Q226+Q228+Q229+Q231</f>
        <v>-21.13868008</v>
      </c>
      <c r="R225" s="23" t="s">
        <v>30</v>
      </c>
      <c r="S225" s="103">
        <f t="shared" si="123"/>
        <v>-0.30315192539736824</v>
      </c>
      <c r="T225" s="29" t="s">
        <v>30</v>
      </c>
    </row>
    <row r="226" spans="1:20" s="11" customFormat="1" ht="47.25" x14ac:dyDescent="0.25">
      <c r="A226" s="19" t="s">
        <v>459</v>
      </c>
      <c r="B226" s="25" t="s">
        <v>100</v>
      </c>
      <c r="C226" s="21" t="s">
        <v>29</v>
      </c>
      <c r="D226" s="22">
        <f>SUM(D227)</f>
        <v>0</v>
      </c>
      <c r="E226" s="22">
        <f>SUM(E227)</f>
        <v>8.4480000000000004</v>
      </c>
      <c r="F226" s="23" t="s">
        <v>30</v>
      </c>
      <c r="G226" s="22">
        <f>SUM(G227)</f>
        <v>0</v>
      </c>
      <c r="H226" s="23" t="s">
        <v>30</v>
      </c>
      <c r="I226" s="22">
        <f>SUM(I227)</f>
        <v>8.4480000000000004</v>
      </c>
      <c r="J226" s="23" t="s">
        <v>30</v>
      </c>
      <c r="K226" s="22">
        <f>SUM(K227)</f>
        <v>1.448</v>
      </c>
      <c r="L226" s="23" t="s">
        <v>30</v>
      </c>
      <c r="M226" s="22">
        <f>SUM(M227)</f>
        <v>1.1499999999999999</v>
      </c>
      <c r="N226" s="23" t="s">
        <v>30</v>
      </c>
      <c r="O226" s="22">
        <f>SUM(O227)</f>
        <v>7.298</v>
      </c>
      <c r="P226" s="23" t="s">
        <v>30</v>
      </c>
      <c r="Q226" s="22">
        <f>SUM(Q227)</f>
        <v>-0.29800000000000004</v>
      </c>
      <c r="R226" s="23" t="s">
        <v>30</v>
      </c>
      <c r="S226" s="103">
        <f t="shared" si="123"/>
        <v>-0.20580110497237572</v>
      </c>
      <c r="T226" s="29" t="s">
        <v>30</v>
      </c>
    </row>
    <row r="227" spans="1:20" ht="31.5" x14ac:dyDescent="0.25">
      <c r="A227" s="30" t="s">
        <v>459</v>
      </c>
      <c r="B227" s="63" t="s">
        <v>460</v>
      </c>
      <c r="C227" s="39" t="s">
        <v>461</v>
      </c>
      <c r="D227" s="42" t="s">
        <v>30</v>
      </c>
      <c r="E227" s="42">
        <v>8.4480000000000004</v>
      </c>
      <c r="F227" s="34" t="s">
        <v>30</v>
      </c>
      <c r="G227" s="42">
        <v>0</v>
      </c>
      <c r="H227" s="34" t="s">
        <v>30</v>
      </c>
      <c r="I227" s="42">
        <v>8.4480000000000004</v>
      </c>
      <c r="J227" s="34" t="s">
        <v>30</v>
      </c>
      <c r="K227" s="42">
        <v>1.448</v>
      </c>
      <c r="L227" s="34" t="s">
        <v>30</v>
      </c>
      <c r="M227" s="42">
        <v>1.1499999999999999</v>
      </c>
      <c r="N227" s="34" t="s">
        <v>30</v>
      </c>
      <c r="O227" s="42">
        <f t="shared" ref="O227" si="126">I227-M227</f>
        <v>7.298</v>
      </c>
      <c r="P227" s="34" t="s">
        <v>30</v>
      </c>
      <c r="Q227" s="42">
        <f t="shared" ref="Q227" si="127">M227-K227</f>
        <v>-0.29800000000000004</v>
      </c>
      <c r="R227" s="34" t="s">
        <v>30</v>
      </c>
      <c r="S227" s="77">
        <f t="shared" si="123"/>
        <v>-0.20580110497237572</v>
      </c>
      <c r="T227" s="37" t="s">
        <v>421</v>
      </c>
    </row>
    <row r="228" spans="1:20" s="11" customFormat="1" ht="31.5" x14ac:dyDescent="0.25">
      <c r="A228" s="19" t="s">
        <v>462</v>
      </c>
      <c r="B228" s="25" t="s">
        <v>109</v>
      </c>
      <c r="C228" s="21" t="s">
        <v>29</v>
      </c>
      <c r="D228" s="22">
        <v>0</v>
      </c>
      <c r="E228" s="22">
        <v>0</v>
      </c>
      <c r="F228" s="23" t="s">
        <v>30</v>
      </c>
      <c r="G228" s="22">
        <v>0</v>
      </c>
      <c r="H228" s="23" t="s">
        <v>30</v>
      </c>
      <c r="I228" s="22">
        <v>0</v>
      </c>
      <c r="J228" s="23" t="s">
        <v>30</v>
      </c>
      <c r="K228" s="22">
        <v>0</v>
      </c>
      <c r="L228" s="23" t="s">
        <v>30</v>
      </c>
      <c r="M228" s="22">
        <v>0</v>
      </c>
      <c r="N228" s="23" t="s">
        <v>30</v>
      </c>
      <c r="O228" s="22">
        <v>0</v>
      </c>
      <c r="P228" s="23" t="s">
        <v>30</v>
      </c>
      <c r="Q228" s="22">
        <v>0</v>
      </c>
      <c r="R228" s="23" t="s">
        <v>30</v>
      </c>
      <c r="S228" s="103">
        <v>0</v>
      </c>
      <c r="T228" s="24" t="s">
        <v>30</v>
      </c>
    </row>
    <row r="229" spans="1:20" s="11" customFormat="1" ht="31.5" x14ac:dyDescent="0.25">
      <c r="A229" s="19" t="s">
        <v>463</v>
      </c>
      <c r="B229" s="25" t="s">
        <v>118</v>
      </c>
      <c r="C229" s="21" t="s">
        <v>29</v>
      </c>
      <c r="D229" s="22">
        <f>SUM(D230)</f>
        <v>0</v>
      </c>
      <c r="E229" s="22">
        <f>SUM(E230)</f>
        <v>13.507999999999999</v>
      </c>
      <c r="F229" s="23" t="s">
        <v>30</v>
      </c>
      <c r="G229" s="22">
        <f>SUM(G230)</f>
        <v>0</v>
      </c>
      <c r="H229" s="23" t="s">
        <v>30</v>
      </c>
      <c r="I229" s="22">
        <f>SUM(I230)</f>
        <v>13.507999999999999</v>
      </c>
      <c r="J229" s="23" t="s">
        <v>30</v>
      </c>
      <c r="K229" s="22">
        <f>SUM(K230)</f>
        <v>1.4470000000000001</v>
      </c>
      <c r="L229" s="23" t="s">
        <v>30</v>
      </c>
      <c r="M229" s="22">
        <f>SUM(M230)</f>
        <v>1.403</v>
      </c>
      <c r="N229" s="23" t="s">
        <v>30</v>
      </c>
      <c r="O229" s="22">
        <f>SUM(O230)</f>
        <v>12.104999999999999</v>
      </c>
      <c r="P229" s="23" t="s">
        <v>30</v>
      </c>
      <c r="Q229" s="22">
        <f>SUM(Q230)</f>
        <v>-4.4000000000000039E-2</v>
      </c>
      <c r="R229" s="23" t="s">
        <v>30</v>
      </c>
      <c r="S229" s="103">
        <f t="shared" si="123"/>
        <v>-3.0407740152038728E-2</v>
      </c>
      <c r="T229" s="29" t="s">
        <v>30</v>
      </c>
    </row>
    <row r="230" spans="1:20" ht="47.25" x14ac:dyDescent="0.25">
      <c r="A230" s="30" t="s">
        <v>463</v>
      </c>
      <c r="B230" s="63" t="s">
        <v>464</v>
      </c>
      <c r="C230" s="39" t="s">
        <v>465</v>
      </c>
      <c r="D230" s="42" t="s">
        <v>30</v>
      </c>
      <c r="E230" s="42">
        <v>13.507999999999999</v>
      </c>
      <c r="F230" s="34" t="s">
        <v>30</v>
      </c>
      <c r="G230" s="42">
        <v>0</v>
      </c>
      <c r="H230" s="34" t="s">
        <v>30</v>
      </c>
      <c r="I230" s="42">
        <v>13.507999999999999</v>
      </c>
      <c r="J230" s="34" t="s">
        <v>30</v>
      </c>
      <c r="K230" s="42">
        <v>1.4470000000000001</v>
      </c>
      <c r="L230" s="34" t="s">
        <v>30</v>
      </c>
      <c r="M230" s="42">
        <v>1.403</v>
      </c>
      <c r="N230" s="34" t="s">
        <v>30</v>
      </c>
      <c r="O230" s="42">
        <f t="shared" ref="O230:O239" si="128">I230-M230</f>
        <v>12.104999999999999</v>
      </c>
      <c r="P230" s="34" t="s">
        <v>30</v>
      </c>
      <c r="Q230" s="42">
        <f t="shared" ref="Q230:Q239" si="129">M230-K230</f>
        <v>-4.4000000000000039E-2</v>
      </c>
      <c r="R230" s="34" t="s">
        <v>30</v>
      </c>
      <c r="S230" s="77">
        <f t="shared" si="123"/>
        <v>-3.0407740152038728E-2</v>
      </c>
      <c r="T230" s="37" t="s">
        <v>30</v>
      </c>
    </row>
    <row r="231" spans="1:20" s="11" customFormat="1" ht="31.5" x14ac:dyDescent="0.25">
      <c r="A231" s="19" t="s">
        <v>466</v>
      </c>
      <c r="B231" s="25" t="s">
        <v>123</v>
      </c>
      <c r="C231" s="21" t="s">
        <v>29</v>
      </c>
      <c r="D231" s="22">
        <f>SUM(D232:D239)</f>
        <v>0</v>
      </c>
      <c r="E231" s="22">
        <f>SUM(E232:E239)</f>
        <v>268.51940543000001</v>
      </c>
      <c r="F231" s="23" t="s">
        <v>30</v>
      </c>
      <c r="G231" s="22">
        <f t="shared" ref="G231" si="130">SUM(G232:G239)</f>
        <v>18.400880700000002</v>
      </c>
      <c r="H231" s="23" t="s">
        <v>30</v>
      </c>
      <c r="I231" s="22">
        <f t="shared" ref="I231" si="131">SUM(I232:I239)</f>
        <v>250.11852472999996</v>
      </c>
      <c r="J231" s="23" t="s">
        <v>30</v>
      </c>
      <c r="K231" s="22">
        <f t="shared" ref="K231" si="132">SUM(K232:K239)</f>
        <v>66.834658000000005</v>
      </c>
      <c r="L231" s="23" t="s">
        <v>30</v>
      </c>
      <c r="M231" s="22">
        <f t="shared" ref="M231" si="133">SUM(M232:M239)</f>
        <v>46.037977920000003</v>
      </c>
      <c r="N231" s="23" t="s">
        <v>30</v>
      </c>
      <c r="O231" s="22">
        <f t="shared" ref="O231" si="134">SUM(O232:O239)</f>
        <v>204.08054680999999</v>
      </c>
      <c r="P231" s="23" t="s">
        <v>30</v>
      </c>
      <c r="Q231" s="22">
        <f t="shared" ref="Q231" si="135">SUM(Q232:Q239)</f>
        <v>-20.796680080000002</v>
      </c>
      <c r="R231" s="23" t="s">
        <v>30</v>
      </c>
      <c r="S231" s="103">
        <f t="shared" si="123"/>
        <v>-0.31116610307185233</v>
      </c>
      <c r="T231" s="29" t="s">
        <v>30</v>
      </c>
    </row>
    <row r="232" spans="1:20" ht="31.5" x14ac:dyDescent="0.25">
      <c r="A232" s="30" t="s">
        <v>466</v>
      </c>
      <c r="B232" s="31" t="s">
        <v>467</v>
      </c>
      <c r="C232" s="34" t="s">
        <v>468</v>
      </c>
      <c r="D232" s="33" t="s">
        <v>30</v>
      </c>
      <c r="E232" s="33">
        <v>2.5</v>
      </c>
      <c r="F232" s="34" t="s">
        <v>30</v>
      </c>
      <c r="G232" s="36">
        <v>0</v>
      </c>
      <c r="H232" s="34" t="s">
        <v>30</v>
      </c>
      <c r="I232" s="36">
        <v>2.5</v>
      </c>
      <c r="J232" s="34" t="s">
        <v>30</v>
      </c>
      <c r="K232" s="33">
        <v>2.5</v>
      </c>
      <c r="L232" s="34" t="s">
        <v>30</v>
      </c>
      <c r="M232" s="33">
        <v>4.228765189999999</v>
      </c>
      <c r="N232" s="34" t="s">
        <v>30</v>
      </c>
      <c r="O232" s="33">
        <f t="shared" si="128"/>
        <v>-1.728765189999999</v>
      </c>
      <c r="P232" s="34" t="s">
        <v>30</v>
      </c>
      <c r="Q232" s="33">
        <f t="shared" si="129"/>
        <v>1.728765189999999</v>
      </c>
      <c r="R232" s="34" t="s">
        <v>30</v>
      </c>
      <c r="S232" s="77">
        <f t="shared" si="123"/>
        <v>0.69150607599999958</v>
      </c>
      <c r="T232" s="37" t="s">
        <v>469</v>
      </c>
    </row>
    <row r="233" spans="1:20" ht="63" x14ac:dyDescent="0.25">
      <c r="A233" s="30" t="s">
        <v>466</v>
      </c>
      <c r="B233" s="31" t="s">
        <v>470</v>
      </c>
      <c r="C233" s="34" t="s">
        <v>471</v>
      </c>
      <c r="D233" s="33" t="s">
        <v>30</v>
      </c>
      <c r="E233" s="33">
        <v>72.3</v>
      </c>
      <c r="F233" s="34" t="s">
        <v>30</v>
      </c>
      <c r="G233" s="36">
        <v>0.65</v>
      </c>
      <c r="H233" s="34" t="s">
        <v>30</v>
      </c>
      <c r="I233" s="36">
        <v>71.649999999999991</v>
      </c>
      <c r="J233" s="34" t="s">
        <v>30</v>
      </c>
      <c r="K233" s="33">
        <v>14.796100000000001</v>
      </c>
      <c r="L233" s="34" t="s">
        <v>30</v>
      </c>
      <c r="M233" s="33">
        <v>8.8352951200000014</v>
      </c>
      <c r="N233" s="34" t="s">
        <v>30</v>
      </c>
      <c r="O233" s="33">
        <f t="shared" si="128"/>
        <v>62.814704879999994</v>
      </c>
      <c r="P233" s="34" t="s">
        <v>30</v>
      </c>
      <c r="Q233" s="33">
        <f t="shared" si="129"/>
        <v>-5.9608048799999995</v>
      </c>
      <c r="R233" s="34" t="s">
        <v>30</v>
      </c>
      <c r="S233" s="77">
        <f t="shared" si="123"/>
        <v>-0.40286324639600968</v>
      </c>
      <c r="T233" s="37" t="s">
        <v>472</v>
      </c>
    </row>
    <row r="234" spans="1:20" ht="47.25" x14ac:dyDescent="0.25">
      <c r="A234" s="30" t="s">
        <v>466</v>
      </c>
      <c r="B234" s="31" t="s">
        <v>473</v>
      </c>
      <c r="C234" s="34" t="s">
        <v>474</v>
      </c>
      <c r="D234" s="33" t="s">
        <v>30</v>
      </c>
      <c r="E234" s="33">
        <v>28.331571870000001</v>
      </c>
      <c r="F234" s="34" t="s">
        <v>30</v>
      </c>
      <c r="G234" s="36">
        <v>12.831571870000001</v>
      </c>
      <c r="H234" s="34" t="s">
        <v>30</v>
      </c>
      <c r="I234" s="36">
        <v>15.5</v>
      </c>
      <c r="J234" s="34" t="s">
        <v>30</v>
      </c>
      <c r="K234" s="33">
        <v>15.5</v>
      </c>
      <c r="L234" s="34" t="s">
        <v>30</v>
      </c>
      <c r="M234" s="33">
        <v>15.598252540000001</v>
      </c>
      <c r="N234" s="34" t="s">
        <v>30</v>
      </c>
      <c r="O234" s="33">
        <f t="shared" si="128"/>
        <v>-9.8252540000000721E-2</v>
      </c>
      <c r="P234" s="34" t="s">
        <v>30</v>
      </c>
      <c r="Q234" s="33">
        <f t="shared" si="129"/>
        <v>9.8252540000000721E-2</v>
      </c>
      <c r="R234" s="34" t="s">
        <v>30</v>
      </c>
      <c r="S234" s="77">
        <f t="shared" si="123"/>
        <v>6.3388735483871431E-3</v>
      </c>
      <c r="T234" s="37" t="s">
        <v>469</v>
      </c>
    </row>
    <row r="235" spans="1:20" ht="63" x14ac:dyDescent="0.25">
      <c r="A235" s="30" t="s">
        <v>466</v>
      </c>
      <c r="B235" s="31" t="s">
        <v>475</v>
      </c>
      <c r="C235" s="34" t="s">
        <v>476</v>
      </c>
      <c r="D235" s="33" t="s">
        <v>30</v>
      </c>
      <c r="E235" s="33">
        <v>21.547999999999998</v>
      </c>
      <c r="F235" s="34" t="s">
        <v>30</v>
      </c>
      <c r="G235" s="36">
        <v>1.80711</v>
      </c>
      <c r="H235" s="34" t="s">
        <v>30</v>
      </c>
      <c r="I235" s="36">
        <v>19.740889999999997</v>
      </c>
      <c r="J235" s="34" t="s">
        <v>30</v>
      </c>
      <c r="K235" s="33">
        <v>10.773999999999999</v>
      </c>
      <c r="L235" s="34" t="s">
        <v>30</v>
      </c>
      <c r="M235" s="33">
        <v>7.9316423199999999</v>
      </c>
      <c r="N235" s="34" t="s">
        <v>30</v>
      </c>
      <c r="O235" s="33">
        <f t="shared" si="128"/>
        <v>11.809247679999997</v>
      </c>
      <c r="P235" s="34" t="s">
        <v>30</v>
      </c>
      <c r="Q235" s="33">
        <f t="shared" si="129"/>
        <v>-2.8423576799999992</v>
      </c>
      <c r="R235" s="34" t="s">
        <v>30</v>
      </c>
      <c r="S235" s="77">
        <f t="shared" si="123"/>
        <v>-0.2638163801744941</v>
      </c>
      <c r="T235" s="37" t="s">
        <v>477</v>
      </c>
    </row>
    <row r="236" spans="1:20" ht="31.5" x14ac:dyDescent="0.25">
      <c r="A236" s="30" t="s">
        <v>466</v>
      </c>
      <c r="B236" s="31" t="s">
        <v>478</v>
      </c>
      <c r="C236" s="34" t="s">
        <v>479</v>
      </c>
      <c r="D236" s="33" t="s">
        <v>30</v>
      </c>
      <c r="E236" s="33">
        <v>3.1121988299999996</v>
      </c>
      <c r="F236" s="34" t="s">
        <v>30</v>
      </c>
      <c r="G236" s="36">
        <v>3.1121988299999996</v>
      </c>
      <c r="H236" s="34" t="s">
        <v>30</v>
      </c>
      <c r="I236" s="36">
        <v>0</v>
      </c>
      <c r="J236" s="34" t="s">
        <v>30</v>
      </c>
      <c r="K236" s="33">
        <v>0</v>
      </c>
      <c r="L236" s="34" t="s">
        <v>30</v>
      </c>
      <c r="M236" s="33">
        <v>0</v>
      </c>
      <c r="N236" s="34" t="s">
        <v>30</v>
      </c>
      <c r="O236" s="33">
        <f t="shared" si="128"/>
        <v>0</v>
      </c>
      <c r="P236" s="34" t="s">
        <v>30</v>
      </c>
      <c r="Q236" s="33">
        <f t="shared" si="129"/>
        <v>0</v>
      </c>
      <c r="R236" s="34" t="s">
        <v>30</v>
      </c>
      <c r="S236" s="77">
        <v>0</v>
      </c>
      <c r="T236" s="37" t="s">
        <v>30</v>
      </c>
    </row>
    <row r="237" spans="1:20" ht="31.5" x14ac:dyDescent="0.25">
      <c r="A237" s="30" t="s">
        <v>466</v>
      </c>
      <c r="B237" s="31" t="s">
        <v>480</v>
      </c>
      <c r="C237" s="34" t="s">
        <v>481</v>
      </c>
      <c r="D237" s="33" t="s">
        <v>30</v>
      </c>
      <c r="E237" s="33">
        <v>98.734999999999999</v>
      </c>
      <c r="F237" s="34" t="s">
        <v>30</v>
      </c>
      <c r="G237" s="36">
        <v>0</v>
      </c>
      <c r="H237" s="34" t="s">
        <v>30</v>
      </c>
      <c r="I237" s="36">
        <v>98.734999999999999</v>
      </c>
      <c r="J237" s="34" t="s">
        <v>30</v>
      </c>
      <c r="K237" s="33">
        <v>20.264558000000001</v>
      </c>
      <c r="L237" s="34" t="s">
        <v>30</v>
      </c>
      <c r="M237" s="33">
        <v>9.4440227499999985</v>
      </c>
      <c r="N237" s="34" t="s">
        <v>30</v>
      </c>
      <c r="O237" s="33">
        <f t="shared" si="128"/>
        <v>89.290977249999997</v>
      </c>
      <c r="P237" s="34" t="s">
        <v>30</v>
      </c>
      <c r="Q237" s="33">
        <f t="shared" si="129"/>
        <v>-10.820535250000002</v>
      </c>
      <c r="R237" s="34" t="s">
        <v>30</v>
      </c>
      <c r="S237" s="77">
        <f t="shared" si="123"/>
        <v>-0.53396354610843233</v>
      </c>
      <c r="T237" s="37" t="s">
        <v>482</v>
      </c>
    </row>
    <row r="238" spans="1:20" ht="31.5" x14ac:dyDescent="0.25">
      <c r="A238" s="30" t="s">
        <v>466</v>
      </c>
      <c r="B238" s="31" t="s">
        <v>483</v>
      </c>
      <c r="C238" s="34" t="s">
        <v>484</v>
      </c>
      <c r="D238" s="33" t="s">
        <v>30</v>
      </c>
      <c r="E238" s="33">
        <v>13.992634730000001</v>
      </c>
      <c r="F238" s="34" t="s">
        <v>30</v>
      </c>
      <c r="G238" s="36">
        <v>0</v>
      </c>
      <c r="H238" s="34" t="s">
        <v>30</v>
      </c>
      <c r="I238" s="36">
        <v>13.992634730000001</v>
      </c>
      <c r="J238" s="34" t="s">
        <v>30</v>
      </c>
      <c r="K238" s="33">
        <v>0</v>
      </c>
      <c r="L238" s="34" t="s">
        <v>30</v>
      </c>
      <c r="M238" s="33">
        <v>0</v>
      </c>
      <c r="N238" s="34" t="s">
        <v>30</v>
      </c>
      <c r="O238" s="33">
        <f t="shared" si="128"/>
        <v>13.992634730000001</v>
      </c>
      <c r="P238" s="34" t="s">
        <v>30</v>
      </c>
      <c r="Q238" s="33">
        <f t="shared" si="129"/>
        <v>0</v>
      </c>
      <c r="R238" s="34" t="s">
        <v>30</v>
      </c>
      <c r="S238" s="77">
        <v>0</v>
      </c>
      <c r="T238" s="48" t="s">
        <v>30</v>
      </c>
    </row>
    <row r="239" spans="1:20" ht="31.5" x14ac:dyDescent="0.25">
      <c r="A239" s="30" t="s">
        <v>466</v>
      </c>
      <c r="B239" s="31" t="s">
        <v>485</v>
      </c>
      <c r="C239" s="34" t="s">
        <v>486</v>
      </c>
      <c r="D239" s="33" t="s">
        <v>30</v>
      </c>
      <c r="E239" s="33">
        <v>28</v>
      </c>
      <c r="F239" s="34" t="s">
        <v>30</v>
      </c>
      <c r="G239" s="36">
        <v>0</v>
      </c>
      <c r="H239" s="34" t="s">
        <v>30</v>
      </c>
      <c r="I239" s="36">
        <v>28</v>
      </c>
      <c r="J239" s="34" t="s">
        <v>30</v>
      </c>
      <c r="K239" s="33">
        <v>3</v>
      </c>
      <c r="L239" s="34" t="s">
        <v>30</v>
      </c>
      <c r="M239" s="33">
        <v>0</v>
      </c>
      <c r="N239" s="34" t="s">
        <v>30</v>
      </c>
      <c r="O239" s="33">
        <f t="shared" si="128"/>
        <v>28</v>
      </c>
      <c r="P239" s="34" t="s">
        <v>30</v>
      </c>
      <c r="Q239" s="33">
        <f t="shared" si="129"/>
        <v>-3</v>
      </c>
      <c r="R239" s="34" t="s">
        <v>30</v>
      </c>
      <c r="S239" s="77">
        <f t="shared" si="123"/>
        <v>-1</v>
      </c>
      <c r="T239" s="37" t="s">
        <v>487</v>
      </c>
    </row>
    <row r="240" spans="1:20" s="11" customFormat="1" ht="31.5" x14ac:dyDescent="0.25">
      <c r="A240" s="19" t="s">
        <v>488</v>
      </c>
      <c r="B240" s="25" t="s">
        <v>148</v>
      </c>
      <c r="C240" s="21" t="s">
        <v>29</v>
      </c>
      <c r="D240" s="22">
        <f>D241+D246+D247+D248</f>
        <v>10.706366319999999</v>
      </c>
      <c r="E240" s="22">
        <f>E241+E246+E247+E248</f>
        <v>875.06071701099984</v>
      </c>
      <c r="F240" s="23" t="s">
        <v>30</v>
      </c>
      <c r="G240" s="22">
        <f>G241+G246+G247+G248</f>
        <v>230.25139068999988</v>
      </c>
      <c r="H240" s="23" t="s">
        <v>30</v>
      </c>
      <c r="I240" s="22">
        <f>I241+I246+I247+I248</f>
        <v>644.80932632100007</v>
      </c>
      <c r="J240" s="23" t="s">
        <v>30</v>
      </c>
      <c r="K240" s="22">
        <f>K241+K246+K247+K248</f>
        <v>82.539907090500009</v>
      </c>
      <c r="L240" s="23" t="s">
        <v>30</v>
      </c>
      <c r="M240" s="22">
        <f>M241+M246+M247+M248</f>
        <v>67.415862509999997</v>
      </c>
      <c r="N240" s="23" t="s">
        <v>30</v>
      </c>
      <c r="O240" s="22">
        <f>O241+O246+O247+O248</f>
        <v>577.39346381099995</v>
      </c>
      <c r="P240" s="23" t="s">
        <v>30</v>
      </c>
      <c r="Q240" s="22">
        <f>Q241+Q246+Q247+Q248</f>
        <v>-15.124044580499996</v>
      </c>
      <c r="R240" s="23" t="s">
        <v>30</v>
      </c>
      <c r="S240" s="103">
        <f t="shared" si="123"/>
        <v>-0.18323311854370514</v>
      </c>
      <c r="T240" s="29" t="s">
        <v>30</v>
      </c>
    </row>
    <row r="241" spans="1:20" s="11" customFormat="1" ht="63" x14ac:dyDescent="0.25">
      <c r="A241" s="19" t="s">
        <v>489</v>
      </c>
      <c r="B241" s="25" t="s">
        <v>150</v>
      </c>
      <c r="C241" s="21" t="s">
        <v>29</v>
      </c>
      <c r="D241" s="22">
        <f>SUM(D242:D245)</f>
        <v>0</v>
      </c>
      <c r="E241" s="22">
        <f>SUM(E242:E245)</f>
        <v>233.9711814099999</v>
      </c>
      <c r="F241" s="23" t="s">
        <v>30</v>
      </c>
      <c r="G241" s="22">
        <f>SUM(G242:G245)</f>
        <v>124.8746517099999</v>
      </c>
      <c r="H241" s="23" t="s">
        <v>30</v>
      </c>
      <c r="I241" s="22">
        <f>SUM(I242:I245)</f>
        <v>109.09652969999999</v>
      </c>
      <c r="J241" s="23" t="s">
        <v>30</v>
      </c>
      <c r="K241" s="22">
        <f>SUM(K242:K245)</f>
        <v>17.955152300000002</v>
      </c>
      <c r="L241" s="23" t="s">
        <v>30</v>
      </c>
      <c r="M241" s="22">
        <f>SUM(M242:M245)</f>
        <v>16.35956912</v>
      </c>
      <c r="N241" s="23" t="s">
        <v>30</v>
      </c>
      <c r="O241" s="22">
        <f>SUM(O242:O245)</f>
        <v>92.736960580000002</v>
      </c>
      <c r="P241" s="23" t="s">
        <v>30</v>
      </c>
      <c r="Q241" s="22">
        <f>SUM(Q242:Q245)</f>
        <v>-1.5955831799999998</v>
      </c>
      <c r="R241" s="23" t="s">
        <v>30</v>
      </c>
      <c r="S241" s="103">
        <f t="shared" si="123"/>
        <v>-8.8864920405047162E-2</v>
      </c>
      <c r="T241" s="29" t="s">
        <v>30</v>
      </c>
    </row>
    <row r="242" spans="1:20" ht="31.5" x14ac:dyDescent="0.25">
      <c r="A242" s="30" t="s">
        <v>489</v>
      </c>
      <c r="B242" s="31" t="s">
        <v>490</v>
      </c>
      <c r="C242" s="34" t="s">
        <v>491</v>
      </c>
      <c r="D242" s="33" t="s">
        <v>30</v>
      </c>
      <c r="E242" s="33">
        <v>116.3557113899999</v>
      </c>
      <c r="F242" s="34" t="s">
        <v>30</v>
      </c>
      <c r="G242" s="36">
        <v>115.8630757899999</v>
      </c>
      <c r="H242" s="34" t="s">
        <v>30</v>
      </c>
      <c r="I242" s="36">
        <v>0.49263559999999984</v>
      </c>
      <c r="J242" s="34" t="s">
        <v>30</v>
      </c>
      <c r="K242" s="33">
        <v>0.49263560000000001</v>
      </c>
      <c r="L242" s="34" t="s">
        <v>30</v>
      </c>
      <c r="M242" s="33">
        <v>0.49263560000000001</v>
      </c>
      <c r="N242" s="34" t="s">
        <v>30</v>
      </c>
      <c r="O242" s="33">
        <f t="shared" ref="O242:O245" si="136">I242-M242</f>
        <v>0</v>
      </c>
      <c r="P242" s="34" t="s">
        <v>30</v>
      </c>
      <c r="Q242" s="33">
        <f t="shared" ref="Q242:Q245" si="137">M242-K242</f>
        <v>0</v>
      </c>
      <c r="R242" s="34" t="s">
        <v>30</v>
      </c>
      <c r="S242" s="77">
        <v>0</v>
      </c>
      <c r="T242" s="48" t="s">
        <v>30</v>
      </c>
    </row>
    <row r="243" spans="1:20" ht="78.75" x14ac:dyDescent="0.25">
      <c r="A243" s="30" t="s">
        <v>489</v>
      </c>
      <c r="B243" s="31" t="s">
        <v>492</v>
      </c>
      <c r="C243" s="34" t="s">
        <v>493</v>
      </c>
      <c r="D243" s="33" t="s">
        <v>30</v>
      </c>
      <c r="E243" s="33">
        <v>12.61547002</v>
      </c>
      <c r="F243" s="34" t="s">
        <v>30</v>
      </c>
      <c r="G243" s="36">
        <v>0.15295332</v>
      </c>
      <c r="H243" s="34" t="s">
        <v>30</v>
      </c>
      <c r="I243" s="36">
        <v>12.4625167</v>
      </c>
      <c r="J243" s="34" t="s">
        <v>30</v>
      </c>
      <c r="K243" s="33">
        <v>12.4625167</v>
      </c>
      <c r="L243" s="34" t="s">
        <v>30</v>
      </c>
      <c r="M243" s="33">
        <v>12.4625167</v>
      </c>
      <c r="N243" s="34" t="s">
        <v>30</v>
      </c>
      <c r="O243" s="33">
        <f t="shared" si="136"/>
        <v>0</v>
      </c>
      <c r="P243" s="34" t="s">
        <v>30</v>
      </c>
      <c r="Q243" s="33">
        <f t="shared" si="137"/>
        <v>0</v>
      </c>
      <c r="R243" s="34" t="s">
        <v>30</v>
      </c>
      <c r="S243" s="77">
        <f t="shared" si="123"/>
        <v>0</v>
      </c>
      <c r="T243" s="37" t="s">
        <v>30</v>
      </c>
    </row>
    <row r="244" spans="1:20" ht="47.25" x14ac:dyDescent="0.25">
      <c r="A244" s="30" t="s">
        <v>489</v>
      </c>
      <c r="B244" s="31" t="s">
        <v>494</v>
      </c>
      <c r="C244" s="34" t="s">
        <v>495</v>
      </c>
      <c r="D244" s="33" t="s">
        <v>30</v>
      </c>
      <c r="E244" s="33">
        <v>5</v>
      </c>
      <c r="F244" s="34" t="s">
        <v>30</v>
      </c>
      <c r="G244" s="36">
        <v>0</v>
      </c>
      <c r="H244" s="34" t="s">
        <v>30</v>
      </c>
      <c r="I244" s="36">
        <v>5</v>
      </c>
      <c r="J244" s="34" t="s">
        <v>30</v>
      </c>
      <c r="K244" s="33">
        <v>5</v>
      </c>
      <c r="L244" s="34" t="s">
        <v>30</v>
      </c>
      <c r="M244" s="33">
        <v>3.4044168200000002</v>
      </c>
      <c r="N244" s="34" t="s">
        <v>30</v>
      </c>
      <c r="O244" s="33">
        <f t="shared" si="136"/>
        <v>1.5955831799999998</v>
      </c>
      <c r="P244" s="34" t="s">
        <v>30</v>
      </c>
      <c r="Q244" s="33">
        <f t="shared" si="137"/>
        <v>-1.5955831799999998</v>
      </c>
      <c r="R244" s="34" t="s">
        <v>30</v>
      </c>
      <c r="S244" s="77">
        <f t="shared" si="123"/>
        <v>-0.31911663599999995</v>
      </c>
      <c r="T244" s="37" t="s">
        <v>496</v>
      </c>
    </row>
    <row r="245" spans="1:20" ht="31.5" x14ac:dyDescent="0.25">
      <c r="A245" s="30" t="s">
        <v>489</v>
      </c>
      <c r="B245" s="31" t="s">
        <v>497</v>
      </c>
      <c r="C245" s="34" t="s">
        <v>498</v>
      </c>
      <c r="D245" s="33" t="s">
        <v>30</v>
      </c>
      <c r="E245" s="33">
        <v>100</v>
      </c>
      <c r="F245" s="34" t="s">
        <v>30</v>
      </c>
      <c r="G245" s="36">
        <v>8.8586226000000003</v>
      </c>
      <c r="H245" s="34" t="s">
        <v>30</v>
      </c>
      <c r="I245" s="36">
        <v>91.141377399999996</v>
      </c>
      <c r="J245" s="34" t="s">
        <v>30</v>
      </c>
      <c r="K245" s="33">
        <v>0</v>
      </c>
      <c r="L245" s="34" t="s">
        <v>30</v>
      </c>
      <c r="M245" s="33">
        <v>0</v>
      </c>
      <c r="N245" s="34" t="s">
        <v>30</v>
      </c>
      <c r="O245" s="33">
        <f t="shared" si="136"/>
        <v>91.141377399999996</v>
      </c>
      <c r="P245" s="34" t="s">
        <v>30</v>
      </c>
      <c r="Q245" s="33">
        <f t="shared" si="137"/>
        <v>0</v>
      </c>
      <c r="R245" s="34" t="s">
        <v>30</v>
      </c>
      <c r="S245" s="77">
        <v>0</v>
      </c>
      <c r="T245" s="48" t="s">
        <v>30</v>
      </c>
    </row>
    <row r="246" spans="1:20" s="11" customFormat="1" ht="47.25" x14ac:dyDescent="0.25">
      <c r="A246" s="19" t="s">
        <v>499</v>
      </c>
      <c r="B246" s="25" t="s">
        <v>181</v>
      </c>
      <c r="C246" s="21" t="s">
        <v>29</v>
      </c>
      <c r="D246" s="22">
        <v>0</v>
      </c>
      <c r="E246" s="22">
        <v>0</v>
      </c>
      <c r="F246" s="23" t="s">
        <v>30</v>
      </c>
      <c r="G246" s="22">
        <v>0</v>
      </c>
      <c r="H246" s="23" t="s">
        <v>30</v>
      </c>
      <c r="I246" s="22">
        <v>0</v>
      </c>
      <c r="J246" s="23" t="s">
        <v>30</v>
      </c>
      <c r="K246" s="22">
        <v>0</v>
      </c>
      <c r="L246" s="23" t="s">
        <v>30</v>
      </c>
      <c r="M246" s="22">
        <v>0</v>
      </c>
      <c r="N246" s="23" t="s">
        <v>30</v>
      </c>
      <c r="O246" s="22">
        <v>0</v>
      </c>
      <c r="P246" s="23" t="s">
        <v>30</v>
      </c>
      <c r="Q246" s="22">
        <v>0</v>
      </c>
      <c r="R246" s="23" t="s">
        <v>30</v>
      </c>
      <c r="S246" s="103">
        <v>0</v>
      </c>
      <c r="T246" s="29" t="s">
        <v>30</v>
      </c>
    </row>
    <row r="247" spans="1:20" s="11" customFormat="1" ht="47.25" x14ac:dyDescent="0.25">
      <c r="A247" s="19" t="s">
        <v>500</v>
      </c>
      <c r="B247" s="25" t="s">
        <v>183</v>
      </c>
      <c r="C247" s="21" t="s">
        <v>29</v>
      </c>
      <c r="D247" s="22">
        <v>0</v>
      </c>
      <c r="E247" s="22">
        <v>0</v>
      </c>
      <c r="F247" s="23" t="s">
        <v>30</v>
      </c>
      <c r="G247" s="22">
        <v>0</v>
      </c>
      <c r="H247" s="23" t="s">
        <v>30</v>
      </c>
      <c r="I247" s="22">
        <v>0</v>
      </c>
      <c r="J247" s="23" t="s">
        <v>30</v>
      </c>
      <c r="K247" s="22">
        <v>0</v>
      </c>
      <c r="L247" s="23" t="s">
        <v>30</v>
      </c>
      <c r="M247" s="22">
        <v>0</v>
      </c>
      <c r="N247" s="23" t="s">
        <v>30</v>
      </c>
      <c r="O247" s="22">
        <v>0</v>
      </c>
      <c r="P247" s="23" t="s">
        <v>30</v>
      </c>
      <c r="Q247" s="22">
        <v>0</v>
      </c>
      <c r="R247" s="23" t="s">
        <v>30</v>
      </c>
      <c r="S247" s="103">
        <v>0</v>
      </c>
      <c r="T247" s="29" t="s">
        <v>30</v>
      </c>
    </row>
    <row r="248" spans="1:20" s="11" customFormat="1" ht="47.25" x14ac:dyDescent="0.25">
      <c r="A248" s="19" t="s">
        <v>501</v>
      </c>
      <c r="B248" s="25" t="s">
        <v>220</v>
      </c>
      <c r="C248" s="21" t="s">
        <v>29</v>
      </c>
      <c r="D248" s="22">
        <f>SUM(D249:D259)</f>
        <v>10.706366319999999</v>
      </c>
      <c r="E248" s="22">
        <f>SUM(E249:E259)</f>
        <v>641.08953560099997</v>
      </c>
      <c r="F248" s="23" t="s">
        <v>30</v>
      </c>
      <c r="G248" s="22">
        <f t="shared" ref="G248" si="138">SUM(G249:G259)</f>
        <v>105.37673897999998</v>
      </c>
      <c r="H248" s="23" t="s">
        <v>30</v>
      </c>
      <c r="I248" s="22">
        <f t="shared" ref="I248" si="139">SUM(I249:I259)</f>
        <v>535.71279662100005</v>
      </c>
      <c r="J248" s="23" t="s">
        <v>30</v>
      </c>
      <c r="K248" s="22">
        <f t="shared" ref="K248" si="140">SUM(K249:K259)</f>
        <v>64.5847547905</v>
      </c>
      <c r="L248" s="23" t="s">
        <v>30</v>
      </c>
      <c r="M248" s="22">
        <f t="shared" ref="M248" si="141">SUM(M249:M259)</f>
        <v>51.05629339</v>
      </c>
      <c r="N248" s="23" t="s">
        <v>30</v>
      </c>
      <c r="O248" s="22">
        <f t="shared" ref="O248" si="142">SUM(O249:O259)</f>
        <v>484.65650323099993</v>
      </c>
      <c r="P248" s="23" t="s">
        <v>30</v>
      </c>
      <c r="Q248" s="22">
        <f t="shared" ref="Q248" si="143">SUM(Q249:Q259)</f>
        <v>-13.528461400499996</v>
      </c>
      <c r="R248" s="23" t="s">
        <v>30</v>
      </c>
      <c r="S248" s="103">
        <f t="shared" si="123"/>
        <v>-0.20946834039060166</v>
      </c>
      <c r="T248" s="29" t="s">
        <v>30</v>
      </c>
    </row>
    <row r="249" spans="1:20" ht="63" x14ac:dyDescent="0.25">
      <c r="A249" s="30" t="s">
        <v>501</v>
      </c>
      <c r="B249" s="31" t="s">
        <v>502</v>
      </c>
      <c r="C249" s="34" t="s">
        <v>503</v>
      </c>
      <c r="D249" s="33" t="s">
        <v>30</v>
      </c>
      <c r="E249" s="33">
        <v>170.09186041999999</v>
      </c>
      <c r="F249" s="34" t="s">
        <v>30</v>
      </c>
      <c r="G249" s="36">
        <v>13.947767899999999</v>
      </c>
      <c r="H249" s="34" t="s">
        <v>30</v>
      </c>
      <c r="I249" s="36">
        <v>156.14409251999999</v>
      </c>
      <c r="J249" s="34" t="s">
        <v>30</v>
      </c>
      <c r="K249" s="33">
        <v>10</v>
      </c>
      <c r="L249" s="34" t="s">
        <v>30</v>
      </c>
      <c r="M249" s="33">
        <v>1.9622667899999999</v>
      </c>
      <c r="N249" s="34" t="s">
        <v>30</v>
      </c>
      <c r="O249" s="33">
        <f t="shared" ref="O249:O259" si="144">I249-M249</f>
        <v>154.18182572999999</v>
      </c>
      <c r="P249" s="34" t="s">
        <v>30</v>
      </c>
      <c r="Q249" s="33">
        <f t="shared" ref="Q249:Q259" si="145">M249-K249</f>
        <v>-8.0377332100000007</v>
      </c>
      <c r="R249" s="34" t="s">
        <v>30</v>
      </c>
      <c r="S249" s="77">
        <f>Q249/K249</f>
        <v>-0.8037733210000001</v>
      </c>
      <c r="T249" s="37" t="s">
        <v>504</v>
      </c>
    </row>
    <row r="250" spans="1:20" ht="47.25" x14ac:dyDescent="0.25">
      <c r="A250" s="30" t="s">
        <v>501</v>
      </c>
      <c r="B250" s="31" t="s">
        <v>505</v>
      </c>
      <c r="C250" s="34" t="s">
        <v>506</v>
      </c>
      <c r="D250" s="33" t="s">
        <v>30</v>
      </c>
      <c r="E250" s="33">
        <v>164.78720962</v>
      </c>
      <c r="F250" s="34" t="s">
        <v>30</v>
      </c>
      <c r="G250" s="36">
        <v>37.095108609999997</v>
      </c>
      <c r="H250" s="34" t="s">
        <v>30</v>
      </c>
      <c r="I250" s="36">
        <v>127.69210101</v>
      </c>
      <c r="J250" s="34" t="s">
        <v>30</v>
      </c>
      <c r="K250" s="33">
        <v>2.2000000000000002</v>
      </c>
      <c r="L250" s="34" t="s">
        <v>30</v>
      </c>
      <c r="M250" s="33">
        <v>0.69842174000000001</v>
      </c>
      <c r="N250" s="34" t="s">
        <v>30</v>
      </c>
      <c r="O250" s="33">
        <f t="shared" si="144"/>
        <v>126.99367927</v>
      </c>
      <c r="P250" s="34" t="s">
        <v>30</v>
      </c>
      <c r="Q250" s="33">
        <f t="shared" si="145"/>
        <v>-1.5015782600000001</v>
      </c>
      <c r="R250" s="34" t="s">
        <v>30</v>
      </c>
      <c r="S250" s="77">
        <f t="shared" si="123"/>
        <v>-0.68253557272727272</v>
      </c>
      <c r="T250" s="37" t="s">
        <v>507</v>
      </c>
    </row>
    <row r="251" spans="1:20" ht="31.5" x14ac:dyDescent="0.25">
      <c r="A251" s="30" t="s">
        <v>501</v>
      </c>
      <c r="B251" s="31" t="s">
        <v>508</v>
      </c>
      <c r="C251" s="34" t="s">
        <v>509</v>
      </c>
      <c r="D251" s="33" t="s">
        <v>30</v>
      </c>
      <c r="E251" s="33">
        <v>61.769506339999992</v>
      </c>
      <c r="F251" s="34" t="s">
        <v>30</v>
      </c>
      <c r="G251" s="36">
        <v>39.291871</v>
      </c>
      <c r="H251" s="34" t="s">
        <v>30</v>
      </c>
      <c r="I251" s="36">
        <v>22.477635339999992</v>
      </c>
      <c r="J251" s="34" t="s">
        <v>30</v>
      </c>
      <c r="K251" s="33">
        <v>22.477635339999996</v>
      </c>
      <c r="L251" s="34" t="s">
        <v>30</v>
      </c>
      <c r="M251" s="33">
        <v>23.032968250000003</v>
      </c>
      <c r="N251" s="34" t="s">
        <v>30</v>
      </c>
      <c r="O251" s="33">
        <f t="shared" si="144"/>
        <v>-0.55533291000001128</v>
      </c>
      <c r="P251" s="34" t="s">
        <v>30</v>
      </c>
      <c r="Q251" s="33">
        <f t="shared" si="145"/>
        <v>0.55533291000000773</v>
      </c>
      <c r="R251" s="34" t="s">
        <v>30</v>
      </c>
      <c r="S251" s="77">
        <f t="shared" si="123"/>
        <v>2.4706020077288424E-2</v>
      </c>
      <c r="T251" s="37" t="s">
        <v>469</v>
      </c>
    </row>
    <row r="252" spans="1:20" ht="31.5" x14ac:dyDescent="0.25">
      <c r="A252" s="30" t="s">
        <v>501</v>
      </c>
      <c r="B252" s="31" t="s">
        <v>510</v>
      </c>
      <c r="C252" s="34" t="s">
        <v>511</v>
      </c>
      <c r="D252" s="33" t="s">
        <v>30</v>
      </c>
      <c r="E252" s="33">
        <v>2.5</v>
      </c>
      <c r="F252" s="34" t="s">
        <v>30</v>
      </c>
      <c r="G252" s="36">
        <v>0</v>
      </c>
      <c r="H252" s="34" t="s">
        <v>30</v>
      </c>
      <c r="I252" s="36">
        <v>2.5</v>
      </c>
      <c r="J252" s="34" t="s">
        <v>30</v>
      </c>
      <c r="K252" s="33">
        <v>2.5</v>
      </c>
      <c r="L252" s="34" t="s">
        <v>30</v>
      </c>
      <c r="M252" s="33">
        <v>2.4993776099999998</v>
      </c>
      <c r="N252" s="34" t="s">
        <v>30</v>
      </c>
      <c r="O252" s="33">
        <f t="shared" si="144"/>
        <v>6.2239000000019473E-4</v>
      </c>
      <c r="P252" s="34" t="s">
        <v>30</v>
      </c>
      <c r="Q252" s="33">
        <f t="shared" si="145"/>
        <v>-6.2239000000019473E-4</v>
      </c>
      <c r="R252" s="34" t="s">
        <v>30</v>
      </c>
      <c r="S252" s="77">
        <f t="shared" si="123"/>
        <v>-2.4895600000007789E-4</v>
      </c>
      <c r="T252" s="37" t="s">
        <v>30</v>
      </c>
    </row>
    <row r="253" spans="1:20" ht="47.25" x14ac:dyDescent="0.25">
      <c r="A253" s="30" t="s">
        <v>501</v>
      </c>
      <c r="B253" s="31" t="s">
        <v>512</v>
      </c>
      <c r="C253" s="34" t="s">
        <v>513</v>
      </c>
      <c r="D253" s="33" t="s">
        <v>30</v>
      </c>
      <c r="E253" s="33">
        <v>12.3</v>
      </c>
      <c r="F253" s="34" t="s">
        <v>30</v>
      </c>
      <c r="G253" s="36">
        <v>0</v>
      </c>
      <c r="H253" s="34" t="s">
        <v>30</v>
      </c>
      <c r="I253" s="36">
        <v>12.3</v>
      </c>
      <c r="J253" s="34" t="s">
        <v>30</v>
      </c>
      <c r="K253" s="33">
        <v>12.3</v>
      </c>
      <c r="L253" s="34" t="s">
        <v>30</v>
      </c>
      <c r="M253" s="33">
        <v>9.5209939900000009</v>
      </c>
      <c r="N253" s="34" t="s">
        <v>30</v>
      </c>
      <c r="O253" s="33">
        <f t="shared" si="144"/>
        <v>2.7790060099999998</v>
      </c>
      <c r="P253" s="34" t="s">
        <v>30</v>
      </c>
      <c r="Q253" s="33">
        <f t="shared" si="145"/>
        <v>-2.7790060099999998</v>
      </c>
      <c r="R253" s="34" t="s">
        <v>30</v>
      </c>
      <c r="S253" s="77">
        <f t="shared" si="123"/>
        <v>-0.22593544796747964</v>
      </c>
      <c r="T253" s="37" t="s">
        <v>514</v>
      </c>
    </row>
    <row r="254" spans="1:20" ht="78.75" x14ac:dyDescent="0.25">
      <c r="A254" s="30" t="s">
        <v>501</v>
      </c>
      <c r="B254" s="31" t="s">
        <v>515</v>
      </c>
      <c r="C254" s="34" t="s">
        <v>516</v>
      </c>
      <c r="D254" s="33" t="s">
        <v>30</v>
      </c>
      <c r="E254" s="33">
        <v>145.278724751</v>
      </c>
      <c r="F254" s="34" t="s">
        <v>30</v>
      </c>
      <c r="G254" s="36">
        <v>2.6797569999999999</v>
      </c>
      <c r="H254" s="34" t="s">
        <v>30</v>
      </c>
      <c r="I254" s="36">
        <v>142.598967751</v>
      </c>
      <c r="J254" s="34" t="s">
        <v>30</v>
      </c>
      <c r="K254" s="33">
        <v>2.2071194505000005</v>
      </c>
      <c r="L254" s="34" t="s">
        <v>30</v>
      </c>
      <c r="M254" s="33">
        <v>0.98038769000000003</v>
      </c>
      <c r="N254" s="34" t="s">
        <v>30</v>
      </c>
      <c r="O254" s="33">
        <f t="shared" si="144"/>
        <v>141.61858006100002</v>
      </c>
      <c r="P254" s="34" t="s">
        <v>30</v>
      </c>
      <c r="Q254" s="33">
        <f t="shared" si="145"/>
        <v>-1.2267317605000003</v>
      </c>
      <c r="R254" s="34" t="s">
        <v>30</v>
      </c>
      <c r="S254" s="77">
        <f t="shared" si="123"/>
        <v>-0.55580669194052756</v>
      </c>
      <c r="T254" s="37" t="s">
        <v>517</v>
      </c>
    </row>
    <row r="255" spans="1:20" ht="63" x14ac:dyDescent="0.25">
      <c r="A255" s="43" t="s">
        <v>501</v>
      </c>
      <c r="B255" s="44" t="s">
        <v>518</v>
      </c>
      <c r="C255" s="32" t="s">
        <v>519</v>
      </c>
      <c r="D255" s="33" t="s">
        <v>30</v>
      </c>
      <c r="E255" s="33">
        <v>12</v>
      </c>
      <c r="F255" s="34" t="s">
        <v>30</v>
      </c>
      <c r="G255" s="36">
        <v>0</v>
      </c>
      <c r="H255" s="34" t="s">
        <v>30</v>
      </c>
      <c r="I255" s="36">
        <v>12</v>
      </c>
      <c r="J255" s="34" t="s">
        <v>30</v>
      </c>
      <c r="K255" s="33">
        <v>12</v>
      </c>
      <c r="L255" s="34" t="s">
        <v>30</v>
      </c>
      <c r="M255" s="33">
        <v>8.7468773199999994</v>
      </c>
      <c r="N255" s="34" t="s">
        <v>30</v>
      </c>
      <c r="O255" s="33">
        <f t="shared" si="144"/>
        <v>3.2531226800000006</v>
      </c>
      <c r="P255" s="34" t="s">
        <v>30</v>
      </c>
      <c r="Q255" s="33">
        <f t="shared" si="145"/>
        <v>-3.2531226800000006</v>
      </c>
      <c r="R255" s="34" t="s">
        <v>30</v>
      </c>
      <c r="S255" s="77">
        <f t="shared" si="123"/>
        <v>-0.27109355666666674</v>
      </c>
      <c r="T255" s="37" t="s">
        <v>421</v>
      </c>
    </row>
    <row r="256" spans="1:20" ht="47.25" x14ac:dyDescent="0.25">
      <c r="A256" s="30" t="s">
        <v>501</v>
      </c>
      <c r="B256" s="31" t="s">
        <v>520</v>
      </c>
      <c r="C256" s="34" t="s">
        <v>521</v>
      </c>
      <c r="D256" s="33" t="s">
        <v>30</v>
      </c>
      <c r="E256" s="33">
        <v>60</v>
      </c>
      <c r="F256" s="34" t="s">
        <v>30</v>
      </c>
      <c r="G256" s="36">
        <v>0</v>
      </c>
      <c r="H256" s="34" t="s">
        <v>30</v>
      </c>
      <c r="I256" s="36">
        <v>60</v>
      </c>
      <c r="J256" s="34" t="s">
        <v>30</v>
      </c>
      <c r="K256" s="33">
        <v>0.9</v>
      </c>
      <c r="L256" s="34" t="s">
        <v>30</v>
      </c>
      <c r="M256" s="33">
        <v>3.6150000000000002</v>
      </c>
      <c r="N256" s="34" t="s">
        <v>30</v>
      </c>
      <c r="O256" s="33">
        <f t="shared" si="144"/>
        <v>56.384999999999998</v>
      </c>
      <c r="P256" s="34" t="s">
        <v>30</v>
      </c>
      <c r="Q256" s="33">
        <f t="shared" si="145"/>
        <v>2.7150000000000003</v>
      </c>
      <c r="R256" s="34" t="s">
        <v>30</v>
      </c>
      <c r="S256" s="77">
        <f t="shared" si="123"/>
        <v>3.0166666666666671</v>
      </c>
      <c r="T256" s="37" t="s">
        <v>522</v>
      </c>
    </row>
    <row r="257" spans="1:20" ht="31.5" x14ac:dyDescent="0.25">
      <c r="A257" s="30" t="s">
        <v>501</v>
      </c>
      <c r="B257" s="31" t="s">
        <v>523</v>
      </c>
      <c r="C257" s="34" t="s">
        <v>524</v>
      </c>
      <c r="D257" s="33" t="s">
        <v>30</v>
      </c>
      <c r="E257" s="33">
        <v>2.1769037500000001</v>
      </c>
      <c r="F257" s="34" t="s">
        <v>30</v>
      </c>
      <c r="G257" s="36">
        <v>2.1769037500000001</v>
      </c>
      <c r="H257" s="34" t="s">
        <v>30</v>
      </c>
      <c r="I257" s="36">
        <v>0</v>
      </c>
      <c r="J257" s="34" t="s">
        <v>30</v>
      </c>
      <c r="K257" s="33">
        <v>0</v>
      </c>
      <c r="L257" s="34" t="s">
        <v>30</v>
      </c>
      <c r="M257" s="33">
        <v>0</v>
      </c>
      <c r="N257" s="34" t="s">
        <v>30</v>
      </c>
      <c r="O257" s="33">
        <f t="shared" si="144"/>
        <v>0</v>
      </c>
      <c r="P257" s="34" t="s">
        <v>30</v>
      </c>
      <c r="Q257" s="33">
        <f t="shared" si="145"/>
        <v>0</v>
      </c>
      <c r="R257" s="34" t="s">
        <v>30</v>
      </c>
      <c r="S257" s="77">
        <v>0</v>
      </c>
      <c r="T257" s="37" t="s">
        <v>30</v>
      </c>
    </row>
    <row r="258" spans="1:20" ht="63" x14ac:dyDescent="0.25">
      <c r="A258" s="30" t="s">
        <v>501</v>
      </c>
      <c r="B258" s="31" t="s">
        <v>525</v>
      </c>
      <c r="C258" s="34" t="s">
        <v>526</v>
      </c>
      <c r="D258" s="33" t="s">
        <v>30</v>
      </c>
      <c r="E258" s="33">
        <v>1.2599469999999999</v>
      </c>
      <c r="F258" s="34" t="s">
        <v>30</v>
      </c>
      <c r="G258" s="36">
        <v>1.2599469999999999</v>
      </c>
      <c r="H258" s="34" t="s">
        <v>30</v>
      </c>
      <c r="I258" s="36">
        <v>0</v>
      </c>
      <c r="J258" s="34" t="s">
        <v>30</v>
      </c>
      <c r="K258" s="33">
        <v>0</v>
      </c>
      <c r="L258" s="34" t="s">
        <v>30</v>
      </c>
      <c r="M258" s="33">
        <v>0</v>
      </c>
      <c r="N258" s="34" t="s">
        <v>30</v>
      </c>
      <c r="O258" s="33">
        <f t="shared" si="144"/>
        <v>0</v>
      </c>
      <c r="P258" s="34" t="s">
        <v>30</v>
      </c>
      <c r="Q258" s="33">
        <f t="shared" si="145"/>
        <v>0</v>
      </c>
      <c r="R258" s="34" t="s">
        <v>30</v>
      </c>
      <c r="S258" s="77">
        <v>0</v>
      </c>
      <c r="T258" s="37" t="s">
        <v>30</v>
      </c>
    </row>
    <row r="259" spans="1:20" ht="94.5" x14ac:dyDescent="0.25">
      <c r="A259" s="30" t="s">
        <v>501</v>
      </c>
      <c r="B259" s="31" t="s">
        <v>527</v>
      </c>
      <c r="C259" s="34" t="s">
        <v>528</v>
      </c>
      <c r="D259" s="33">
        <v>10.706366319999999</v>
      </c>
      <c r="E259" s="33">
        <v>8.9253837199999992</v>
      </c>
      <c r="F259" s="34" t="s">
        <v>30</v>
      </c>
      <c r="G259" s="36">
        <v>8.9253837199999992</v>
      </c>
      <c r="H259" s="34" t="s">
        <v>30</v>
      </c>
      <c r="I259" s="36">
        <v>0</v>
      </c>
      <c r="J259" s="34" t="s">
        <v>30</v>
      </c>
      <c r="K259" s="33">
        <v>0</v>
      </c>
      <c r="L259" s="34" t="s">
        <v>30</v>
      </c>
      <c r="M259" s="33">
        <v>0</v>
      </c>
      <c r="N259" s="34" t="s">
        <v>30</v>
      </c>
      <c r="O259" s="33">
        <f t="shared" si="144"/>
        <v>0</v>
      </c>
      <c r="P259" s="34" t="s">
        <v>30</v>
      </c>
      <c r="Q259" s="33">
        <f t="shared" si="145"/>
        <v>0</v>
      </c>
      <c r="R259" s="34" t="s">
        <v>30</v>
      </c>
      <c r="S259" s="77">
        <v>0</v>
      </c>
      <c r="T259" s="37" t="s">
        <v>30</v>
      </c>
    </row>
    <row r="260" spans="1:20" s="11" customFormat="1" ht="63" x14ac:dyDescent="0.25">
      <c r="A260" s="19" t="s">
        <v>529</v>
      </c>
      <c r="B260" s="25" t="s">
        <v>279</v>
      </c>
      <c r="C260" s="21" t="s">
        <v>29</v>
      </c>
      <c r="D260" s="22">
        <f t="shared" ref="D260:E260" si="146">D261</f>
        <v>0</v>
      </c>
      <c r="E260" s="22">
        <f t="shared" si="146"/>
        <v>0</v>
      </c>
      <c r="F260" s="23" t="s">
        <v>30</v>
      </c>
      <c r="G260" s="22">
        <f t="shared" ref="G260" si="147">G261</f>
        <v>0</v>
      </c>
      <c r="H260" s="23" t="s">
        <v>30</v>
      </c>
      <c r="I260" s="22">
        <f t="shared" ref="I260" si="148">I261</f>
        <v>0</v>
      </c>
      <c r="J260" s="23" t="s">
        <v>30</v>
      </c>
      <c r="K260" s="22">
        <f t="shared" ref="K260" si="149">K261</f>
        <v>0</v>
      </c>
      <c r="L260" s="23" t="s">
        <v>30</v>
      </c>
      <c r="M260" s="22">
        <f t="shared" ref="M260" si="150">M261</f>
        <v>0</v>
      </c>
      <c r="N260" s="23" t="s">
        <v>30</v>
      </c>
      <c r="O260" s="22">
        <f t="shared" ref="O260" si="151">O261</f>
        <v>0</v>
      </c>
      <c r="P260" s="23" t="s">
        <v>30</v>
      </c>
      <c r="Q260" s="22">
        <f t="shared" ref="Q260" si="152">Q261</f>
        <v>0</v>
      </c>
      <c r="R260" s="23" t="s">
        <v>30</v>
      </c>
      <c r="S260" s="103">
        <v>0</v>
      </c>
      <c r="T260" s="29" t="s">
        <v>30</v>
      </c>
    </row>
    <row r="261" spans="1:20" s="11" customFormat="1" x14ac:dyDescent="0.25">
      <c r="A261" s="19" t="s">
        <v>530</v>
      </c>
      <c r="B261" s="25" t="s">
        <v>531</v>
      </c>
      <c r="C261" s="21" t="s">
        <v>29</v>
      </c>
      <c r="D261" s="22">
        <f t="shared" ref="D261:E261" si="153">D262+D263</f>
        <v>0</v>
      </c>
      <c r="E261" s="22">
        <f t="shared" si="153"/>
        <v>0</v>
      </c>
      <c r="F261" s="23" t="s">
        <v>30</v>
      </c>
      <c r="G261" s="22">
        <f t="shared" ref="G261" si="154">G262+G263</f>
        <v>0</v>
      </c>
      <c r="H261" s="23" t="s">
        <v>30</v>
      </c>
      <c r="I261" s="22">
        <f t="shared" ref="I261" si="155">I262+I263</f>
        <v>0</v>
      </c>
      <c r="J261" s="23" t="s">
        <v>30</v>
      </c>
      <c r="K261" s="22">
        <f t="shared" ref="K261" si="156">K262+K263</f>
        <v>0</v>
      </c>
      <c r="L261" s="23" t="s">
        <v>30</v>
      </c>
      <c r="M261" s="22">
        <f t="shared" ref="M261" si="157">M262+M263</f>
        <v>0</v>
      </c>
      <c r="N261" s="23" t="s">
        <v>30</v>
      </c>
      <c r="O261" s="22">
        <f t="shared" ref="O261" si="158">O262+O263</f>
        <v>0</v>
      </c>
      <c r="P261" s="23" t="s">
        <v>30</v>
      </c>
      <c r="Q261" s="22">
        <f t="shared" ref="Q261" si="159">Q262+Q263</f>
        <v>0</v>
      </c>
      <c r="R261" s="23" t="s">
        <v>30</v>
      </c>
      <c r="S261" s="103">
        <v>0</v>
      </c>
      <c r="T261" s="29" t="s">
        <v>30</v>
      </c>
    </row>
    <row r="262" spans="1:20" s="11" customFormat="1" ht="63" x14ac:dyDescent="0.25">
      <c r="A262" s="19" t="s">
        <v>532</v>
      </c>
      <c r="B262" s="25" t="s">
        <v>283</v>
      </c>
      <c r="C262" s="21" t="s">
        <v>29</v>
      </c>
      <c r="D262" s="22">
        <v>0</v>
      </c>
      <c r="E262" s="22">
        <v>0</v>
      </c>
      <c r="F262" s="23" t="s">
        <v>30</v>
      </c>
      <c r="G262" s="22">
        <v>0</v>
      </c>
      <c r="H262" s="23" t="s">
        <v>30</v>
      </c>
      <c r="I262" s="22">
        <v>0</v>
      </c>
      <c r="J262" s="23" t="s">
        <v>30</v>
      </c>
      <c r="K262" s="22">
        <v>0</v>
      </c>
      <c r="L262" s="23" t="s">
        <v>30</v>
      </c>
      <c r="M262" s="22">
        <v>0</v>
      </c>
      <c r="N262" s="23" t="s">
        <v>30</v>
      </c>
      <c r="O262" s="22">
        <v>0</v>
      </c>
      <c r="P262" s="23" t="s">
        <v>30</v>
      </c>
      <c r="Q262" s="22">
        <v>0</v>
      </c>
      <c r="R262" s="23" t="s">
        <v>30</v>
      </c>
      <c r="S262" s="103">
        <v>0</v>
      </c>
      <c r="T262" s="24" t="s">
        <v>30</v>
      </c>
    </row>
    <row r="263" spans="1:20" s="11" customFormat="1" ht="63" x14ac:dyDescent="0.25">
      <c r="A263" s="19" t="s">
        <v>533</v>
      </c>
      <c r="B263" s="25" t="s">
        <v>285</v>
      </c>
      <c r="C263" s="21" t="s">
        <v>29</v>
      </c>
      <c r="D263" s="22">
        <v>0</v>
      </c>
      <c r="E263" s="22">
        <v>0</v>
      </c>
      <c r="F263" s="23" t="s">
        <v>30</v>
      </c>
      <c r="G263" s="22">
        <v>0</v>
      </c>
      <c r="H263" s="23" t="s">
        <v>30</v>
      </c>
      <c r="I263" s="22">
        <v>0</v>
      </c>
      <c r="J263" s="23" t="s">
        <v>30</v>
      </c>
      <c r="K263" s="22">
        <v>0</v>
      </c>
      <c r="L263" s="23" t="s">
        <v>30</v>
      </c>
      <c r="M263" s="22">
        <v>0</v>
      </c>
      <c r="N263" s="23" t="s">
        <v>30</v>
      </c>
      <c r="O263" s="22">
        <v>0</v>
      </c>
      <c r="P263" s="23" t="s">
        <v>30</v>
      </c>
      <c r="Q263" s="22">
        <v>0</v>
      </c>
      <c r="R263" s="23" t="s">
        <v>30</v>
      </c>
      <c r="S263" s="103">
        <v>0</v>
      </c>
      <c r="T263" s="29" t="s">
        <v>30</v>
      </c>
    </row>
    <row r="264" spans="1:20" s="11" customFormat="1" ht="31.5" x14ac:dyDescent="0.25">
      <c r="A264" s="19" t="s">
        <v>534</v>
      </c>
      <c r="B264" s="25" t="s">
        <v>289</v>
      </c>
      <c r="C264" s="21" t="s">
        <v>29</v>
      </c>
      <c r="D264" s="22">
        <v>0</v>
      </c>
      <c r="E264" s="22">
        <v>0</v>
      </c>
      <c r="F264" s="23" t="s">
        <v>30</v>
      </c>
      <c r="G264" s="22">
        <v>0</v>
      </c>
      <c r="H264" s="23" t="s">
        <v>30</v>
      </c>
      <c r="I264" s="22">
        <v>0</v>
      </c>
      <c r="J264" s="23" t="s">
        <v>30</v>
      </c>
      <c r="K264" s="22">
        <v>0</v>
      </c>
      <c r="L264" s="23" t="s">
        <v>30</v>
      </c>
      <c r="M264" s="22">
        <v>0</v>
      </c>
      <c r="N264" s="23" t="s">
        <v>30</v>
      </c>
      <c r="O264" s="22">
        <v>0</v>
      </c>
      <c r="P264" s="23" t="s">
        <v>30</v>
      </c>
      <c r="Q264" s="22">
        <v>0</v>
      </c>
      <c r="R264" s="23" t="s">
        <v>30</v>
      </c>
      <c r="S264" s="103">
        <v>0</v>
      </c>
      <c r="T264" s="29" t="s">
        <v>30</v>
      </c>
    </row>
    <row r="265" spans="1:20" s="11" customFormat="1" ht="63" x14ac:dyDescent="0.25">
      <c r="A265" s="19" t="s">
        <v>535</v>
      </c>
      <c r="B265" s="25" t="s">
        <v>283</v>
      </c>
      <c r="C265" s="21" t="s">
        <v>29</v>
      </c>
      <c r="D265" s="22">
        <v>0</v>
      </c>
      <c r="E265" s="22">
        <v>0</v>
      </c>
      <c r="F265" s="23" t="s">
        <v>30</v>
      </c>
      <c r="G265" s="22">
        <v>0</v>
      </c>
      <c r="H265" s="23" t="s">
        <v>30</v>
      </c>
      <c r="I265" s="22">
        <v>0</v>
      </c>
      <c r="J265" s="23" t="s">
        <v>30</v>
      </c>
      <c r="K265" s="22">
        <v>0</v>
      </c>
      <c r="L265" s="23" t="s">
        <v>30</v>
      </c>
      <c r="M265" s="22">
        <v>0</v>
      </c>
      <c r="N265" s="23" t="s">
        <v>30</v>
      </c>
      <c r="O265" s="22">
        <v>0</v>
      </c>
      <c r="P265" s="23" t="s">
        <v>30</v>
      </c>
      <c r="Q265" s="22">
        <v>0</v>
      </c>
      <c r="R265" s="23" t="s">
        <v>30</v>
      </c>
      <c r="S265" s="103">
        <v>0</v>
      </c>
      <c r="T265" s="29" t="s">
        <v>30</v>
      </c>
    </row>
    <row r="266" spans="1:20" s="11" customFormat="1" ht="63" x14ac:dyDescent="0.25">
      <c r="A266" s="19" t="s">
        <v>536</v>
      </c>
      <c r="B266" s="25" t="s">
        <v>285</v>
      </c>
      <c r="C266" s="21" t="s">
        <v>29</v>
      </c>
      <c r="D266" s="22">
        <v>0</v>
      </c>
      <c r="E266" s="22">
        <v>0</v>
      </c>
      <c r="F266" s="23" t="s">
        <v>30</v>
      </c>
      <c r="G266" s="22">
        <v>0</v>
      </c>
      <c r="H266" s="23" t="s">
        <v>30</v>
      </c>
      <c r="I266" s="22">
        <v>0</v>
      </c>
      <c r="J266" s="23" t="s">
        <v>30</v>
      </c>
      <c r="K266" s="22">
        <v>0</v>
      </c>
      <c r="L266" s="23" t="s">
        <v>30</v>
      </c>
      <c r="M266" s="22">
        <v>0</v>
      </c>
      <c r="N266" s="23" t="s">
        <v>30</v>
      </c>
      <c r="O266" s="22">
        <v>0</v>
      </c>
      <c r="P266" s="23" t="s">
        <v>30</v>
      </c>
      <c r="Q266" s="22">
        <v>0</v>
      </c>
      <c r="R266" s="23" t="s">
        <v>30</v>
      </c>
      <c r="S266" s="103">
        <v>0</v>
      </c>
      <c r="T266" s="29" t="s">
        <v>30</v>
      </c>
    </row>
    <row r="267" spans="1:20" s="11" customFormat="1" ht="31.5" x14ac:dyDescent="0.25">
      <c r="A267" s="19" t="s">
        <v>537</v>
      </c>
      <c r="B267" s="25" t="s">
        <v>293</v>
      </c>
      <c r="C267" s="21" t="s">
        <v>29</v>
      </c>
      <c r="D267" s="22">
        <f t="shared" ref="D267:E267" si="160">D268+D269+D270+D271</f>
        <v>0</v>
      </c>
      <c r="E267" s="22">
        <f t="shared" si="160"/>
        <v>5731.5249999999996</v>
      </c>
      <c r="F267" s="23" t="s">
        <v>30</v>
      </c>
      <c r="G267" s="22">
        <f t="shared" ref="G267" si="161">G268+G269+G270+G271</f>
        <v>144.76307045999999</v>
      </c>
      <c r="H267" s="23" t="s">
        <v>30</v>
      </c>
      <c r="I267" s="22">
        <f t="shared" ref="I267" si="162">I268+I269+I270+I271</f>
        <v>5586.76192954</v>
      </c>
      <c r="J267" s="23" t="s">
        <v>30</v>
      </c>
      <c r="K267" s="22">
        <f t="shared" ref="K267" si="163">K268+K269+K270+K271</f>
        <v>2.3781489599999999</v>
      </c>
      <c r="L267" s="23" t="s">
        <v>30</v>
      </c>
      <c r="M267" s="22">
        <f t="shared" ref="M267" si="164">M268+M269+M270+M271</f>
        <v>2.3781489700000003</v>
      </c>
      <c r="N267" s="23" t="s">
        <v>30</v>
      </c>
      <c r="O267" s="22">
        <f t="shared" ref="O267" si="165">O268+O269+O270+O271</f>
        <v>5584.3837805699995</v>
      </c>
      <c r="P267" s="23" t="s">
        <v>30</v>
      </c>
      <c r="Q267" s="22">
        <f t="shared" ref="Q267" si="166">Q268+Q269+Q270+Q271</f>
        <v>1.00000003833145E-8</v>
      </c>
      <c r="R267" s="23" t="s">
        <v>30</v>
      </c>
      <c r="S267" s="103">
        <f t="shared" si="123"/>
        <v>4.2049512253069717E-9</v>
      </c>
      <c r="T267" s="60" t="s">
        <v>30</v>
      </c>
    </row>
    <row r="268" spans="1:20" s="11" customFormat="1" ht="47.25" x14ac:dyDescent="0.25">
      <c r="A268" s="19" t="s">
        <v>538</v>
      </c>
      <c r="B268" s="25" t="s">
        <v>295</v>
      </c>
      <c r="C268" s="21" t="s">
        <v>29</v>
      </c>
      <c r="D268" s="22">
        <v>0</v>
      </c>
      <c r="E268" s="22">
        <v>0</v>
      </c>
      <c r="F268" s="23" t="s">
        <v>30</v>
      </c>
      <c r="G268" s="22">
        <v>0</v>
      </c>
      <c r="H268" s="23" t="s">
        <v>30</v>
      </c>
      <c r="I268" s="22">
        <v>0</v>
      </c>
      <c r="J268" s="23" t="s">
        <v>30</v>
      </c>
      <c r="K268" s="22">
        <v>0</v>
      </c>
      <c r="L268" s="23" t="s">
        <v>30</v>
      </c>
      <c r="M268" s="22">
        <v>0</v>
      </c>
      <c r="N268" s="23" t="s">
        <v>30</v>
      </c>
      <c r="O268" s="22">
        <v>0</v>
      </c>
      <c r="P268" s="23" t="s">
        <v>30</v>
      </c>
      <c r="Q268" s="22">
        <v>0</v>
      </c>
      <c r="R268" s="23" t="s">
        <v>30</v>
      </c>
      <c r="S268" s="103">
        <v>0</v>
      </c>
      <c r="T268" s="29" t="s">
        <v>30</v>
      </c>
    </row>
    <row r="269" spans="1:20" s="11" customFormat="1" ht="31.5" x14ac:dyDescent="0.25">
      <c r="A269" s="19" t="s">
        <v>539</v>
      </c>
      <c r="B269" s="25" t="s">
        <v>297</v>
      </c>
      <c r="C269" s="21" t="s">
        <v>29</v>
      </c>
      <c r="D269" s="22">
        <v>0</v>
      </c>
      <c r="E269" s="22">
        <v>0</v>
      </c>
      <c r="F269" s="23" t="s">
        <v>30</v>
      </c>
      <c r="G269" s="22">
        <v>0</v>
      </c>
      <c r="H269" s="23" t="s">
        <v>30</v>
      </c>
      <c r="I269" s="22">
        <v>0</v>
      </c>
      <c r="J269" s="23" t="s">
        <v>30</v>
      </c>
      <c r="K269" s="22">
        <v>0</v>
      </c>
      <c r="L269" s="23" t="s">
        <v>30</v>
      </c>
      <c r="M269" s="22">
        <v>0</v>
      </c>
      <c r="N269" s="23" t="s">
        <v>30</v>
      </c>
      <c r="O269" s="22">
        <v>0</v>
      </c>
      <c r="P269" s="23" t="s">
        <v>30</v>
      </c>
      <c r="Q269" s="22">
        <v>0</v>
      </c>
      <c r="R269" s="23" t="s">
        <v>30</v>
      </c>
      <c r="S269" s="103">
        <v>0</v>
      </c>
      <c r="T269" s="24" t="s">
        <v>30</v>
      </c>
    </row>
    <row r="270" spans="1:20" s="11" customFormat="1" ht="31.5" x14ac:dyDescent="0.25">
      <c r="A270" s="19" t="s">
        <v>540</v>
      </c>
      <c r="B270" s="25" t="s">
        <v>302</v>
      </c>
      <c r="C270" s="21" t="s">
        <v>29</v>
      </c>
      <c r="D270" s="22">
        <v>0</v>
      </c>
      <c r="E270" s="22">
        <v>0</v>
      </c>
      <c r="F270" s="23" t="s">
        <v>30</v>
      </c>
      <c r="G270" s="22">
        <v>0</v>
      </c>
      <c r="H270" s="23" t="s">
        <v>30</v>
      </c>
      <c r="I270" s="22">
        <v>0</v>
      </c>
      <c r="J270" s="23" t="s">
        <v>30</v>
      </c>
      <c r="K270" s="22">
        <v>0</v>
      </c>
      <c r="L270" s="23" t="s">
        <v>30</v>
      </c>
      <c r="M270" s="22">
        <v>0</v>
      </c>
      <c r="N270" s="23" t="s">
        <v>30</v>
      </c>
      <c r="O270" s="22">
        <v>0</v>
      </c>
      <c r="P270" s="23" t="s">
        <v>30</v>
      </c>
      <c r="Q270" s="22">
        <v>0</v>
      </c>
      <c r="R270" s="23" t="s">
        <v>30</v>
      </c>
      <c r="S270" s="103">
        <v>0</v>
      </c>
      <c r="T270" s="29" t="s">
        <v>30</v>
      </c>
    </row>
    <row r="271" spans="1:20" s="11" customFormat="1" ht="31.5" x14ac:dyDescent="0.25">
      <c r="A271" s="19" t="s">
        <v>541</v>
      </c>
      <c r="B271" s="25" t="s">
        <v>310</v>
      </c>
      <c r="C271" s="21" t="s">
        <v>29</v>
      </c>
      <c r="D271" s="22">
        <f>SUM(D272)</f>
        <v>0</v>
      </c>
      <c r="E271" s="22">
        <f t="shared" ref="E271" si="167">SUM(E272)</f>
        <v>5731.5249999999996</v>
      </c>
      <c r="F271" s="23" t="s">
        <v>30</v>
      </c>
      <c r="G271" s="22">
        <f t="shared" ref="G271" si="168">SUM(G272)</f>
        <v>144.76307045999999</v>
      </c>
      <c r="H271" s="23" t="s">
        <v>30</v>
      </c>
      <c r="I271" s="22">
        <f t="shared" ref="I271" si="169">SUM(I272)</f>
        <v>5586.76192954</v>
      </c>
      <c r="J271" s="23" t="s">
        <v>30</v>
      </c>
      <c r="K271" s="22">
        <f t="shared" ref="K271" si="170">SUM(K272)</f>
        <v>2.3781489599999999</v>
      </c>
      <c r="L271" s="23" t="s">
        <v>30</v>
      </c>
      <c r="M271" s="22">
        <f t="shared" ref="M271" si="171">SUM(M272)</f>
        <v>2.3781489700000003</v>
      </c>
      <c r="N271" s="23" t="s">
        <v>30</v>
      </c>
      <c r="O271" s="22">
        <f t="shared" ref="O271" si="172">SUM(O272)</f>
        <v>5584.3837805699995</v>
      </c>
      <c r="P271" s="23" t="s">
        <v>30</v>
      </c>
      <c r="Q271" s="22">
        <f t="shared" ref="Q271" si="173">SUM(Q272)</f>
        <v>1.00000003833145E-8</v>
      </c>
      <c r="R271" s="23" t="s">
        <v>30</v>
      </c>
      <c r="S271" s="103">
        <f t="shared" si="123"/>
        <v>4.2049512253069717E-9</v>
      </c>
      <c r="T271" s="29" t="s">
        <v>30</v>
      </c>
    </row>
    <row r="272" spans="1:20" ht="31.5" x14ac:dyDescent="0.25">
      <c r="A272" s="30" t="s">
        <v>541</v>
      </c>
      <c r="B272" s="41" t="s">
        <v>542</v>
      </c>
      <c r="C272" s="32" t="s">
        <v>543</v>
      </c>
      <c r="D272" s="33" t="s">
        <v>30</v>
      </c>
      <c r="E272" s="33">
        <v>5731.5249999999996</v>
      </c>
      <c r="F272" s="34" t="s">
        <v>30</v>
      </c>
      <c r="G272" s="36">
        <v>144.76307045999999</v>
      </c>
      <c r="H272" s="34" t="s">
        <v>30</v>
      </c>
      <c r="I272" s="36">
        <v>5586.76192954</v>
      </c>
      <c r="J272" s="34" t="s">
        <v>30</v>
      </c>
      <c r="K272" s="33">
        <v>2.3781489599999999</v>
      </c>
      <c r="L272" s="34" t="s">
        <v>30</v>
      </c>
      <c r="M272" s="33">
        <v>2.3781489700000003</v>
      </c>
      <c r="N272" s="34" t="s">
        <v>30</v>
      </c>
      <c r="O272" s="33">
        <f>I272-M272</f>
        <v>5584.3837805699995</v>
      </c>
      <c r="P272" s="34" t="s">
        <v>30</v>
      </c>
      <c r="Q272" s="33">
        <f>M272-K272</f>
        <v>1.00000003833145E-8</v>
      </c>
      <c r="R272" s="34" t="s">
        <v>30</v>
      </c>
      <c r="S272" s="77">
        <f t="shared" si="123"/>
        <v>4.2049512253069717E-9</v>
      </c>
      <c r="T272" s="37" t="s">
        <v>30</v>
      </c>
    </row>
    <row r="273" spans="1:20" s="11" customFormat="1" ht="47.25" x14ac:dyDescent="0.25">
      <c r="A273" s="19" t="s">
        <v>544</v>
      </c>
      <c r="B273" s="25" t="s">
        <v>327</v>
      </c>
      <c r="C273" s="21" t="s">
        <v>29</v>
      </c>
      <c r="D273" s="22">
        <v>0</v>
      </c>
      <c r="E273" s="22">
        <v>0</v>
      </c>
      <c r="F273" s="23" t="s">
        <v>30</v>
      </c>
      <c r="G273" s="22">
        <v>0</v>
      </c>
      <c r="H273" s="23" t="s">
        <v>30</v>
      </c>
      <c r="I273" s="22">
        <v>0</v>
      </c>
      <c r="J273" s="23" t="s">
        <v>30</v>
      </c>
      <c r="K273" s="22">
        <v>0</v>
      </c>
      <c r="L273" s="23" t="s">
        <v>30</v>
      </c>
      <c r="M273" s="22">
        <v>0</v>
      </c>
      <c r="N273" s="23" t="s">
        <v>30</v>
      </c>
      <c r="O273" s="22">
        <v>0</v>
      </c>
      <c r="P273" s="23" t="s">
        <v>30</v>
      </c>
      <c r="Q273" s="22">
        <v>0</v>
      </c>
      <c r="R273" s="23" t="s">
        <v>30</v>
      </c>
      <c r="S273" s="103">
        <v>0</v>
      </c>
      <c r="T273" s="29" t="s">
        <v>30</v>
      </c>
    </row>
    <row r="274" spans="1:20" s="11" customFormat="1" ht="31.5" x14ac:dyDescent="0.25">
      <c r="A274" s="19" t="s">
        <v>545</v>
      </c>
      <c r="B274" s="25" t="s">
        <v>329</v>
      </c>
      <c r="C274" s="21" t="s">
        <v>29</v>
      </c>
      <c r="D274" s="22">
        <f>SUM(D275:D279,D280:D281,D282:D287,D288:D290)</f>
        <v>0</v>
      </c>
      <c r="E274" s="22">
        <f>SUM(E275:E279,E280:E281,E282:E287,E288:E290)</f>
        <v>114.10051585000002</v>
      </c>
      <c r="F274" s="23" t="s">
        <v>30</v>
      </c>
      <c r="G274" s="22">
        <f>SUM(G275:G279,G280:G281,G282:G287,G288:G290)</f>
        <v>0</v>
      </c>
      <c r="H274" s="23" t="s">
        <v>30</v>
      </c>
      <c r="I274" s="22">
        <f>SUM(I275:I279,I280:I281,I282:I287,I288:I290)</f>
        <v>114.10051585000002</v>
      </c>
      <c r="J274" s="23" t="s">
        <v>30</v>
      </c>
      <c r="K274" s="22">
        <f>SUM(K275:K279,K280:K281,K282:K287,K288:K290)</f>
        <v>53.917574389999999</v>
      </c>
      <c r="L274" s="23" t="s">
        <v>30</v>
      </c>
      <c r="M274" s="22">
        <f>SUM(M275:M279,M280:M281,M282:M287,M288:M290)</f>
        <v>52.629478720000009</v>
      </c>
      <c r="N274" s="23" t="s">
        <v>30</v>
      </c>
      <c r="O274" s="22">
        <f>SUM(O275:O279,O280:O281,O282:O287,O288:O290)</f>
        <v>61.471037129999992</v>
      </c>
      <c r="P274" s="23" t="s">
        <v>30</v>
      </c>
      <c r="Q274" s="22">
        <f>SUM(Q275:Q279,Q280:Q281,Q282:Q287,Q288:Q290)</f>
        <v>-1.2880956699999992</v>
      </c>
      <c r="R274" s="23" t="s">
        <v>30</v>
      </c>
      <c r="S274" s="103">
        <f t="shared" si="123"/>
        <v>-2.3890089355334578E-2</v>
      </c>
      <c r="T274" s="29" t="s">
        <v>30</v>
      </c>
    </row>
    <row r="275" spans="1:20" x14ac:dyDescent="0.25">
      <c r="A275" s="30" t="s">
        <v>545</v>
      </c>
      <c r="B275" s="41" t="s">
        <v>546</v>
      </c>
      <c r="C275" s="32" t="s">
        <v>547</v>
      </c>
      <c r="D275" s="33" t="s">
        <v>30</v>
      </c>
      <c r="E275" s="33">
        <v>33.14590561</v>
      </c>
      <c r="F275" s="34" t="s">
        <v>30</v>
      </c>
      <c r="G275" s="36">
        <v>0</v>
      </c>
      <c r="H275" s="34" t="s">
        <v>30</v>
      </c>
      <c r="I275" s="36">
        <v>33.14590561</v>
      </c>
      <c r="J275" s="34" t="s">
        <v>30</v>
      </c>
      <c r="K275" s="33">
        <v>10.404999999999999</v>
      </c>
      <c r="L275" s="34" t="s">
        <v>30</v>
      </c>
      <c r="M275" s="33">
        <v>10.51101557</v>
      </c>
      <c r="N275" s="34" t="s">
        <v>30</v>
      </c>
      <c r="O275" s="33">
        <f t="shared" ref="O275:O290" si="174">I275-M275</f>
        <v>22.634890040000002</v>
      </c>
      <c r="P275" s="34" t="s">
        <v>30</v>
      </c>
      <c r="Q275" s="33">
        <f t="shared" ref="Q275:Q290" si="175">M275-K275</f>
        <v>0.10601557000000028</v>
      </c>
      <c r="R275" s="34" t="s">
        <v>30</v>
      </c>
      <c r="S275" s="77">
        <f t="shared" si="123"/>
        <v>1.0188906295050483E-2</v>
      </c>
      <c r="T275" s="37" t="s">
        <v>30</v>
      </c>
    </row>
    <row r="276" spans="1:20" ht="31.5" x14ac:dyDescent="0.25">
      <c r="A276" s="30" t="s">
        <v>545</v>
      </c>
      <c r="B276" s="41" t="s">
        <v>548</v>
      </c>
      <c r="C276" s="32" t="s">
        <v>549</v>
      </c>
      <c r="D276" s="33" t="s">
        <v>30</v>
      </c>
      <c r="E276" s="33">
        <v>1.5485</v>
      </c>
      <c r="F276" s="34" t="s">
        <v>30</v>
      </c>
      <c r="G276" s="36">
        <v>0</v>
      </c>
      <c r="H276" s="34" t="s">
        <v>30</v>
      </c>
      <c r="I276" s="36">
        <v>1.5485</v>
      </c>
      <c r="J276" s="34" t="s">
        <v>30</v>
      </c>
      <c r="K276" s="33">
        <v>1.5485</v>
      </c>
      <c r="L276" s="34" t="s">
        <v>30</v>
      </c>
      <c r="M276" s="33">
        <v>1.5485</v>
      </c>
      <c r="N276" s="34" t="s">
        <v>30</v>
      </c>
      <c r="O276" s="33">
        <f t="shared" si="174"/>
        <v>0</v>
      </c>
      <c r="P276" s="34" t="s">
        <v>30</v>
      </c>
      <c r="Q276" s="33">
        <f t="shared" si="175"/>
        <v>0</v>
      </c>
      <c r="R276" s="34" t="s">
        <v>30</v>
      </c>
      <c r="S276" s="77">
        <f t="shared" si="123"/>
        <v>0</v>
      </c>
      <c r="T276" s="37" t="s">
        <v>30</v>
      </c>
    </row>
    <row r="277" spans="1:20" ht="47.25" x14ac:dyDescent="0.25">
      <c r="A277" s="30" t="s">
        <v>545</v>
      </c>
      <c r="B277" s="41" t="s">
        <v>550</v>
      </c>
      <c r="C277" s="32" t="s">
        <v>551</v>
      </c>
      <c r="D277" s="33" t="s">
        <v>30</v>
      </c>
      <c r="E277" s="33">
        <v>5.4127675599999998</v>
      </c>
      <c r="F277" s="34" t="s">
        <v>30</v>
      </c>
      <c r="G277" s="36">
        <v>0</v>
      </c>
      <c r="H277" s="34" t="s">
        <v>30</v>
      </c>
      <c r="I277" s="36">
        <v>5.4127675599999998</v>
      </c>
      <c r="J277" s="34" t="s">
        <v>30</v>
      </c>
      <c r="K277" s="33">
        <v>2.5680000000000001</v>
      </c>
      <c r="L277" s="34" t="s">
        <v>30</v>
      </c>
      <c r="M277" s="33">
        <v>2.5513333400000002</v>
      </c>
      <c r="N277" s="34" t="s">
        <v>30</v>
      </c>
      <c r="O277" s="33">
        <f t="shared" si="174"/>
        <v>2.8614342199999996</v>
      </c>
      <c r="P277" s="34" t="s">
        <v>30</v>
      </c>
      <c r="Q277" s="33">
        <f t="shared" si="175"/>
        <v>-1.6666659999999833E-2</v>
      </c>
      <c r="R277" s="34" t="s">
        <v>30</v>
      </c>
      <c r="S277" s="77">
        <f t="shared" si="123"/>
        <v>-6.4901323987538286E-3</v>
      </c>
      <c r="T277" s="37" t="s">
        <v>30</v>
      </c>
    </row>
    <row r="278" spans="1:20" ht="31.5" x14ac:dyDescent="0.25">
      <c r="A278" s="30" t="s">
        <v>545</v>
      </c>
      <c r="B278" s="41" t="s">
        <v>552</v>
      </c>
      <c r="C278" s="32" t="s">
        <v>553</v>
      </c>
      <c r="D278" s="33" t="s">
        <v>30</v>
      </c>
      <c r="E278" s="33">
        <v>66.728299679999992</v>
      </c>
      <c r="F278" s="34" t="s">
        <v>30</v>
      </c>
      <c r="G278" s="36">
        <v>0</v>
      </c>
      <c r="H278" s="34" t="s">
        <v>30</v>
      </c>
      <c r="I278" s="36">
        <v>66.728299679999992</v>
      </c>
      <c r="J278" s="34" t="s">
        <v>30</v>
      </c>
      <c r="K278" s="33">
        <v>32.131031389999997</v>
      </c>
      <c r="L278" s="34" t="s">
        <v>30</v>
      </c>
      <c r="M278" s="33">
        <v>32.131031390000004</v>
      </c>
      <c r="N278" s="34" t="s">
        <v>30</v>
      </c>
      <c r="O278" s="33">
        <f t="shared" si="174"/>
        <v>34.597268289999988</v>
      </c>
      <c r="P278" s="34" t="s">
        <v>30</v>
      </c>
      <c r="Q278" s="33">
        <f t="shared" si="175"/>
        <v>0</v>
      </c>
      <c r="R278" s="34" t="s">
        <v>30</v>
      </c>
      <c r="S278" s="77">
        <f t="shared" si="123"/>
        <v>0</v>
      </c>
      <c r="T278" s="37" t="s">
        <v>30</v>
      </c>
    </row>
    <row r="279" spans="1:20" ht="31.5" x14ac:dyDescent="0.25">
      <c r="A279" s="30" t="s">
        <v>545</v>
      </c>
      <c r="B279" s="41" t="s">
        <v>554</v>
      </c>
      <c r="C279" s="32" t="s">
        <v>555</v>
      </c>
      <c r="D279" s="33" t="s">
        <v>30</v>
      </c>
      <c r="E279" s="33">
        <v>1.143</v>
      </c>
      <c r="F279" s="34" t="s">
        <v>30</v>
      </c>
      <c r="G279" s="36">
        <v>0</v>
      </c>
      <c r="H279" s="34" t="s">
        <v>30</v>
      </c>
      <c r="I279" s="36">
        <v>1.143</v>
      </c>
      <c r="J279" s="34" t="s">
        <v>30</v>
      </c>
      <c r="K279" s="33">
        <v>1.143</v>
      </c>
      <c r="L279" s="34" t="s">
        <v>30</v>
      </c>
      <c r="M279" s="33">
        <v>1.143</v>
      </c>
      <c r="N279" s="34" t="s">
        <v>30</v>
      </c>
      <c r="O279" s="33">
        <f t="shared" si="174"/>
        <v>0</v>
      </c>
      <c r="P279" s="34" t="s">
        <v>30</v>
      </c>
      <c r="Q279" s="33">
        <f t="shared" si="175"/>
        <v>0</v>
      </c>
      <c r="R279" s="34" t="s">
        <v>30</v>
      </c>
      <c r="S279" s="77">
        <f t="shared" si="123"/>
        <v>0</v>
      </c>
      <c r="T279" s="37" t="s">
        <v>30</v>
      </c>
    </row>
    <row r="280" spans="1:20" ht="31.5" x14ac:dyDescent="0.25">
      <c r="A280" s="30" t="s">
        <v>545</v>
      </c>
      <c r="B280" s="41" t="s">
        <v>556</v>
      </c>
      <c r="C280" s="32" t="s">
        <v>557</v>
      </c>
      <c r="D280" s="33" t="s">
        <v>30</v>
      </c>
      <c r="E280" s="33">
        <v>0.218</v>
      </c>
      <c r="F280" s="34" t="s">
        <v>30</v>
      </c>
      <c r="G280" s="36">
        <v>0</v>
      </c>
      <c r="H280" s="34" t="s">
        <v>30</v>
      </c>
      <c r="I280" s="36">
        <v>0.218</v>
      </c>
      <c r="J280" s="34" t="s">
        <v>30</v>
      </c>
      <c r="K280" s="33">
        <v>0.218</v>
      </c>
      <c r="L280" s="34" t="s">
        <v>30</v>
      </c>
      <c r="M280" s="33">
        <v>0.26</v>
      </c>
      <c r="N280" s="34" t="s">
        <v>30</v>
      </c>
      <c r="O280" s="33">
        <f t="shared" si="174"/>
        <v>-4.200000000000001E-2</v>
      </c>
      <c r="P280" s="34" t="s">
        <v>30</v>
      </c>
      <c r="Q280" s="33">
        <f t="shared" si="175"/>
        <v>4.200000000000001E-2</v>
      </c>
      <c r="R280" s="34" t="s">
        <v>30</v>
      </c>
      <c r="S280" s="77">
        <f t="shared" si="123"/>
        <v>0.19266055045871563</v>
      </c>
      <c r="T280" s="48" t="s">
        <v>345</v>
      </c>
    </row>
    <row r="281" spans="1:20" ht="31.5" x14ac:dyDescent="0.25">
      <c r="A281" s="30" t="s">
        <v>545</v>
      </c>
      <c r="B281" s="41" t="s">
        <v>558</v>
      </c>
      <c r="C281" s="32" t="s">
        <v>559</v>
      </c>
      <c r="D281" s="33" t="s">
        <v>30</v>
      </c>
      <c r="E281" s="33">
        <v>0.26</v>
      </c>
      <c r="F281" s="34" t="s">
        <v>30</v>
      </c>
      <c r="G281" s="36">
        <v>0</v>
      </c>
      <c r="H281" s="34" t="s">
        <v>30</v>
      </c>
      <c r="I281" s="36">
        <v>0.26</v>
      </c>
      <c r="J281" s="34" t="s">
        <v>30</v>
      </c>
      <c r="K281" s="33">
        <v>0.26</v>
      </c>
      <c r="L281" s="34" t="s">
        <v>30</v>
      </c>
      <c r="M281" s="33">
        <v>0.32200000000000001</v>
      </c>
      <c r="N281" s="34" t="s">
        <v>30</v>
      </c>
      <c r="O281" s="33">
        <f t="shared" si="174"/>
        <v>-6.2E-2</v>
      </c>
      <c r="P281" s="34" t="s">
        <v>30</v>
      </c>
      <c r="Q281" s="33">
        <f t="shared" si="175"/>
        <v>6.2E-2</v>
      </c>
      <c r="R281" s="34" t="s">
        <v>30</v>
      </c>
      <c r="S281" s="77">
        <f t="shared" si="123"/>
        <v>0.23846153846153845</v>
      </c>
      <c r="T281" s="37" t="s">
        <v>345</v>
      </c>
    </row>
    <row r="282" spans="1:20" ht="31.5" x14ac:dyDescent="0.25">
      <c r="A282" s="30" t="s">
        <v>545</v>
      </c>
      <c r="B282" s="41" t="s">
        <v>560</v>
      </c>
      <c r="C282" s="32" t="s">
        <v>561</v>
      </c>
      <c r="D282" s="33" t="s">
        <v>30</v>
      </c>
      <c r="E282" s="33">
        <v>2.1309999999999998</v>
      </c>
      <c r="F282" s="34" t="s">
        <v>30</v>
      </c>
      <c r="G282" s="36">
        <v>0</v>
      </c>
      <c r="H282" s="34" t="s">
        <v>30</v>
      </c>
      <c r="I282" s="36">
        <v>2.1309999999999998</v>
      </c>
      <c r="J282" s="34" t="s">
        <v>30</v>
      </c>
      <c r="K282" s="33">
        <v>2.1309999999999998</v>
      </c>
      <c r="L282" s="34" t="s">
        <v>30</v>
      </c>
      <c r="M282" s="33">
        <v>1.4166666700000001</v>
      </c>
      <c r="N282" s="34" t="s">
        <v>30</v>
      </c>
      <c r="O282" s="33">
        <f t="shared" si="174"/>
        <v>0.71433332999999966</v>
      </c>
      <c r="P282" s="34" t="s">
        <v>30</v>
      </c>
      <c r="Q282" s="33">
        <f t="shared" si="175"/>
        <v>-0.71433332999999966</v>
      </c>
      <c r="R282" s="34" t="s">
        <v>30</v>
      </c>
      <c r="S282" s="77">
        <f t="shared" si="123"/>
        <v>-0.33521038479587034</v>
      </c>
      <c r="T282" s="37" t="s">
        <v>562</v>
      </c>
    </row>
    <row r="283" spans="1:20" ht="31.5" x14ac:dyDescent="0.25">
      <c r="A283" s="30" t="s">
        <v>545</v>
      </c>
      <c r="B283" s="41" t="s">
        <v>563</v>
      </c>
      <c r="C283" s="32" t="s">
        <v>564</v>
      </c>
      <c r="D283" s="33" t="s">
        <v>30</v>
      </c>
      <c r="E283" s="33">
        <v>0.12</v>
      </c>
      <c r="F283" s="34" t="s">
        <v>30</v>
      </c>
      <c r="G283" s="36">
        <v>0</v>
      </c>
      <c r="H283" s="34" t="s">
        <v>30</v>
      </c>
      <c r="I283" s="36">
        <v>0.12</v>
      </c>
      <c r="J283" s="34" t="s">
        <v>30</v>
      </c>
      <c r="K283" s="33">
        <v>0.12</v>
      </c>
      <c r="L283" s="34" t="s">
        <v>30</v>
      </c>
      <c r="M283" s="33">
        <v>7.4742450000000002E-2</v>
      </c>
      <c r="N283" s="34" t="s">
        <v>30</v>
      </c>
      <c r="O283" s="33">
        <f t="shared" si="174"/>
        <v>4.5257549999999994E-2</v>
      </c>
      <c r="P283" s="34" t="s">
        <v>30</v>
      </c>
      <c r="Q283" s="33">
        <f t="shared" si="175"/>
        <v>-4.5257549999999994E-2</v>
      </c>
      <c r="R283" s="34" t="s">
        <v>30</v>
      </c>
      <c r="S283" s="77">
        <f t="shared" si="123"/>
        <v>-0.37714624999999996</v>
      </c>
      <c r="T283" s="37" t="s">
        <v>562</v>
      </c>
    </row>
    <row r="284" spans="1:20" ht="31.5" x14ac:dyDescent="0.25">
      <c r="A284" s="30" t="s">
        <v>545</v>
      </c>
      <c r="B284" s="41" t="s">
        <v>565</v>
      </c>
      <c r="C284" s="32" t="s">
        <v>566</v>
      </c>
      <c r="D284" s="33" t="s">
        <v>30</v>
      </c>
      <c r="E284" s="33">
        <v>0.373</v>
      </c>
      <c r="F284" s="34" t="s">
        <v>30</v>
      </c>
      <c r="G284" s="36">
        <v>0</v>
      </c>
      <c r="H284" s="34" t="s">
        <v>30</v>
      </c>
      <c r="I284" s="36">
        <v>0.373</v>
      </c>
      <c r="J284" s="34" t="s">
        <v>30</v>
      </c>
      <c r="K284" s="33">
        <v>0.373</v>
      </c>
      <c r="L284" s="34" t="s">
        <v>30</v>
      </c>
      <c r="M284" s="33">
        <v>0.31564999999999999</v>
      </c>
      <c r="N284" s="34" t="s">
        <v>30</v>
      </c>
      <c r="O284" s="33">
        <f t="shared" si="174"/>
        <v>5.7350000000000012E-2</v>
      </c>
      <c r="P284" s="34" t="s">
        <v>30</v>
      </c>
      <c r="Q284" s="33">
        <f t="shared" si="175"/>
        <v>-5.7350000000000012E-2</v>
      </c>
      <c r="R284" s="34" t="s">
        <v>30</v>
      </c>
      <c r="S284" s="77">
        <f t="shared" si="123"/>
        <v>-0.15375335120643435</v>
      </c>
      <c r="T284" s="37" t="s">
        <v>562</v>
      </c>
    </row>
    <row r="285" spans="1:20" ht="31.5" x14ac:dyDescent="0.25">
      <c r="A285" s="30" t="s">
        <v>545</v>
      </c>
      <c r="B285" s="41" t="s">
        <v>567</v>
      </c>
      <c r="C285" s="32" t="s">
        <v>568</v>
      </c>
      <c r="D285" s="33" t="s">
        <v>30</v>
      </c>
      <c r="E285" s="33">
        <v>0.81599999999999995</v>
      </c>
      <c r="F285" s="34" t="s">
        <v>30</v>
      </c>
      <c r="G285" s="36">
        <v>0</v>
      </c>
      <c r="H285" s="34" t="s">
        <v>30</v>
      </c>
      <c r="I285" s="36">
        <v>0.81599999999999995</v>
      </c>
      <c r="J285" s="34" t="s">
        <v>30</v>
      </c>
      <c r="K285" s="33">
        <v>0.81599999999999995</v>
      </c>
      <c r="L285" s="34" t="s">
        <v>30</v>
      </c>
      <c r="M285" s="33">
        <v>0.81599999999999995</v>
      </c>
      <c r="N285" s="34" t="s">
        <v>30</v>
      </c>
      <c r="O285" s="33">
        <f t="shared" si="174"/>
        <v>0</v>
      </c>
      <c r="P285" s="34" t="s">
        <v>30</v>
      </c>
      <c r="Q285" s="33">
        <f t="shared" si="175"/>
        <v>0</v>
      </c>
      <c r="R285" s="34" t="s">
        <v>30</v>
      </c>
      <c r="S285" s="77">
        <f t="shared" si="123"/>
        <v>0</v>
      </c>
      <c r="T285" s="48" t="s">
        <v>30</v>
      </c>
    </row>
    <row r="286" spans="1:20" ht="31.5" x14ac:dyDescent="0.25">
      <c r="A286" s="30" t="s">
        <v>545</v>
      </c>
      <c r="B286" s="41" t="s">
        <v>569</v>
      </c>
      <c r="C286" s="32" t="s">
        <v>570</v>
      </c>
      <c r="D286" s="33" t="s">
        <v>30</v>
      </c>
      <c r="E286" s="33">
        <v>0.32200000000000001</v>
      </c>
      <c r="F286" s="34" t="s">
        <v>30</v>
      </c>
      <c r="G286" s="36">
        <v>0</v>
      </c>
      <c r="H286" s="34" t="s">
        <v>30</v>
      </c>
      <c r="I286" s="36">
        <v>0.32200000000000001</v>
      </c>
      <c r="J286" s="34" t="s">
        <v>30</v>
      </c>
      <c r="K286" s="33">
        <v>0.32200000000000001</v>
      </c>
      <c r="L286" s="34" t="s">
        <v>30</v>
      </c>
      <c r="M286" s="33">
        <v>0.20271500000000001</v>
      </c>
      <c r="N286" s="34" t="s">
        <v>30</v>
      </c>
      <c r="O286" s="33">
        <f t="shared" si="174"/>
        <v>0.119285</v>
      </c>
      <c r="P286" s="34" t="s">
        <v>30</v>
      </c>
      <c r="Q286" s="33">
        <f t="shared" si="175"/>
        <v>-0.119285</v>
      </c>
      <c r="R286" s="34" t="s">
        <v>30</v>
      </c>
      <c r="S286" s="77">
        <f t="shared" si="123"/>
        <v>-0.37045031055900624</v>
      </c>
      <c r="T286" s="37" t="s">
        <v>562</v>
      </c>
    </row>
    <row r="287" spans="1:20" ht="31.5" x14ac:dyDescent="0.25">
      <c r="A287" s="30" t="s">
        <v>545</v>
      </c>
      <c r="B287" s="41" t="s">
        <v>571</v>
      </c>
      <c r="C287" s="32" t="s">
        <v>572</v>
      </c>
      <c r="D287" s="33" t="s">
        <v>30</v>
      </c>
      <c r="E287" s="33">
        <v>0.6</v>
      </c>
      <c r="F287" s="34" t="s">
        <v>30</v>
      </c>
      <c r="G287" s="36">
        <v>0</v>
      </c>
      <c r="H287" s="34" t="s">
        <v>30</v>
      </c>
      <c r="I287" s="36">
        <v>0.6</v>
      </c>
      <c r="J287" s="34" t="s">
        <v>30</v>
      </c>
      <c r="K287" s="33">
        <v>0.6</v>
      </c>
      <c r="L287" s="34" t="s">
        <v>30</v>
      </c>
      <c r="M287" s="33">
        <v>0.98478129999999997</v>
      </c>
      <c r="N287" s="34" t="s">
        <v>30</v>
      </c>
      <c r="O287" s="33">
        <f t="shared" si="174"/>
        <v>-0.38478129999999999</v>
      </c>
      <c r="P287" s="34" t="s">
        <v>30</v>
      </c>
      <c r="Q287" s="33">
        <f t="shared" si="175"/>
        <v>0.38478129999999999</v>
      </c>
      <c r="R287" s="34" t="s">
        <v>30</v>
      </c>
      <c r="S287" s="77">
        <f t="shared" si="123"/>
        <v>0.64130216666666673</v>
      </c>
      <c r="T287" s="48" t="s">
        <v>345</v>
      </c>
    </row>
    <row r="288" spans="1:20" ht="31.5" x14ac:dyDescent="0.25">
      <c r="A288" s="30" t="s">
        <v>545</v>
      </c>
      <c r="B288" s="41" t="s">
        <v>573</v>
      </c>
      <c r="C288" s="32" t="s">
        <v>574</v>
      </c>
      <c r="D288" s="33" t="s">
        <v>30</v>
      </c>
      <c r="E288" s="33">
        <v>0.292043</v>
      </c>
      <c r="F288" s="34" t="s">
        <v>30</v>
      </c>
      <c r="G288" s="36">
        <v>0</v>
      </c>
      <c r="H288" s="34" t="s">
        <v>30</v>
      </c>
      <c r="I288" s="36">
        <v>0.292043</v>
      </c>
      <c r="J288" s="34" t="s">
        <v>30</v>
      </c>
      <c r="K288" s="33">
        <v>0.292043</v>
      </c>
      <c r="L288" s="34" t="s">
        <v>30</v>
      </c>
      <c r="M288" s="33">
        <v>0.292043</v>
      </c>
      <c r="N288" s="34" t="s">
        <v>30</v>
      </c>
      <c r="O288" s="33">
        <f t="shared" si="174"/>
        <v>0</v>
      </c>
      <c r="P288" s="34" t="s">
        <v>30</v>
      </c>
      <c r="Q288" s="33">
        <f t="shared" si="175"/>
        <v>0</v>
      </c>
      <c r="R288" s="34" t="s">
        <v>30</v>
      </c>
      <c r="S288" s="77">
        <f t="shared" si="123"/>
        <v>0</v>
      </c>
      <c r="T288" s="47" t="s">
        <v>30</v>
      </c>
    </row>
    <row r="289" spans="1:20" ht="31.5" x14ac:dyDescent="0.25">
      <c r="A289" s="30" t="s">
        <v>545</v>
      </c>
      <c r="B289" s="41" t="s">
        <v>575</v>
      </c>
      <c r="C289" s="32" t="s">
        <v>576</v>
      </c>
      <c r="D289" s="33" t="s">
        <v>30</v>
      </c>
      <c r="E289" s="33">
        <v>0.06</v>
      </c>
      <c r="F289" s="34" t="s">
        <v>30</v>
      </c>
      <c r="G289" s="36">
        <v>0</v>
      </c>
      <c r="H289" s="34" t="s">
        <v>30</v>
      </c>
      <c r="I289" s="36">
        <v>0.06</v>
      </c>
      <c r="J289" s="34" t="s">
        <v>30</v>
      </c>
      <c r="K289" s="33">
        <v>0.06</v>
      </c>
      <c r="L289" s="34" t="s">
        <v>30</v>
      </c>
      <c r="M289" s="33">
        <v>0.06</v>
      </c>
      <c r="N289" s="34" t="s">
        <v>30</v>
      </c>
      <c r="O289" s="33">
        <f t="shared" si="174"/>
        <v>0</v>
      </c>
      <c r="P289" s="34" t="s">
        <v>30</v>
      </c>
      <c r="Q289" s="33">
        <f t="shared" si="175"/>
        <v>0</v>
      </c>
      <c r="R289" s="34" t="s">
        <v>30</v>
      </c>
      <c r="S289" s="77">
        <f t="shared" ref="S289:S345" si="176">Q289/K289</f>
        <v>0</v>
      </c>
      <c r="T289" s="47" t="s">
        <v>30</v>
      </c>
    </row>
    <row r="290" spans="1:20" ht="47.25" x14ac:dyDescent="0.25">
      <c r="A290" s="30" t="s">
        <v>545</v>
      </c>
      <c r="B290" s="41" t="s">
        <v>577</v>
      </c>
      <c r="C290" s="32" t="s">
        <v>578</v>
      </c>
      <c r="D290" s="33" t="s">
        <v>30</v>
      </c>
      <c r="E290" s="33">
        <v>0.93</v>
      </c>
      <c r="F290" s="34" t="s">
        <v>30</v>
      </c>
      <c r="G290" s="36">
        <v>0</v>
      </c>
      <c r="H290" s="34" t="s">
        <v>30</v>
      </c>
      <c r="I290" s="36">
        <v>0.93</v>
      </c>
      <c r="J290" s="34" t="s">
        <v>30</v>
      </c>
      <c r="K290" s="33">
        <v>0.93</v>
      </c>
      <c r="L290" s="34" t="s">
        <v>30</v>
      </c>
      <c r="M290" s="33">
        <v>0</v>
      </c>
      <c r="N290" s="34" t="s">
        <v>30</v>
      </c>
      <c r="O290" s="33">
        <f t="shared" si="174"/>
        <v>0.93</v>
      </c>
      <c r="P290" s="34" t="s">
        <v>30</v>
      </c>
      <c r="Q290" s="33">
        <f t="shared" si="175"/>
        <v>-0.93</v>
      </c>
      <c r="R290" s="34" t="s">
        <v>30</v>
      </c>
      <c r="S290" s="77">
        <f t="shared" si="176"/>
        <v>-1</v>
      </c>
      <c r="T290" s="47" t="s">
        <v>579</v>
      </c>
    </row>
    <row r="291" spans="1:20" s="11" customFormat="1" x14ac:dyDescent="0.25">
      <c r="A291" s="19" t="s">
        <v>580</v>
      </c>
      <c r="B291" s="25" t="s">
        <v>581</v>
      </c>
      <c r="C291" s="21" t="s">
        <v>29</v>
      </c>
      <c r="D291" s="22">
        <f>SUM(D292,D327,D340,D407,D414,D421,D422)</f>
        <v>3108.0967937966102</v>
      </c>
      <c r="E291" s="22">
        <f>SUM(E292,E327,E340,E407,E414,E421,E422)</f>
        <v>7314.9511675809063</v>
      </c>
      <c r="F291" s="23" t="s">
        <v>30</v>
      </c>
      <c r="G291" s="22">
        <f>SUM(G292,G327,G340,G407,G414,G421,G422)</f>
        <v>3491.92924296</v>
      </c>
      <c r="H291" s="23" t="s">
        <v>30</v>
      </c>
      <c r="I291" s="22">
        <f>SUM(I292,I327,I340,I407,I414,I421,I422)</f>
        <v>3823.0219246209053</v>
      </c>
      <c r="J291" s="23" t="s">
        <v>30</v>
      </c>
      <c r="K291" s="22">
        <f>SUM(K292,K327,K340,K407,K414,K421,K422)</f>
        <v>1306.3502786531094</v>
      </c>
      <c r="L291" s="23" t="s">
        <v>30</v>
      </c>
      <c r="M291" s="22">
        <f>SUM(M292,M327,M340,M407,M414,M421,M422)</f>
        <v>862.13115756999991</v>
      </c>
      <c r="N291" s="23" t="s">
        <v>30</v>
      </c>
      <c r="O291" s="22">
        <f>SUM(O292,O327,O340,O407,O414,O421,O422)</f>
        <v>2960.9622670509052</v>
      </c>
      <c r="P291" s="23" t="s">
        <v>30</v>
      </c>
      <c r="Q291" s="22">
        <f>SUM(Q292,Q327,Q340,Q407,Q414,Q421,Q422)</f>
        <v>-444.29062108310933</v>
      </c>
      <c r="R291" s="23" t="s">
        <v>30</v>
      </c>
      <c r="S291" s="103">
        <f t="shared" si="176"/>
        <v>-0.34010068229264495</v>
      </c>
      <c r="T291" s="29" t="s">
        <v>30</v>
      </c>
    </row>
    <row r="292" spans="1:20" s="11" customFormat="1" ht="31.5" x14ac:dyDescent="0.25">
      <c r="A292" s="19" t="s">
        <v>582</v>
      </c>
      <c r="B292" s="25" t="s">
        <v>48</v>
      </c>
      <c r="C292" s="21" t="s">
        <v>29</v>
      </c>
      <c r="D292" s="22">
        <f>D293+D296+D299+D326</f>
        <v>11.822766</v>
      </c>
      <c r="E292" s="22">
        <f>E293+E296+E299+E326</f>
        <v>400.53168466</v>
      </c>
      <c r="F292" s="23" t="s">
        <v>30</v>
      </c>
      <c r="G292" s="22">
        <f>G293+G296+G299+G326</f>
        <v>149.37258804000001</v>
      </c>
      <c r="H292" s="23" t="s">
        <v>30</v>
      </c>
      <c r="I292" s="22">
        <f>I293+I296+I299+I326</f>
        <v>251.15909662000001</v>
      </c>
      <c r="J292" s="23" t="s">
        <v>30</v>
      </c>
      <c r="K292" s="22">
        <f>K293+K296+K299+K326</f>
        <v>251.15909662000001</v>
      </c>
      <c r="L292" s="23" t="s">
        <v>30</v>
      </c>
      <c r="M292" s="22">
        <f>M293+M296+M299+M326</f>
        <v>167.02279960999999</v>
      </c>
      <c r="N292" s="23" t="s">
        <v>30</v>
      </c>
      <c r="O292" s="22">
        <f>O293+O296+O299+O326</f>
        <v>84.136297009999993</v>
      </c>
      <c r="P292" s="23" t="s">
        <v>30</v>
      </c>
      <c r="Q292" s="22">
        <f>Q293+Q296+Q299+Q326</f>
        <v>-84.136297009999993</v>
      </c>
      <c r="R292" s="23" t="s">
        <v>30</v>
      </c>
      <c r="S292" s="103">
        <f t="shared" si="176"/>
        <v>-0.33499203549571993</v>
      </c>
      <c r="T292" s="29" t="s">
        <v>30</v>
      </c>
    </row>
    <row r="293" spans="1:20" s="11" customFormat="1" ht="126" x14ac:dyDescent="0.25">
      <c r="A293" s="19" t="s">
        <v>583</v>
      </c>
      <c r="B293" s="25" t="s">
        <v>50</v>
      </c>
      <c r="C293" s="21" t="s">
        <v>29</v>
      </c>
      <c r="D293" s="22">
        <v>0</v>
      </c>
      <c r="E293" s="22">
        <v>0</v>
      </c>
      <c r="F293" s="23" t="s">
        <v>30</v>
      </c>
      <c r="G293" s="22">
        <v>0</v>
      </c>
      <c r="H293" s="23" t="s">
        <v>30</v>
      </c>
      <c r="I293" s="22">
        <v>0</v>
      </c>
      <c r="J293" s="23" t="s">
        <v>30</v>
      </c>
      <c r="K293" s="22">
        <v>0</v>
      </c>
      <c r="L293" s="23" t="s">
        <v>30</v>
      </c>
      <c r="M293" s="22">
        <v>0</v>
      </c>
      <c r="N293" s="23" t="s">
        <v>30</v>
      </c>
      <c r="O293" s="22">
        <v>0</v>
      </c>
      <c r="P293" s="23" t="s">
        <v>30</v>
      </c>
      <c r="Q293" s="22">
        <v>0</v>
      </c>
      <c r="R293" s="23" t="s">
        <v>30</v>
      </c>
      <c r="S293" s="103">
        <v>0</v>
      </c>
      <c r="T293" s="29" t="s">
        <v>30</v>
      </c>
    </row>
    <row r="294" spans="1:20" s="11" customFormat="1" ht="47.25" x14ac:dyDescent="0.25">
      <c r="A294" s="19" t="s">
        <v>584</v>
      </c>
      <c r="B294" s="25" t="s">
        <v>54</v>
      </c>
      <c r="C294" s="21" t="s">
        <v>29</v>
      </c>
      <c r="D294" s="22">
        <v>0</v>
      </c>
      <c r="E294" s="22">
        <v>0</v>
      </c>
      <c r="F294" s="23" t="s">
        <v>30</v>
      </c>
      <c r="G294" s="22">
        <v>0</v>
      </c>
      <c r="H294" s="23" t="s">
        <v>30</v>
      </c>
      <c r="I294" s="22">
        <v>0</v>
      </c>
      <c r="J294" s="23" t="s">
        <v>30</v>
      </c>
      <c r="K294" s="22">
        <v>0</v>
      </c>
      <c r="L294" s="23" t="s">
        <v>30</v>
      </c>
      <c r="M294" s="22">
        <v>0</v>
      </c>
      <c r="N294" s="23" t="s">
        <v>30</v>
      </c>
      <c r="O294" s="22">
        <v>0</v>
      </c>
      <c r="P294" s="23" t="s">
        <v>30</v>
      </c>
      <c r="Q294" s="22">
        <v>0</v>
      </c>
      <c r="R294" s="23" t="s">
        <v>30</v>
      </c>
      <c r="S294" s="103">
        <v>0</v>
      </c>
      <c r="T294" s="29" t="s">
        <v>30</v>
      </c>
    </row>
    <row r="295" spans="1:20" s="11" customFormat="1" ht="47.25" x14ac:dyDescent="0.25">
      <c r="A295" s="19" t="s">
        <v>585</v>
      </c>
      <c r="B295" s="25" t="s">
        <v>54</v>
      </c>
      <c r="C295" s="21" t="s">
        <v>29</v>
      </c>
      <c r="D295" s="22">
        <v>0</v>
      </c>
      <c r="E295" s="22">
        <v>0</v>
      </c>
      <c r="F295" s="23" t="s">
        <v>30</v>
      </c>
      <c r="G295" s="22">
        <v>0</v>
      </c>
      <c r="H295" s="23" t="s">
        <v>30</v>
      </c>
      <c r="I295" s="22">
        <v>0</v>
      </c>
      <c r="J295" s="23" t="s">
        <v>30</v>
      </c>
      <c r="K295" s="22">
        <v>0</v>
      </c>
      <c r="L295" s="23" t="s">
        <v>30</v>
      </c>
      <c r="M295" s="22">
        <v>0</v>
      </c>
      <c r="N295" s="23" t="s">
        <v>30</v>
      </c>
      <c r="O295" s="22">
        <v>0</v>
      </c>
      <c r="P295" s="23" t="s">
        <v>30</v>
      </c>
      <c r="Q295" s="22">
        <v>0</v>
      </c>
      <c r="R295" s="23" t="s">
        <v>30</v>
      </c>
      <c r="S295" s="103">
        <v>0</v>
      </c>
      <c r="T295" s="24" t="s">
        <v>30</v>
      </c>
    </row>
    <row r="296" spans="1:20" s="11" customFormat="1" ht="78.75" x14ac:dyDescent="0.25">
      <c r="A296" s="19" t="s">
        <v>586</v>
      </c>
      <c r="B296" s="25" t="s">
        <v>56</v>
      </c>
      <c r="C296" s="21" t="s">
        <v>29</v>
      </c>
      <c r="D296" s="22">
        <v>0</v>
      </c>
      <c r="E296" s="22">
        <v>0</v>
      </c>
      <c r="F296" s="23" t="s">
        <v>30</v>
      </c>
      <c r="G296" s="22">
        <v>0</v>
      </c>
      <c r="H296" s="23" t="s">
        <v>30</v>
      </c>
      <c r="I296" s="22">
        <v>0</v>
      </c>
      <c r="J296" s="23" t="s">
        <v>30</v>
      </c>
      <c r="K296" s="22">
        <v>0</v>
      </c>
      <c r="L296" s="23" t="s">
        <v>30</v>
      </c>
      <c r="M296" s="22">
        <v>0</v>
      </c>
      <c r="N296" s="23" t="s">
        <v>30</v>
      </c>
      <c r="O296" s="22">
        <v>0</v>
      </c>
      <c r="P296" s="23" t="s">
        <v>30</v>
      </c>
      <c r="Q296" s="22">
        <v>0</v>
      </c>
      <c r="R296" s="23" t="s">
        <v>30</v>
      </c>
      <c r="S296" s="103">
        <v>0</v>
      </c>
      <c r="T296" s="29" t="s">
        <v>30</v>
      </c>
    </row>
    <row r="297" spans="1:20" s="11" customFormat="1" ht="47.25" x14ac:dyDescent="0.25">
      <c r="A297" s="19" t="s">
        <v>587</v>
      </c>
      <c r="B297" s="25" t="s">
        <v>54</v>
      </c>
      <c r="C297" s="21" t="s">
        <v>29</v>
      </c>
      <c r="D297" s="22">
        <v>0</v>
      </c>
      <c r="E297" s="22">
        <v>0</v>
      </c>
      <c r="F297" s="23" t="s">
        <v>30</v>
      </c>
      <c r="G297" s="22">
        <v>0</v>
      </c>
      <c r="H297" s="23" t="s">
        <v>30</v>
      </c>
      <c r="I297" s="22">
        <v>0</v>
      </c>
      <c r="J297" s="23" t="s">
        <v>30</v>
      </c>
      <c r="K297" s="22">
        <v>0</v>
      </c>
      <c r="L297" s="23" t="s">
        <v>30</v>
      </c>
      <c r="M297" s="22">
        <v>0</v>
      </c>
      <c r="N297" s="23" t="s">
        <v>30</v>
      </c>
      <c r="O297" s="22">
        <v>0</v>
      </c>
      <c r="P297" s="23" t="s">
        <v>30</v>
      </c>
      <c r="Q297" s="22">
        <v>0</v>
      </c>
      <c r="R297" s="23" t="s">
        <v>30</v>
      </c>
      <c r="S297" s="103">
        <v>0</v>
      </c>
      <c r="T297" s="29" t="s">
        <v>30</v>
      </c>
    </row>
    <row r="298" spans="1:20" s="11" customFormat="1" ht="47.25" x14ac:dyDescent="0.25">
      <c r="A298" s="19" t="s">
        <v>588</v>
      </c>
      <c r="B298" s="25" t="s">
        <v>54</v>
      </c>
      <c r="C298" s="21" t="s">
        <v>29</v>
      </c>
      <c r="D298" s="22">
        <v>0</v>
      </c>
      <c r="E298" s="22">
        <v>0</v>
      </c>
      <c r="F298" s="23" t="s">
        <v>30</v>
      </c>
      <c r="G298" s="22">
        <v>0</v>
      </c>
      <c r="H298" s="23" t="s">
        <v>30</v>
      </c>
      <c r="I298" s="22">
        <v>0</v>
      </c>
      <c r="J298" s="23" t="s">
        <v>30</v>
      </c>
      <c r="K298" s="22">
        <v>0</v>
      </c>
      <c r="L298" s="23" t="s">
        <v>30</v>
      </c>
      <c r="M298" s="22">
        <v>0</v>
      </c>
      <c r="N298" s="23" t="s">
        <v>30</v>
      </c>
      <c r="O298" s="22">
        <v>0</v>
      </c>
      <c r="P298" s="23" t="s">
        <v>30</v>
      </c>
      <c r="Q298" s="22">
        <v>0</v>
      </c>
      <c r="R298" s="23" t="s">
        <v>30</v>
      </c>
      <c r="S298" s="103">
        <v>0</v>
      </c>
      <c r="T298" s="29" t="s">
        <v>30</v>
      </c>
    </row>
    <row r="299" spans="1:20" s="11" customFormat="1" ht="63" x14ac:dyDescent="0.25">
      <c r="A299" s="19" t="s">
        <v>589</v>
      </c>
      <c r="B299" s="25" t="s">
        <v>60</v>
      </c>
      <c r="C299" s="21" t="s">
        <v>29</v>
      </c>
      <c r="D299" s="22">
        <f>SUM(D300,D301,D304,D305,D306)</f>
        <v>11.822766</v>
      </c>
      <c r="E299" s="22">
        <f>SUM(E300,E301,E304,E305,E306)</f>
        <v>400.53168466</v>
      </c>
      <c r="F299" s="23" t="s">
        <v>30</v>
      </c>
      <c r="G299" s="22">
        <f>SUM(G300,G301,G304,G305,G306)</f>
        <v>149.37258804000001</v>
      </c>
      <c r="H299" s="23" t="s">
        <v>30</v>
      </c>
      <c r="I299" s="22">
        <f>SUM(I300,I301,I304,I305,I306)</f>
        <v>251.15909662000001</v>
      </c>
      <c r="J299" s="23" t="s">
        <v>30</v>
      </c>
      <c r="K299" s="22">
        <f>K300+K301+K304+K305+K306</f>
        <v>251.15909662000001</v>
      </c>
      <c r="L299" s="23" t="s">
        <v>30</v>
      </c>
      <c r="M299" s="22">
        <f>M300+M301+M304+M305+M306</f>
        <v>167.02279960999999</v>
      </c>
      <c r="N299" s="23" t="s">
        <v>30</v>
      </c>
      <c r="O299" s="22">
        <f>O300+O301+O304+O305+O306</f>
        <v>84.136297009999993</v>
      </c>
      <c r="P299" s="23" t="s">
        <v>30</v>
      </c>
      <c r="Q299" s="22">
        <f>Q300+Q301+Q304+Q305+Q306</f>
        <v>-84.136297009999993</v>
      </c>
      <c r="R299" s="23" t="s">
        <v>30</v>
      </c>
      <c r="S299" s="103">
        <f t="shared" si="176"/>
        <v>-0.33499203549571993</v>
      </c>
      <c r="T299" s="29" t="s">
        <v>30</v>
      </c>
    </row>
    <row r="300" spans="1:20" s="11" customFormat="1" ht="94.5" x14ac:dyDescent="0.25">
      <c r="A300" s="19" t="s">
        <v>590</v>
      </c>
      <c r="B300" s="25" t="s">
        <v>62</v>
      </c>
      <c r="C300" s="21" t="s">
        <v>29</v>
      </c>
      <c r="D300" s="22">
        <v>0</v>
      </c>
      <c r="E300" s="22">
        <v>0</v>
      </c>
      <c r="F300" s="23" t="s">
        <v>30</v>
      </c>
      <c r="G300" s="22">
        <v>0</v>
      </c>
      <c r="H300" s="23" t="s">
        <v>30</v>
      </c>
      <c r="I300" s="22">
        <v>0</v>
      </c>
      <c r="J300" s="23" t="s">
        <v>30</v>
      </c>
      <c r="K300" s="22">
        <v>0</v>
      </c>
      <c r="L300" s="23" t="s">
        <v>30</v>
      </c>
      <c r="M300" s="22">
        <v>0</v>
      </c>
      <c r="N300" s="23" t="s">
        <v>30</v>
      </c>
      <c r="O300" s="22">
        <v>0</v>
      </c>
      <c r="P300" s="23" t="s">
        <v>30</v>
      </c>
      <c r="Q300" s="22">
        <v>0</v>
      </c>
      <c r="R300" s="23" t="s">
        <v>30</v>
      </c>
      <c r="S300" s="103">
        <v>0</v>
      </c>
      <c r="T300" s="29" t="s">
        <v>30</v>
      </c>
    </row>
    <row r="301" spans="1:20" s="11" customFormat="1" ht="94.5" x14ac:dyDescent="0.25">
      <c r="A301" s="19" t="s">
        <v>591</v>
      </c>
      <c r="B301" s="25" t="s">
        <v>64</v>
      </c>
      <c r="C301" s="21" t="s">
        <v>29</v>
      </c>
      <c r="D301" s="22">
        <f>SUM(D302:D303)</f>
        <v>11.822766</v>
      </c>
      <c r="E301" s="22">
        <f>SUM(E302:E303)</f>
        <v>12.258146719999999</v>
      </c>
      <c r="F301" s="23" t="s">
        <v>30</v>
      </c>
      <c r="G301" s="22">
        <f>SUM(G302:G303)</f>
        <v>0.43538072</v>
      </c>
      <c r="H301" s="23" t="s">
        <v>30</v>
      </c>
      <c r="I301" s="22">
        <f>SUM(I302:I303)</f>
        <v>11.822766</v>
      </c>
      <c r="J301" s="23" t="s">
        <v>30</v>
      </c>
      <c r="K301" s="22">
        <f>SUM(K302:K303)</f>
        <v>11.822766</v>
      </c>
      <c r="L301" s="23" t="s">
        <v>30</v>
      </c>
      <c r="M301" s="22">
        <f>SUM(M302:M303)</f>
        <v>5.9469603000000006</v>
      </c>
      <c r="N301" s="23" t="s">
        <v>30</v>
      </c>
      <c r="O301" s="22">
        <f>SUM(O302:O303)</f>
        <v>5.875805699999999</v>
      </c>
      <c r="P301" s="23" t="s">
        <v>30</v>
      </c>
      <c r="Q301" s="22">
        <f>SUM(Q302:Q303)</f>
        <v>-5.875805699999999</v>
      </c>
      <c r="R301" s="23" t="s">
        <v>30</v>
      </c>
      <c r="S301" s="103">
        <f t="shared" si="176"/>
        <v>-0.49699078033008515</v>
      </c>
      <c r="T301" s="29" t="s">
        <v>30</v>
      </c>
    </row>
    <row r="302" spans="1:20" ht="78.75" x14ac:dyDescent="0.25">
      <c r="A302" s="30" t="s">
        <v>591</v>
      </c>
      <c r="B302" s="63" t="s">
        <v>592</v>
      </c>
      <c r="C302" s="39" t="s">
        <v>593</v>
      </c>
      <c r="D302" s="42" t="s">
        <v>30</v>
      </c>
      <c r="E302" s="42">
        <v>0.43538072</v>
      </c>
      <c r="F302" s="34" t="s">
        <v>30</v>
      </c>
      <c r="G302" s="42">
        <v>0.43538072</v>
      </c>
      <c r="H302" s="34" t="s">
        <v>30</v>
      </c>
      <c r="I302" s="42">
        <v>0</v>
      </c>
      <c r="J302" s="34" t="s">
        <v>30</v>
      </c>
      <c r="K302" s="42">
        <v>0</v>
      </c>
      <c r="L302" s="34" t="s">
        <v>30</v>
      </c>
      <c r="M302" s="42">
        <v>0</v>
      </c>
      <c r="N302" s="34" t="s">
        <v>30</v>
      </c>
      <c r="O302" s="42">
        <f>I302-M302</f>
        <v>0</v>
      </c>
      <c r="P302" s="34" t="s">
        <v>30</v>
      </c>
      <c r="Q302" s="42">
        <f>M302-K302</f>
        <v>0</v>
      </c>
      <c r="R302" s="34" t="s">
        <v>30</v>
      </c>
      <c r="S302" s="77">
        <v>0</v>
      </c>
      <c r="T302" s="37" t="s">
        <v>30</v>
      </c>
    </row>
    <row r="303" spans="1:20" ht="63" x14ac:dyDescent="0.25">
      <c r="A303" s="30" t="s">
        <v>591</v>
      </c>
      <c r="B303" s="41" t="s">
        <v>594</v>
      </c>
      <c r="C303" s="32" t="s">
        <v>595</v>
      </c>
      <c r="D303" s="33">
        <v>11.822766</v>
      </c>
      <c r="E303" s="33">
        <v>11.822766</v>
      </c>
      <c r="F303" s="34" t="s">
        <v>30</v>
      </c>
      <c r="G303" s="36">
        <v>0</v>
      </c>
      <c r="H303" s="34" t="s">
        <v>30</v>
      </c>
      <c r="I303" s="36">
        <v>11.822766</v>
      </c>
      <c r="J303" s="34" t="s">
        <v>30</v>
      </c>
      <c r="K303" s="33">
        <v>11.822766</v>
      </c>
      <c r="L303" s="34" t="s">
        <v>30</v>
      </c>
      <c r="M303" s="33">
        <v>5.9469603000000006</v>
      </c>
      <c r="N303" s="34" t="s">
        <v>30</v>
      </c>
      <c r="O303" s="33">
        <f>I303-M303</f>
        <v>5.875805699999999</v>
      </c>
      <c r="P303" s="34" t="s">
        <v>30</v>
      </c>
      <c r="Q303" s="33">
        <f>M303-K303</f>
        <v>-5.875805699999999</v>
      </c>
      <c r="R303" s="34" t="s">
        <v>30</v>
      </c>
      <c r="S303" s="77">
        <f t="shared" si="176"/>
        <v>-0.49699078033008515</v>
      </c>
      <c r="T303" s="37" t="s">
        <v>596</v>
      </c>
    </row>
    <row r="304" spans="1:20" s="11" customFormat="1" ht="94.5" x14ac:dyDescent="0.25">
      <c r="A304" s="19" t="s">
        <v>597</v>
      </c>
      <c r="B304" s="25" t="s">
        <v>66</v>
      </c>
      <c r="C304" s="21" t="s">
        <v>29</v>
      </c>
      <c r="D304" s="22">
        <v>0</v>
      </c>
      <c r="E304" s="22">
        <v>0</v>
      </c>
      <c r="F304" s="23" t="s">
        <v>30</v>
      </c>
      <c r="G304" s="22">
        <v>0</v>
      </c>
      <c r="H304" s="23" t="s">
        <v>30</v>
      </c>
      <c r="I304" s="22">
        <v>0</v>
      </c>
      <c r="J304" s="23" t="s">
        <v>30</v>
      </c>
      <c r="K304" s="22">
        <v>0</v>
      </c>
      <c r="L304" s="23" t="s">
        <v>30</v>
      </c>
      <c r="M304" s="22">
        <v>0</v>
      </c>
      <c r="N304" s="23" t="s">
        <v>30</v>
      </c>
      <c r="O304" s="22">
        <v>0</v>
      </c>
      <c r="P304" s="23" t="s">
        <v>30</v>
      </c>
      <c r="Q304" s="22">
        <v>0</v>
      </c>
      <c r="R304" s="23" t="s">
        <v>30</v>
      </c>
      <c r="S304" s="103">
        <v>0</v>
      </c>
      <c r="T304" s="24" t="s">
        <v>30</v>
      </c>
    </row>
    <row r="305" spans="1:20" s="11" customFormat="1" ht="126" x14ac:dyDescent="0.25">
      <c r="A305" s="19" t="s">
        <v>598</v>
      </c>
      <c r="B305" s="25" t="s">
        <v>72</v>
      </c>
      <c r="C305" s="21" t="s">
        <v>29</v>
      </c>
      <c r="D305" s="22">
        <v>0</v>
      </c>
      <c r="E305" s="22">
        <v>0</v>
      </c>
      <c r="F305" s="23" t="s">
        <v>30</v>
      </c>
      <c r="G305" s="22">
        <v>0</v>
      </c>
      <c r="H305" s="23" t="s">
        <v>30</v>
      </c>
      <c r="I305" s="22">
        <v>0</v>
      </c>
      <c r="J305" s="23" t="s">
        <v>30</v>
      </c>
      <c r="K305" s="22">
        <v>0</v>
      </c>
      <c r="L305" s="23" t="s">
        <v>30</v>
      </c>
      <c r="M305" s="22">
        <v>0</v>
      </c>
      <c r="N305" s="23" t="s">
        <v>30</v>
      </c>
      <c r="O305" s="22">
        <v>0</v>
      </c>
      <c r="P305" s="23" t="s">
        <v>30</v>
      </c>
      <c r="Q305" s="22">
        <v>0</v>
      </c>
      <c r="R305" s="23" t="s">
        <v>30</v>
      </c>
      <c r="S305" s="103">
        <v>0</v>
      </c>
      <c r="T305" s="29" t="s">
        <v>30</v>
      </c>
    </row>
    <row r="306" spans="1:20" s="11" customFormat="1" ht="126" x14ac:dyDescent="0.25">
      <c r="A306" s="19" t="s">
        <v>599</v>
      </c>
      <c r="B306" s="25" t="s">
        <v>76</v>
      </c>
      <c r="C306" s="21" t="s">
        <v>29</v>
      </c>
      <c r="D306" s="22">
        <f>SUM(D307:D325)</f>
        <v>0</v>
      </c>
      <c r="E306" s="22">
        <f>SUM(E307:E325)</f>
        <v>388.27353793999998</v>
      </c>
      <c r="F306" s="23" t="s">
        <v>30</v>
      </c>
      <c r="G306" s="22">
        <f>SUM(G307:G325)</f>
        <v>148.93720732</v>
      </c>
      <c r="H306" s="23" t="s">
        <v>30</v>
      </c>
      <c r="I306" s="22">
        <f>SUM(I307:I325)</f>
        <v>239.33633062000001</v>
      </c>
      <c r="J306" s="23" t="s">
        <v>30</v>
      </c>
      <c r="K306" s="22">
        <f>SUM(K307:K325)</f>
        <v>239.33633062000001</v>
      </c>
      <c r="L306" s="23" t="s">
        <v>30</v>
      </c>
      <c r="M306" s="22">
        <f>SUM(M307:M325)</f>
        <v>161.07583930999999</v>
      </c>
      <c r="N306" s="23" t="s">
        <v>30</v>
      </c>
      <c r="O306" s="22">
        <f>SUM(O307:O325)</f>
        <v>78.260491309999992</v>
      </c>
      <c r="P306" s="23" t="s">
        <v>30</v>
      </c>
      <c r="Q306" s="22">
        <f>SUM(Q307:Q325)</f>
        <v>-78.260491309999992</v>
      </c>
      <c r="R306" s="23" t="s">
        <v>30</v>
      </c>
      <c r="S306" s="103">
        <f t="shared" si="176"/>
        <v>-0.32698960123298637</v>
      </c>
      <c r="T306" s="29" t="s">
        <v>30</v>
      </c>
    </row>
    <row r="307" spans="1:20" ht="63" x14ac:dyDescent="0.25">
      <c r="A307" s="30" t="s">
        <v>599</v>
      </c>
      <c r="B307" s="41" t="s">
        <v>600</v>
      </c>
      <c r="C307" s="32" t="s">
        <v>601</v>
      </c>
      <c r="D307" s="33" t="s">
        <v>30</v>
      </c>
      <c r="E307" s="33">
        <v>53.005637999999998</v>
      </c>
      <c r="F307" s="34" t="s">
        <v>30</v>
      </c>
      <c r="G307" s="36">
        <v>3.3896379999999997</v>
      </c>
      <c r="H307" s="34" t="s">
        <v>30</v>
      </c>
      <c r="I307" s="36">
        <v>49.616</v>
      </c>
      <c r="J307" s="34" t="s">
        <v>30</v>
      </c>
      <c r="K307" s="33">
        <v>49.616</v>
      </c>
      <c r="L307" s="34" t="s">
        <v>30</v>
      </c>
      <c r="M307" s="33">
        <v>0.375</v>
      </c>
      <c r="N307" s="34" t="s">
        <v>30</v>
      </c>
      <c r="O307" s="33">
        <f t="shared" ref="O307:O325" si="177">I307-M307</f>
        <v>49.241</v>
      </c>
      <c r="P307" s="34" t="s">
        <v>30</v>
      </c>
      <c r="Q307" s="33">
        <f t="shared" ref="Q307:Q325" si="178">M307-K307</f>
        <v>-49.241</v>
      </c>
      <c r="R307" s="34" t="s">
        <v>30</v>
      </c>
      <c r="S307" s="77">
        <f t="shared" si="176"/>
        <v>-0.99244195420831993</v>
      </c>
      <c r="T307" s="37" t="s">
        <v>602</v>
      </c>
    </row>
    <row r="308" spans="1:20" ht="63" x14ac:dyDescent="0.25">
      <c r="A308" s="30" t="s">
        <v>599</v>
      </c>
      <c r="B308" s="41" t="s">
        <v>603</v>
      </c>
      <c r="C308" s="32" t="s">
        <v>604</v>
      </c>
      <c r="D308" s="39" t="s">
        <v>30</v>
      </c>
      <c r="E308" s="33">
        <v>33.980790839999997</v>
      </c>
      <c r="F308" s="34" t="s">
        <v>30</v>
      </c>
      <c r="G308" s="36">
        <v>33.980790840000004</v>
      </c>
      <c r="H308" s="34" t="s">
        <v>30</v>
      </c>
      <c r="I308" s="36">
        <v>0</v>
      </c>
      <c r="J308" s="34" t="s">
        <v>30</v>
      </c>
      <c r="K308" s="33">
        <v>0</v>
      </c>
      <c r="L308" s="34" t="s">
        <v>30</v>
      </c>
      <c r="M308" s="33">
        <v>0</v>
      </c>
      <c r="N308" s="34" t="s">
        <v>30</v>
      </c>
      <c r="O308" s="33">
        <f t="shared" si="177"/>
        <v>0</v>
      </c>
      <c r="P308" s="34" t="s">
        <v>30</v>
      </c>
      <c r="Q308" s="33">
        <f t="shared" si="178"/>
        <v>0</v>
      </c>
      <c r="R308" s="34" t="s">
        <v>30</v>
      </c>
      <c r="S308" s="77">
        <v>0</v>
      </c>
      <c r="T308" s="37" t="s">
        <v>30</v>
      </c>
    </row>
    <row r="309" spans="1:20" ht="47.25" x14ac:dyDescent="0.25">
      <c r="A309" s="30" t="s">
        <v>599</v>
      </c>
      <c r="B309" s="41" t="s">
        <v>605</v>
      </c>
      <c r="C309" s="32" t="s">
        <v>606</v>
      </c>
      <c r="D309" s="39" t="s">
        <v>30</v>
      </c>
      <c r="E309" s="33">
        <v>8.3736665200000004</v>
      </c>
      <c r="F309" s="34" t="s">
        <v>30</v>
      </c>
      <c r="G309" s="36">
        <v>8.3736665200000004</v>
      </c>
      <c r="H309" s="34" t="s">
        <v>30</v>
      </c>
      <c r="I309" s="36">
        <v>0</v>
      </c>
      <c r="J309" s="34" t="s">
        <v>30</v>
      </c>
      <c r="K309" s="33">
        <v>0</v>
      </c>
      <c r="L309" s="34" t="s">
        <v>30</v>
      </c>
      <c r="M309" s="33">
        <v>0</v>
      </c>
      <c r="N309" s="34" t="s">
        <v>30</v>
      </c>
      <c r="O309" s="33">
        <f t="shared" si="177"/>
        <v>0</v>
      </c>
      <c r="P309" s="34" t="s">
        <v>30</v>
      </c>
      <c r="Q309" s="33">
        <f t="shared" si="178"/>
        <v>0</v>
      </c>
      <c r="R309" s="34" t="s">
        <v>30</v>
      </c>
      <c r="S309" s="77">
        <v>0</v>
      </c>
      <c r="T309" s="48" t="s">
        <v>30</v>
      </c>
    </row>
    <row r="310" spans="1:20" ht="63" x14ac:dyDescent="0.25">
      <c r="A310" s="30" t="s">
        <v>599</v>
      </c>
      <c r="B310" s="41" t="s">
        <v>607</v>
      </c>
      <c r="C310" s="32" t="s">
        <v>608</v>
      </c>
      <c r="D310" s="33" t="s">
        <v>30</v>
      </c>
      <c r="E310" s="33">
        <v>22.245513110000001</v>
      </c>
      <c r="F310" s="34" t="s">
        <v>30</v>
      </c>
      <c r="G310" s="36">
        <v>22.245513110000001</v>
      </c>
      <c r="H310" s="34" t="s">
        <v>30</v>
      </c>
      <c r="I310" s="36">
        <v>0</v>
      </c>
      <c r="J310" s="34" t="s">
        <v>30</v>
      </c>
      <c r="K310" s="33">
        <v>0</v>
      </c>
      <c r="L310" s="34" t="s">
        <v>30</v>
      </c>
      <c r="M310" s="33">
        <v>0</v>
      </c>
      <c r="N310" s="34" t="s">
        <v>30</v>
      </c>
      <c r="O310" s="33">
        <f t="shared" si="177"/>
        <v>0</v>
      </c>
      <c r="P310" s="34" t="s">
        <v>30</v>
      </c>
      <c r="Q310" s="33">
        <f t="shared" si="178"/>
        <v>0</v>
      </c>
      <c r="R310" s="34" t="s">
        <v>30</v>
      </c>
      <c r="S310" s="77">
        <v>0</v>
      </c>
      <c r="T310" s="47" t="s">
        <v>30</v>
      </c>
    </row>
    <row r="311" spans="1:20" ht="63" x14ac:dyDescent="0.25">
      <c r="A311" s="30" t="s">
        <v>599</v>
      </c>
      <c r="B311" s="41" t="s">
        <v>609</v>
      </c>
      <c r="C311" s="32" t="s">
        <v>610</v>
      </c>
      <c r="D311" s="33" t="s">
        <v>30</v>
      </c>
      <c r="E311" s="33">
        <v>10.33458744</v>
      </c>
      <c r="F311" s="34" t="s">
        <v>30</v>
      </c>
      <c r="G311" s="36">
        <v>10.33458744</v>
      </c>
      <c r="H311" s="34" t="s">
        <v>30</v>
      </c>
      <c r="I311" s="36">
        <v>0</v>
      </c>
      <c r="J311" s="34" t="s">
        <v>30</v>
      </c>
      <c r="K311" s="33">
        <v>0</v>
      </c>
      <c r="L311" s="34" t="s">
        <v>30</v>
      </c>
      <c r="M311" s="33">
        <v>0</v>
      </c>
      <c r="N311" s="34" t="s">
        <v>30</v>
      </c>
      <c r="O311" s="33">
        <f t="shared" si="177"/>
        <v>0</v>
      </c>
      <c r="P311" s="34" t="s">
        <v>30</v>
      </c>
      <c r="Q311" s="33">
        <f t="shared" si="178"/>
        <v>0</v>
      </c>
      <c r="R311" s="34" t="s">
        <v>30</v>
      </c>
      <c r="S311" s="77">
        <v>0</v>
      </c>
      <c r="T311" s="48" t="s">
        <v>30</v>
      </c>
    </row>
    <row r="312" spans="1:20" ht="63" x14ac:dyDescent="0.25">
      <c r="A312" s="30" t="s">
        <v>599</v>
      </c>
      <c r="B312" s="41" t="s">
        <v>611</v>
      </c>
      <c r="C312" s="32" t="s">
        <v>612</v>
      </c>
      <c r="D312" s="33" t="s">
        <v>30</v>
      </c>
      <c r="E312" s="33">
        <v>11.041635470000001</v>
      </c>
      <c r="F312" s="34" t="s">
        <v>30</v>
      </c>
      <c r="G312" s="36">
        <v>11.041635470000001</v>
      </c>
      <c r="H312" s="34" t="s">
        <v>30</v>
      </c>
      <c r="I312" s="36">
        <v>0</v>
      </c>
      <c r="J312" s="34" t="s">
        <v>30</v>
      </c>
      <c r="K312" s="33">
        <v>0</v>
      </c>
      <c r="L312" s="34" t="s">
        <v>30</v>
      </c>
      <c r="M312" s="33">
        <v>0</v>
      </c>
      <c r="N312" s="34" t="s">
        <v>30</v>
      </c>
      <c r="O312" s="33">
        <f t="shared" si="177"/>
        <v>0</v>
      </c>
      <c r="P312" s="34" t="s">
        <v>30</v>
      </c>
      <c r="Q312" s="33">
        <f t="shared" si="178"/>
        <v>0</v>
      </c>
      <c r="R312" s="34" t="s">
        <v>30</v>
      </c>
      <c r="S312" s="77">
        <v>0</v>
      </c>
      <c r="T312" s="48" t="s">
        <v>30</v>
      </c>
    </row>
    <row r="313" spans="1:20" ht="47.25" x14ac:dyDescent="0.25">
      <c r="A313" s="30" t="s">
        <v>599</v>
      </c>
      <c r="B313" s="41" t="s">
        <v>613</v>
      </c>
      <c r="C313" s="32" t="s">
        <v>614</v>
      </c>
      <c r="D313" s="64" t="s">
        <v>30</v>
      </c>
      <c r="E313" s="64">
        <v>17.970763419999997</v>
      </c>
      <c r="F313" s="34" t="s">
        <v>30</v>
      </c>
      <c r="G313" s="36">
        <v>8.6334062199999995</v>
      </c>
      <c r="H313" s="34" t="s">
        <v>30</v>
      </c>
      <c r="I313" s="36">
        <v>9.3373571999999978</v>
      </c>
      <c r="J313" s="34" t="s">
        <v>30</v>
      </c>
      <c r="K313" s="33">
        <v>9.3373571999999996</v>
      </c>
      <c r="L313" s="34" t="s">
        <v>30</v>
      </c>
      <c r="M313" s="33">
        <v>7.2277037100000001</v>
      </c>
      <c r="N313" s="34" t="s">
        <v>30</v>
      </c>
      <c r="O313" s="33">
        <f t="shared" si="177"/>
        <v>2.1096534899999977</v>
      </c>
      <c r="P313" s="34" t="s">
        <v>30</v>
      </c>
      <c r="Q313" s="33">
        <f t="shared" si="178"/>
        <v>-2.1096534899999995</v>
      </c>
      <c r="R313" s="34" t="s">
        <v>30</v>
      </c>
      <c r="S313" s="77">
        <f t="shared" si="176"/>
        <v>-0.22593689464937675</v>
      </c>
      <c r="T313" s="47" t="s">
        <v>615</v>
      </c>
    </row>
    <row r="314" spans="1:20" ht="63" x14ac:dyDescent="0.25">
      <c r="A314" s="30" t="s">
        <v>599</v>
      </c>
      <c r="B314" s="41" t="s">
        <v>616</v>
      </c>
      <c r="C314" s="32" t="s">
        <v>617</v>
      </c>
      <c r="D314" s="33" t="s">
        <v>30</v>
      </c>
      <c r="E314" s="33">
        <v>10.565832020000002</v>
      </c>
      <c r="F314" s="34" t="s">
        <v>30</v>
      </c>
      <c r="G314" s="36">
        <v>10.565832020000002</v>
      </c>
      <c r="H314" s="34" t="s">
        <v>30</v>
      </c>
      <c r="I314" s="36">
        <v>0</v>
      </c>
      <c r="J314" s="34" t="s">
        <v>30</v>
      </c>
      <c r="K314" s="33">
        <v>0</v>
      </c>
      <c r="L314" s="34" t="s">
        <v>30</v>
      </c>
      <c r="M314" s="33">
        <v>0</v>
      </c>
      <c r="N314" s="34" t="s">
        <v>30</v>
      </c>
      <c r="O314" s="33">
        <f t="shared" si="177"/>
        <v>0</v>
      </c>
      <c r="P314" s="34" t="s">
        <v>30</v>
      </c>
      <c r="Q314" s="33">
        <f t="shared" si="178"/>
        <v>0</v>
      </c>
      <c r="R314" s="34" t="s">
        <v>30</v>
      </c>
      <c r="S314" s="77">
        <v>0</v>
      </c>
      <c r="T314" s="47" t="s">
        <v>30</v>
      </c>
    </row>
    <row r="315" spans="1:20" ht="47.25" x14ac:dyDescent="0.25">
      <c r="A315" s="65" t="s">
        <v>599</v>
      </c>
      <c r="B315" s="49" t="s">
        <v>618</v>
      </c>
      <c r="C315" s="39" t="s">
        <v>619</v>
      </c>
      <c r="D315" s="33" t="s">
        <v>30</v>
      </c>
      <c r="E315" s="66">
        <v>18.84577079</v>
      </c>
      <c r="F315" s="34" t="s">
        <v>30</v>
      </c>
      <c r="G315" s="36">
        <v>18.84577079</v>
      </c>
      <c r="H315" s="34" t="s">
        <v>30</v>
      </c>
      <c r="I315" s="36">
        <v>0</v>
      </c>
      <c r="J315" s="34" t="s">
        <v>30</v>
      </c>
      <c r="K315" s="33">
        <v>0</v>
      </c>
      <c r="L315" s="34" t="s">
        <v>30</v>
      </c>
      <c r="M315" s="33">
        <v>0</v>
      </c>
      <c r="N315" s="34" t="s">
        <v>30</v>
      </c>
      <c r="O315" s="33">
        <f t="shared" si="177"/>
        <v>0</v>
      </c>
      <c r="P315" s="34" t="s">
        <v>30</v>
      </c>
      <c r="Q315" s="33">
        <f t="shared" si="178"/>
        <v>0</v>
      </c>
      <c r="R315" s="34" t="s">
        <v>30</v>
      </c>
      <c r="S315" s="77">
        <v>0</v>
      </c>
      <c r="T315" s="48" t="s">
        <v>30</v>
      </c>
    </row>
    <row r="316" spans="1:20" ht="47.25" x14ac:dyDescent="0.25">
      <c r="A316" s="65" t="s">
        <v>599</v>
      </c>
      <c r="B316" s="49" t="s">
        <v>620</v>
      </c>
      <c r="C316" s="39" t="s">
        <v>621</v>
      </c>
      <c r="D316" s="33" t="s">
        <v>30</v>
      </c>
      <c r="E316" s="66">
        <v>24.124535869999999</v>
      </c>
      <c r="F316" s="34" t="s">
        <v>30</v>
      </c>
      <c r="G316" s="36">
        <v>21.270271869999998</v>
      </c>
      <c r="H316" s="34" t="s">
        <v>30</v>
      </c>
      <c r="I316" s="36">
        <v>2.8542640000000006</v>
      </c>
      <c r="J316" s="34" t="s">
        <v>30</v>
      </c>
      <c r="K316" s="33">
        <v>2.8542640000000001</v>
      </c>
      <c r="L316" s="34" t="s">
        <v>30</v>
      </c>
      <c r="M316" s="33">
        <v>2.80107573</v>
      </c>
      <c r="N316" s="34" t="s">
        <v>30</v>
      </c>
      <c r="O316" s="33">
        <f t="shared" si="177"/>
        <v>5.3188270000000593E-2</v>
      </c>
      <c r="P316" s="34" t="s">
        <v>30</v>
      </c>
      <c r="Q316" s="33">
        <f t="shared" si="178"/>
        <v>-5.3188270000000148E-2</v>
      </c>
      <c r="R316" s="34" t="s">
        <v>30</v>
      </c>
      <c r="S316" s="77">
        <f t="shared" si="176"/>
        <v>-1.8634670794292381E-2</v>
      </c>
      <c r="T316" s="37" t="s">
        <v>30</v>
      </c>
    </row>
    <row r="317" spans="1:20" ht="47.25" x14ac:dyDescent="0.25">
      <c r="A317" s="65" t="s">
        <v>599</v>
      </c>
      <c r="B317" s="49" t="s">
        <v>622</v>
      </c>
      <c r="C317" s="39" t="s">
        <v>623</v>
      </c>
      <c r="D317" s="33" t="s">
        <v>30</v>
      </c>
      <c r="E317" s="33">
        <v>10.156181</v>
      </c>
      <c r="F317" s="34" t="s">
        <v>30</v>
      </c>
      <c r="G317" s="36">
        <v>0</v>
      </c>
      <c r="H317" s="34" t="s">
        <v>30</v>
      </c>
      <c r="I317" s="36">
        <v>10.156181</v>
      </c>
      <c r="J317" s="34" t="s">
        <v>30</v>
      </c>
      <c r="K317" s="33">
        <v>10.156181</v>
      </c>
      <c r="L317" s="34" t="s">
        <v>30</v>
      </c>
      <c r="M317" s="33">
        <v>10.4981784</v>
      </c>
      <c r="N317" s="34" t="s">
        <v>30</v>
      </c>
      <c r="O317" s="33">
        <f t="shared" si="177"/>
        <v>-0.34199740000000034</v>
      </c>
      <c r="P317" s="34" t="s">
        <v>30</v>
      </c>
      <c r="Q317" s="33">
        <f t="shared" si="178"/>
        <v>0.34199740000000034</v>
      </c>
      <c r="R317" s="34" t="s">
        <v>30</v>
      </c>
      <c r="S317" s="77">
        <f t="shared" si="176"/>
        <v>3.3673818928591399E-2</v>
      </c>
      <c r="T317" s="37" t="s">
        <v>345</v>
      </c>
    </row>
    <row r="318" spans="1:20" ht="63" x14ac:dyDescent="0.25">
      <c r="A318" s="65" t="s">
        <v>599</v>
      </c>
      <c r="B318" s="49" t="s">
        <v>624</v>
      </c>
      <c r="C318" s="39" t="s">
        <v>625</v>
      </c>
      <c r="D318" s="33" t="s">
        <v>30</v>
      </c>
      <c r="E318" s="33">
        <v>4.7137839999999995</v>
      </c>
      <c r="F318" s="34" t="s">
        <v>30</v>
      </c>
      <c r="G318" s="36">
        <v>0</v>
      </c>
      <c r="H318" s="34" t="s">
        <v>30</v>
      </c>
      <c r="I318" s="36">
        <v>4.7137839999999995</v>
      </c>
      <c r="J318" s="34" t="s">
        <v>30</v>
      </c>
      <c r="K318" s="33">
        <v>4.7137839999999995</v>
      </c>
      <c r="L318" s="34" t="s">
        <v>30</v>
      </c>
      <c r="M318" s="33">
        <v>5.0802859299999996</v>
      </c>
      <c r="N318" s="34" t="s">
        <v>30</v>
      </c>
      <c r="O318" s="33">
        <f t="shared" si="177"/>
        <v>-0.36650193000000009</v>
      </c>
      <c r="P318" s="34" t="s">
        <v>30</v>
      </c>
      <c r="Q318" s="33">
        <f t="shared" si="178"/>
        <v>0.36650193000000009</v>
      </c>
      <c r="R318" s="34" t="s">
        <v>30</v>
      </c>
      <c r="S318" s="77">
        <f t="shared" si="176"/>
        <v>7.7751108239155667E-2</v>
      </c>
      <c r="T318" s="48" t="s">
        <v>345</v>
      </c>
    </row>
    <row r="319" spans="1:20" ht="94.5" x14ac:dyDescent="0.25">
      <c r="A319" s="65" t="s">
        <v>599</v>
      </c>
      <c r="B319" s="49" t="s">
        <v>626</v>
      </c>
      <c r="C319" s="39" t="s">
        <v>627</v>
      </c>
      <c r="D319" s="33" t="s">
        <v>30</v>
      </c>
      <c r="E319" s="33">
        <v>44.619228</v>
      </c>
      <c r="F319" s="34" t="s">
        <v>30</v>
      </c>
      <c r="G319" s="36">
        <v>0</v>
      </c>
      <c r="H319" s="34" t="s">
        <v>30</v>
      </c>
      <c r="I319" s="36">
        <v>44.619228</v>
      </c>
      <c r="J319" s="34" t="s">
        <v>30</v>
      </c>
      <c r="K319" s="33">
        <v>44.619228</v>
      </c>
      <c r="L319" s="34" t="s">
        <v>30</v>
      </c>
      <c r="M319" s="33">
        <v>31.703189930000001</v>
      </c>
      <c r="N319" s="34" t="s">
        <v>30</v>
      </c>
      <c r="O319" s="33">
        <f t="shared" si="177"/>
        <v>12.916038069999999</v>
      </c>
      <c r="P319" s="34" t="s">
        <v>30</v>
      </c>
      <c r="Q319" s="33">
        <f t="shared" si="178"/>
        <v>-12.916038069999999</v>
      </c>
      <c r="R319" s="34" t="s">
        <v>30</v>
      </c>
      <c r="S319" s="77">
        <f t="shared" si="176"/>
        <v>-0.28947246846135483</v>
      </c>
      <c r="T319" s="48" t="s">
        <v>628</v>
      </c>
    </row>
    <row r="320" spans="1:20" ht="94.5" x14ac:dyDescent="0.25">
      <c r="A320" s="65" t="s">
        <v>599</v>
      </c>
      <c r="B320" s="49" t="s">
        <v>629</v>
      </c>
      <c r="C320" s="39" t="s">
        <v>630</v>
      </c>
      <c r="D320" s="33" t="s">
        <v>30</v>
      </c>
      <c r="E320" s="33">
        <v>6.4936490000000004</v>
      </c>
      <c r="F320" s="34" t="s">
        <v>30</v>
      </c>
      <c r="G320" s="36">
        <v>0</v>
      </c>
      <c r="H320" s="34" t="s">
        <v>30</v>
      </c>
      <c r="I320" s="36">
        <v>6.4936490000000004</v>
      </c>
      <c r="J320" s="34" t="s">
        <v>30</v>
      </c>
      <c r="K320" s="33">
        <v>6.4936490000000004</v>
      </c>
      <c r="L320" s="34" t="s">
        <v>30</v>
      </c>
      <c r="M320" s="33">
        <v>7.9424620000000001E-2</v>
      </c>
      <c r="N320" s="34" t="s">
        <v>30</v>
      </c>
      <c r="O320" s="33">
        <f t="shared" si="177"/>
        <v>6.4142243800000003</v>
      </c>
      <c r="P320" s="34" t="s">
        <v>30</v>
      </c>
      <c r="Q320" s="33">
        <f t="shared" si="178"/>
        <v>-6.4142243800000003</v>
      </c>
      <c r="R320" s="34" t="s">
        <v>30</v>
      </c>
      <c r="S320" s="77">
        <f t="shared" si="176"/>
        <v>-0.98776887694422655</v>
      </c>
      <c r="T320" s="37" t="s">
        <v>631</v>
      </c>
    </row>
    <row r="321" spans="1:20" ht="47.25" x14ac:dyDescent="0.25">
      <c r="A321" s="30" t="s">
        <v>599</v>
      </c>
      <c r="B321" s="41" t="s">
        <v>632</v>
      </c>
      <c r="C321" s="32" t="s">
        <v>633</v>
      </c>
      <c r="D321" s="33" t="s">
        <v>30</v>
      </c>
      <c r="E321" s="33">
        <v>28.052439999999997</v>
      </c>
      <c r="F321" s="34" t="s">
        <v>30</v>
      </c>
      <c r="G321" s="36">
        <v>0</v>
      </c>
      <c r="H321" s="34" t="s">
        <v>30</v>
      </c>
      <c r="I321" s="36">
        <v>28.052439999999997</v>
      </c>
      <c r="J321" s="34" t="s">
        <v>30</v>
      </c>
      <c r="K321" s="33">
        <v>28.052439999999997</v>
      </c>
      <c r="L321" s="34" t="s">
        <v>30</v>
      </c>
      <c r="M321" s="33">
        <v>26.69804594</v>
      </c>
      <c r="N321" s="34" t="s">
        <v>30</v>
      </c>
      <c r="O321" s="33">
        <f t="shared" si="177"/>
        <v>1.3543940599999971</v>
      </c>
      <c r="P321" s="34" t="s">
        <v>30</v>
      </c>
      <c r="Q321" s="33">
        <f t="shared" si="178"/>
        <v>-1.3543940599999971</v>
      </c>
      <c r="R321" s="34" t="s">
        <v>30</v>
      </c>
      <c r="S321" s="77">
        <f t="shared" si="176"/>
        <v>-4.8280793399789725E-2</v>
      </c>
      <c r="T321" s="37" t="s">
        <v>30</v>
      </c>
    </row>
    <row r="322" spans="1:20" ht="47.25" x14ac:dyDescent="0.25">
      <c r="A322" s="30" t="s">
        <v>599</v>
      </c>
      <c r="B322" s="41" t="s">
        <v>634</v>
      </c>
      <c r="C322" s="32" t="s">
        <v>635</v>
      </c>
      <c r="D322" s="33" t="s">
        <v>30</v>
      </c>
      <c r="E322" s="33">
        <v>18.751695999999999</v>
      </c>
      <c r="F322" s="34" t="s">
        <v>30</v>
      </c>
      <c r="G322" s="36">
        <v>0</v>
      </c>
      <c r="H322" s="34" t="s">
        <v>30</v>
      </c>
      <c r="I322" s="36">
        <v>18.751695999999999</v>
      </c>
      <c r="J322" s="34" t="s">
        <v>30</v>
      </c>
      <c r="K322" s="33">
        <v>18.751695999999999</v>
      </c>
      <c r="L322" s="34" t="s">
        <v>30</v>
      </c>
      <c r="M322" s="33">
        <v>20.731415139999999</v>
      </c>
      <c r="N322" s="34" t="s">
        <v>30</v>
      </c>
      <c r="O322" s="33">
        <f t="shared" si="177"/>
        <v>-1.9797191400000003</v>
      </c>
      <c r="P322" s="34" t="s">
        <v>30</v>
      </c>
      <c r="Q322" s="33">
        <f t="shared" si="178"/>
        <v>1.9797191400000003</v>
      </c>
      <c r="R322" s="34" t="s">
        <v>30</v>
      </c>
      <c r="S322" s="77">
        <f t="shared" si="176"/>
        <v>0.10557547114671656</v>
      </c>
      <c r="T322" s="48" t="s">
        <v>636</v>
      </c>
    </row>
    <row r="323" spans="1:20" ht="63" x14ac:dyDescent="0.25">
      <c r="A323" s="30" t="s">
        <v>599</v>
      </c>
      <c r="B323" s="41" t="s">
        <v>637</v>
      </c>
      <c r="C323" s="32" t="s">
        <v>638</v>
      </c>
      <c r="D323" s="33" t="s">
        <v>30</v>
      </c>
      <c r="E323" s="33">
        <v>23.230915</v>
      </c>
      <c r="F323" s="34" t="s">
        <v>30</v>
      </c>
      <c r="G323" s="36">
        <v>0</v>
      </c>
      <c r="H323" s="34" t="s">
        <v>30</v>
      </c>
      <c r="I323" s="36">
        <v>23.230915</v>
      </c>
      <c r="J323" s="34" t="s">
        <v>30</v>
      </c>
      <c r="K323" s="33">
        <v>23.230915</v>
      </c>
      <c r="L323" s="34" t="s">
        <v>30</v>
      </c>
      <c r="M323" s="33">
        <v>14.61394095</v>
      </c>
      <c r="N323" s="34" t="s">
        <v>30</v>
      </c>
      <c r="O323" s="33">
        <f t="shared" si="177"/>
        <v>8.6169740499999996</v>
      </c>
      <c r="P323" s="34" t="s">
        <v>30</v>
      </c>
      <c r="Q323" s="33">
        <f t="shared" si="178"/>
        <v>-8.6169740499999996</v>
      </c>
      <c r="R323" s="34" t="s">
        <v>30</v>
      </c>
      <c r="S323" s="77">
        <f t="shared" si="176"/>
        <v>-0.37092701901754621</v>
      </c>
      <c r="T323" s="37" t="s">
        <v>639</v>
      </c>
    </row>
    <row r="324" spans="1:20" ht="63" x14ac:dyDescent="0.25">
      <c r="A324" s="30" t="s">
        <v>599</v>
      </c>
      <c r="B324" s="49" t="s">
        <v>640</v>
      </c>
      <c r="C324" s="42" t="s">
        <v>641</v>
      </c>
      <c r="D324" s="33" t="s">
        <v>30</v>
      </c>
      <c r="E324" s="33">
        <v>11.782108000000001</v>
      </c>
      <c r="F324" s="34" t="s">
        <v>30</v>
      </c>
      <c r="G324" s="36">
        <v>0.11104052999999998</v>
      </c>
      <c r="H324" s="34" t="s">
        <v>30</v>
      </c>
      <c r="I324" s="36">
        <v>11.671067470000001</v>
      </c>
      <c r="J324" s="34" t="s">
        <v>30</v>
      </c>
      <c r="K324" s="33">
        <v>11.671067470000001</v>
      </c>
      <c r="L324" s="34" t="s">
        <v>30</v>
      </c>
      <c r="M324" s="33">
        <v>13.642252900000001</v>
      </c>
      <c r="N324" s="34" t="s">
        <v>30</v>
      </c>
      <c r="O324" s="33">
        <f t="shared" si="177"/>
        <v>-1.9711854300000002</v>
      </c>
      <c r="P324" s="34" t="s">
        <v>30</v>
      </c>
      <c r="Q324" s="33">
        <f t="shared" si="178"/>
        <v>1.9711854300000002</v>
      </c>
      <c r="R324" s="34" t="s">
        <v>30</v>
      </c>
      <c r="S324" s="77">
        <f t="shared" si="176"/>
        <v>0.16889504195454713</v>
      </c>
      <c r="T324" s="37" t="s">
        <v>636</v>
      </c>
    </row>
    <row r="325" spans="1:20" ht="47.25" x14ac:dyDescent="0.25">
      <c r="A325" s="30" t="s">
        <v>599</v>
      </c>
      <c r="B325" s="49" t="s">
        <v>642</v>
      </c>
      <c r="C325" s="42" t="s">
        <v>643</v>
      </c>
      <c r="D325" s="33" t="s">
        <v>30</v>
      </c>
      <c r="E325" s="33">
        <v>29.984803460000002</v>
      </c>
      <c r="F325" s="34" t="s">
        <v>30</v>
      </c>
      <c r="G325" s="36">
        <v>0.14505451</v>
      </c>
      <c r="H325" s="34" t="s">
        <v>30</v>
      </c>
      <c r="I325" s="36">
        <v>29.839748950000001</v>
      </c>
      <c r="J325" s="34" t="s">
        <v>30</v>
      </c>
      <c r="K325" s="33">
        <v>29.839748950000001</v>
      </c>
      <c r="L325" s="34" t="s">
        <v>30</v>
      </c>
      <c r="M325" s="33">
        <v>27.625326059999999</v>
      </c>
      <c r="N325" s="34" t="s">
        <v>30</v>
      </c>
      <c r="O325" s="33">
        <f t="shared" si="177"/>
        <v>2.2144228900000016</v>
      </c>
      <c r="P325" s="34" t="s">
        <v>30</v>
      </c>
      <c r="Q325" s="33">
        <f t="shared" si="178"/>
        <v>-2.2144228900000016</v>
      </c>
      <c r="R325" s="34" t="s">
        <v>30</v>
      </c>
      <c r="S325" s="77">
        <f t="shared" si="176"/>
        <v>-7.4210506720767885E-2</v>
      </c>
      <c r="T325" s="37" t="s">
        <v>30</v>
      </c>
    </row>
    <row r="326" spans="1:20" s="11" customFormat="1" ht="47.25" x14ac:dyDescent="0.25">
      <c r="A326" s="19" t="s">
        <v>644</v>
      </c>
      <c r="B326" s="25" t="s">
        <v>96</v>
      </c>
      <c r="C326" s="21" t="s">
        <v>29</v>
      </c>
      <c r="D326" s="22">
        <v>0</v>
      </c>
      <c r="E326" s="22">
        <v>0</v>
      </c>
      <c r="F326" s="23" t="s">
        <v>30</v>
      </c>
      <c r="G326" s="22">
        <v>0</v>
      </c>
      <c r="H326" s="23" t="s">
        <v>30</v>
      </c>
      <c r="I326" s="22">
        <v>0</v>
      </c>
      <c r="J326" s="23" t="s">
        <v>30</v>
      </c>
      <c r="K326" s="22">
        <v>0</v>
      </c>
      <c r="L326" s="23" t="s">
        <v>30</v>
      </c>
      <c r="M326" s="22">
        <v>0</v>
      </c>
      <c r="N326" s="23" t="s">
        <v>30</v>
      </c>
      <c r="O326" s="22">
        <v>0</v>
      </c>
      <c r="P326" s="23" t="s">
        <v>30</v>
      </c>
      <c r="Q326" s="22">
        <v>0</v>
      </c>
      <c r="R326" s="23" t="s">
        <v>30</v>
      </c>
      <c r="S326" s="103">
        <v>0</v>
      </c>
      <c r="T326" s="29" t="s">
        <v>30</v>
      </c>
    </row>
    <row r="327" spans="1:20" s="11" customFormat="1" ht="78.75" x14ac:dyDescent="0.25">
      <c r="A327" s="19" t="s">
        <v>645</v>
      </c>
      <c r="B327" s="25" t="s">
        <v>98</v>
      </c>
      <c r="C327" s="21" t="s">
        <v>29</v>
      </c>
      <c r="D327" s="22">
        <f>D328+D333+D331+D332</f>
        <v>377.02107000000001</v>
      </c>
      <c r="E327" s="22">
        <f>E328+E333+E331+E332</f>
        <v>563.67913081000006</v>
      </c>
      <c r="F327" s="23" t="s">
        <v>30</v>
      </c>
      <c r="G327" s="22">
        <f>G328+G333+G331+G332</f>
        <v>204.02014860999998</v>
      </c>
      <c r="H327" s="23" t="s">
        <v>30</v>
      </c>
      <c r="I327" s="22">
        <f>I328+I333+I331+I332</f>
        <v>359.65898220000003</v>
      </c>
      <c r="J327" s="23" t="s">
        <v>30</v>
      </c>
      <c r="K327" s="22">
        <f>K328+K333+K331+K332</f>
        <v>94.497236409999999</v>
      </c>
      <c r="L327" s="23" t="s">
        <v>30</v>
      </c>
      <c r="M327" s="22">
        <f>M328+M333+M331+M332</f>
        <v>85.254698110000021</v>
      </c>
      <c r="N327" s="23" t="s">
        <v>30</v>
      </c>
      <c r="O327" s="22">
        <f>O328+O333+O331+O332</f>
        <v>274.40428408999998</v>
      </c>
      <c r="P327" s="23" t="s">
        <v>30</v>
      </c>
      <c r="Q327" s="22">
        <f>Q328+Q333+Q331+Q332</f>
        <v>-9.242538299999989</v>
      </c>
      <c r="R327" s="23" t="s">
        <v>30</v>
      </c>
      <c r="S327" s="103">
        <f t="shared" si="176"/>
        <v>-9.7807498410841506E-2</v>
      </c>
      <c r="T327" s="29" t="s">
        <v>30</v>
      </c>
    </row>
    <row r="328" spans="1:20" s="11" customFormat="1" ht="47.25" x14ac:dyDescent="0.25">
      <c r="A328" s="19" t="s">
        <v>646</v>
      </c>
      <c r="B328" s="25" t="s">
        <v>100</v>
      </c>
      <c r="C328" s="21" t="s">
        <v>29</v>
      </c>
      <c r="D328" s="22">
        <f>SUM(D329:D330)</f>
        <v>0</v>
      </c>
      <c r="E328" s="22">
        <f>SUM(E329:E330)</f>
        <v>110.7756335</v>
      </c>
      <c r="F328" s="23" t="s">
        <v>30</v>
      </c>
      <c r="G328" s="22">
        <f>SUM(G329:G330)</f>
        <v>110.7756335</v>
      </c>
      <c r="H328" s="23" t="s">
        <v>30</v>
      </c>
      <c r="I328" s="22">
        <f>SUM(I329:I330)</f>
        <v>0</v>
      </c>
      <c r="J328" s="23" t="s">
        <v>30</v>
      </c>
      <c r="K328" s="22">
        <f>SUM(K329:K330)</f>
        <v>0</v>
      </c>
      <c r="L328" s="23" t="s">
        <v>30</v>
      </c>
      <c r="M328" s="22">
        <f>SUM(M329:M330)</f>
        <v>0</v>
      </c>
      <c r="N328" s="23" t="s">
        <v>30</v>
      </c>
      <c r="O328" s="22">
        <f>SUM(O329:O330)</f>
        <v>0</v>
      </c>
      <c r="P328" s="23" t="s">
        <v>30</v>
      </c>
      <c r="Q328" s="22">
        <f>SUM(Q329:Q330)</f>
        <v>0</v>
      </c>
      <c r="R328" s="23" t="s">
        <v>30</v>
      </c>
      <c r="S328" s="103">
        <v>0</v>
      </c>
      <c r="T328" s="29" t="s">
        <v>30</v>
      </c>
    </row>
    <row r="329" spans="1:20" ht="47.25" x14ac:dyDescent="0.25">
      <c r="A329" s="30" t="s">
        <v>646</v>
      </c>
      <c r="B329" s="49" t="s">
        <v>647</v>
      </c>
      <c r="C329" s="39" t="s">
        <v>648</v>
      </c>
      <c r="D329" s="33" t="s">
        <v>30</v>
      </c>
      <c r="E329" s="33">
        <v>106.2756335</v>
      </c>
      <c r="F329" s="34" t="s">
        <v>30</v>
      </c>
      <c r="G329" s="36">
        <v>106.2756335</v>
      </c>
      <c r="H329" s="34" t="s">
        <v>30</v>
      </c>
      <c r="I329" s="36">
        <v>0</v>
      </c>
      <c r="J329" s="34" t="s">
        <v>30</v>
      </c>
      <c r="K329" s="33">
        <v>0</v>
      </c>
      <c r="L329" s="34" t="s">
        <v>30</v>
      </c>
      <c r="M329" s="33">
        <v>0</v>
      </c>
      <c r="N329" s="34" t="s">
        <v>30</v>
      </c>
      <c r="O329" s="33">
        <f t="shared" ref="O329:O330" si="179">I329-M329</f>
        <v>0</v>
      </c>
      <c r="P329" s="34" t="s">
        <v>30</v>
      </c>
      <c r="Q329" s="33">
        <f t="shared" ref="Q329:Q330" si="180">M329-K329</f>
        <v>0</v>
      </c>
      <c r="R329" s="34" t="s">
        <v>30</v>
      </c>
      <c r="S329" s="77">
        <v>0</v>
      </c>
      <c r="T329" s="37" t="s">
        <v>30</v>
      </c>
    </row>
    <row r="330" spans="1:20" ht="31.5" x14ac:dyDescent="0.25">
      <c r="A330" s="30" t="s">
        <v>646</v>
      </c>
      <c r="B330" s="49" t="s">
        <v>649</v>
      </c>
      <c r="C330" s="39" t="s">
        <v>650</v>
      </c>
      <c r="D330" s="33" t="s">
        <v>30</v>
      </c>
      <c r="E330" s="35">
        <v>4.5</v>
      </c>
      <c r="F330" s="34" t="s">
        <v>30</v>
      </c>
      <c r="G330" s="36">
        <v>4.5</v>
      </c>
      <c r="H330" s="34" t="s">
        <v>30</v>
      </c>
      <c r="I330" s="36">
        <v>0</v>
      </c>
      <c r="J330" s="34" t="s">
        <v>30</v>
      </c>
      <c r="K330" s="33">
        <v>0</v>
      </c>
      <c r="L330" s="34" t="s">
        <v>30</v>
      </c>
      <c r="M330" s="33">
        <v>0</v>
      </c>
      <c r="N330" s="34" t="s">
        <v>30</v>
      </c>
      <c r="O330" s="33">
        <f t="shared" si="179"/>
        <v>0</v>
      </c>
      <c r="P330" s="34" t="s">
        <v>30</v>
      </c>
      <c r="Q330" s="33">
        <f t="shared" si="180"/>
        <v>0</v>
      </c>
      <c r="R330" s="34" t="s">
        <v>30</v>
      </c>
      <c r="S330" s="77">
        <v>0</v>
      </c>
      <c r="T330" s="37" t="s">
        <v>30</v>
      </c>
    </row>
    <row r="331" spans="1:20" s="11" customFormat="1" ht="31.5" x14ac:dyDescent="0.25">
      <c r="A331" s="19" t="s">
        <v>651</v>
      </c>
      <c r="B331" s="25" t="s">
        <v>109</v>
      </c>
      <c r="C331" s="21" t="s">
        <v>29</v>
      </c>
      <c r="D331" s="22">
        <v>0</v>
      </c>
      <c r="E331" s="22">
        <v>0</v>
      </c>
      <c r="F331" s="23" t="s">
        <v>30</v>
      </c>
      <c r="G331" s="22">
        <v>0</v>
      </c>
      <c r="H331" s="23" t="s">
        <v>30</v>
      </c>
      <c r="I331" s="22">
        <v>0</v>
      </c>
      <c r="J331" s="23" t="s">
        <v>30</v>
      </c>
      <c r="K331" s="22">
        <v>0</v>
      </c>
      <c r="L331" s="23" t="s">
        <v>30</v>
      </c>
      <c r="M331" s="22">
        <v>0</v>
      </c>
      <c r="N331" s="23" t="s">
        <v>30</v>
      </c>
      <c r="O331" s="22">
        <v>0</v>
      </c>
      <c r="P331" s="23" t="s">
        <v>30</v>
      </c>
      <c r="Q331" s="22">
        <v>0</v>
      </c>
      <c r="R331" s="23" t="s">
        <v>30</v>
      </c>
      <c r="S331" s="103">
        <v>0</v>
      </c>
      <c r="T331" s="29" t="s">
        <v>30</v>
      </c>
    </row>
    <row r="332" spans="1:20" s="11" customFormat="1" ht="31.5" x14ac:dyDescent="0.25">
      <c r="A332" s="19" t="s">
        <v>652</v>
      </c>
      <c r="B332" s="25" t="s">
        <v>118</v>
      </c>
      <c r="C332" s="21" t="s">
        <v>29</v>
      </c>
      <c r="D332" s="22">
        <v>0</v>
      </c>
      <c r="E332" s="22">
        <v>0</v>
      </c>
      <c r="F332" s="23" t="s">
        <v>30</v>
      </c>
      <c r="G332" s="22">
        <v>0</v>
      </c>
      <c r="H332" s="23" t="s">
        <v>30</v>
      </c>
      <c r="I332" s="22">
        <v>0</v>
      </c>
      <c r="J332" s="23" t="s">
        <v>30</v>
      </c>
      <c r="K332" s="22">
        <v>0</v>
      </c>
      <c r="L332" s="23" t="s">
        <v>30</v>
      </c>
      <c r="M332" s="22">
        <v>0</v>
      </c>
      <c r="N332" s="23" t="s">
        <v>30</v>
      </c>
      <c r="O332" s="22">
        <v>0</v>
      </c>
      <c r="P332" s="23" t="s">
        <v>30</v>
      </c>
      <c r="Q332" s="22">
        <v>0</v>
      </c>
      <c r="R332" s="23" t="s">
        <v>30</v>
      </c>
      <c r="S332" s="103">
        <v>0</v>
      </c>
      <c r="T332" s="24" t="s">
        <v>30</v>
      </c>
    </row>
    <row r="333" spans="1:20" s="11" customFormat="1" ht="31.5" x14ac:dyDescent="0.25">
      <c r="A333" s="19" t="s">
        <v>653</v>
      </c>
      <c r="B333" s="25" t="s">
        <v>123</v>
      </c>
      <c r="C333" s="21" t="s">
        <v>29</v>
      </c>
      <c r="D333" s="22">
        <f t="shared" ref="D333:E333" si="181">SUM(D334:D339)</f>
        <v>377.02107000000001</v>
      </c>
      <c r="E333" s="22">
        <f t="shared" si="181"/>
        <v>452.90349731000003</v>
      </c>
      <c r="F333" s="23" t="s">
        <v>30</v>
      </c>
      <c r="G333" s="22">
        <f t="shared" ref="G333" si="182">SUM(G334:G339)</f>
        <v>93.244515109999995</v>
      </c>
      <c r="H333" s="23" t="s">
        <v>30</v>
      </c>
      <c r="I333" s="22">
        <f t="shared" ref="I333" si="183">SUM(I334:I339)</f>
        <v>359.65898220000003</v>
      </c>
      <c r="J333" s="23" t="s">
        <v>30</v>
      </c>
      <c r="K333" s="22">
        <f>SUM(K334:K339)</f>
        <v>94.497236409999999</v>
      </c>
      <c r="L333" s="23" t="s">
        <v>30</v>
      </c>
      <c r="M333" s="22">
        <f>SUM(M334:M339)</f>
        <v>85.254698110000021</v>
      </c>
      <c r="N333" s="23" t="s">
        <v>30</v>
      </c>
      <c r="O333" s="22">
        <f>SUM(O334:O339)</f>
        <v>274.40428408999998</v>
      </c>
      <c r="P333" s="23" t="s">
        <v>30</v>
      </c>
      <c r="Q333" s="22">
        <f>SUM(Q334:Q339)</f>
        <v>-9.242538299999989</v>
      </c>
      <c r="R333" s="23" t="s">
        <v>30</v>
      </c>
      <c r="S333" s="103">
        <f t="shared" si="176"/>
        <v>-9.7807498410841506E-2</v>
      </c>
      <c r="T333" s="29" t="s">
        <v>30</v>
      </c>
    </row>
    <row r="334" spans="1:20" ht="31.5" x14ac:dyDescent="0.25">
      <c r="A334" s="43" t="s">
        <v>653</v>
      </c>
      <c r="B334" s="44" t="s">
        <v>654</v>
      </c>
      <c r="C334" s="67" t="s">
        <v>655</v>
      </c>
      <c r="D334" s="33">
        <v>377.02107000000001</v>
      </c>
      <c r="E334" s="33">
        <v>452.56149730999999</v>
      </c>
      <c r="F334" s="34" t="s">
        <v>30</v>
      </c>
      <c r="G334" s="36">
        <v>93.244515109999995</v>
      </c>
      <c r="H334" s="34" t="s">
        <v>30</v>
      </c>
      <c r="I334" s="36">
        <v>359.31698219999998</v>
      </c>
      <c r="J334" s="34" t="s">
        <v>30</v>
      </c>
      <c r="K334" s="33">
        <v>94.155236410000001</v>
      </c>
      <c r="L334" s="34" t="s">
        <v>30</v>
      </c>
      <c r="M334" s="33">
        <v>84.910314820000011</v>
      </c>
      <c r="N334" s="34" t="s">
        <v>30</v>
      </c>
      <c r="O334" s="33">
        <f t="shared" ref="O334:O339" si="184">I334-M334</f>
        <v>274.40666737999999</v>
      </c>
      <c r="P334" s="34" t="s">
        <v>30</v>
      </c>
      <c r="Q334" s="33">
        <f t="shared" ref="Q334:Q339" si="185">M334-K334</f>
        <v>-9.2449215899999899</v>
      </c>
      <c r="R334" s="34" t="s">
        <v>30</v>
      </c>
      <c r="S334" s="77">
        <f t="shared" si="176"/>
        <v>-9.8188076866408985E-2</v>
      </c>
      <c r="T334" s="37" t="s">
        <v>30</v>
      </c>
    </row>
    <row r="335" spans="1:20" ht="31.5" x14ac:dyDescent="0.25">
      <c r="A335" s="43" t="s">
        <v>653</v>
      </c>
      <c r="B335" s="44" t="s">
        <v>656</v>
      </c>
      <c r="C335" s="67" t="s">
        <v>657</v>
      </c>
      <c r="D335" s="33" t="s">
        <v>30</v>
      </c>
      <c r="E335" s="33">
        <v>0</v>
      </c>
      <c r="F335" s="34" t="s">
        <v>30</v>
      </c>
      <c r="G335" s="36">
        <v>0</v>
      </c>
      <c r="H335" s="34" t="s">
        <v>30</v>
      </c>
      <c r="I335" s="36">
        <v>0</v>
      </c>
      <c r="J335" s="34" t="s">
        <v>30</v>
      </c>
      <c r="K335" s="33">
        <v>0</v>
      </c>
      <c r="L335" s="34" t="s">
        <v>30</v>
      </c>
      <c r="M335" s="33">
        <v>0</v>
      </c>
      <c r="N335" s="34" t="s">
        <v>30</v>
      </c>
      <c r="O335" s="33">
        <f t="shared" si="184"/>
        <v>0</v>
      </c>
      <c r="P335" s="34" t="s">
        <v>30</v>
      </c>
      <c r="Q335" s="33">
        <f t="shared" si="185"/>
        <v>0</v>
      </c>
      <c r="R335" s="34" t="s">
        <v>30</v>
      </c>
      <c r="S335" s="77">
        <v>0</v>
      </c>
      <c r="T335" s="37" t="s">
        <v>30</v>
      </c>
    </row>
    <row r="336" spans="1:20" ht="47.25" x14ac:dyDescent="0.25">
      <c r="A336" s="43" t="s">
        <v>653</v>
      </c>
      <c r="B336" s="44" t="s">
        <v>658</v>
      </c>
      <c r="C336" s="67" t="s">
        <v>659</v>
      </c>
      <c r="D336" s="33" t="s">
        <v>30</v>
      </c>
      <c r="E336" s="33">
        <v>0.107</v>
      </c>
      <c r="F336" s="34" t="s">
        <v>30</v>
      </c>
      <c r="G336" s="36">
        <v>0</v>
      </c>
      <c r="H336" s="34" t="s">
        <v>30</v>
      </c>
      <c r="I336" s="36">
        <v>0.107</v>
      </c>
      <c r="J336" s="34" t="s">
        <v>30</v>
      </c>
      <c r="K336" s="33">
        <v>0.107</v>
      </c>
      <c r="L336" s="34" t="s">
        <v>30</v>
      </c>
      <c r="M336" s="33">
        <v>9.6500500000000003E-2</v>
      </c>
      <c r="N336" s="34" t="s">
        <v>30</v>
      </c>
      <c r="O336" s="33">
        <f t="shared" si="184"/>
        <v>1.0499499999999995E-2</v>
      </c>
      <c r="P336" s="34" t="s">
        <v>30</v>
      </c>
      <c r="Q336" s="33">
        <f t="shared" si="185"/>
        <v>-1.0499499999999995E-2</v>
      </c>
      <c r="R336" s="34" t="s">
        <v>30</v>
      </c>
      <c r="S336" s="77">
        <f t="shared" si="176"/>
        <v>-9.8126168224299024E-2</v>
      </c>
      <c r="T336" s="37" t="s">
        <v>30</v>
      </c>
    </row>
    <row r="337" spans="1:20" ht="47.25" x14ac:dyDescent="0.25">
      <c r="A337" s="30" t="s">
        <v>653</v>
      </c>
      <c r="B337" s="68" t="s">
        <v>660</v>
      </c>
      <c r="C337" s="39" t="s">
        <v>661</v>
      </c>
      <c r="D337" s="33" t="s">
        <v>30</v>
      </c>
      <c r="E337" s="33">
        <v>0.11</v>
      </c>
      <c r="F337" s="34" t="s">
        <v>30</v>
      </c>
      <c r="G337" s="36">
        <v>0</v>
      </c>
      <c r="H337" s="34" t="s">
        <v>30</v>
      </c>
      <c r="I337" s="36">
        <v>0.11</v>
      </c>
      <c r="J337" s="34" t="s">
        <v>30</v>
      </c>
      <c r="K337" s="33">
        <v>0.11</v>
      </c>
      <c r="L337" s="34" t="s">
        <v>30</v>
      </c>
      <c r="M337" s="33">
        <v>9.818789E-2</v>
      </c>
      <c r="N337" s="34" t="s">
        <v>30</v>
      </c>
      <c r="O337" s="33">
        <f t="shared" si="184"/>
        <v>1.1812110000000001E-2</v>
      </c>
      <c r="P337" s="34" t="s">
        <v>30</v>
      </c>
      <c r="Q337" s="33">
        <f t="shared" si="185"/>
        <v>-1.1812110000000001E-2</v>
      </c>
      <c r="R337" s="34" t="s">
        <v>30</v>
      </c>
      <c r="S337" s="77">
        <f t="shared" si="176"/>
        <v>-0.10738281818181819</v>
      </c>
      <c r="T337" s="37" t="s">
        <v>615</v>
      </c>
    </row>
    <row r="338" spans="1:20" ht="47.25" x14ac:dyDescent="0.25">
      <c r="A338" s="30" t="s">
        <v>653</v>
      </c>
      <c r="B338" s="68" t="s">
        <v>662</v>
      </c>
      <c r="C338" s="39" t="s">
        <v>663</v>
      </c>
      <c r="D338" s="33" t="s">
        <v>30</v>
      </c>
      <c r="E338" s="35">
        <v>9.4E-2</v>
      </c>
      <c r="F338" s="34" t="s">
        <v>30</v>
      </c>
      <c r="G338" s="36">
        <v>0</v>
      </c>
      <c r="H338" s="34" t="s">
        <v>30</v>
      </c>
      <c r="I338" s="36">
        <v>9.4E-2</v>
      </c>
      <c r="J338" s="34" t="s">
        <v>30</v>
      </c>
      <c r="K338" s="33">
        <v>9.4E-2</v>
      </c>
      <c r="L338" s="34" t="s">
        <v>30</v>
      </c>
      <c r="M338" s="33">
        <v>0.11726572</v>
      </c>
      <c r="N338" s="34" t="s">
        <v>30</v>
      </c>
      <c r="O338" s="33">
        <f t="shared" si="184"/>
        <v>-2.3265720000000004E-2</v>
      </c>
      <c r="P338" s="34" t="s">
        <v>30</v>
      </c>
      <c r="Q338" s="33">
        <f t="shared" si="185"/>
        <v>2.3265720000000004E-2</v>
      </c>
      <c r="R338" s="34" t="s">
        <v>30</v>
      </c>
      <c r="S338" s="77">
        <f t="shared" si="176"/>
        <v>0.24750765957446813</v>
      </c>
      <c r="T338" s="37" t="s">
        <v>636</v>
      </c>
    </row>
    <row r="339" spans="1:20" ht="31.5" x14ac:dyDescent="0.25">
      <c r="A339" s="30" t="s">
        <v>653</v>
      </c>
      <c r="B339" s="68" t="s">
        <v>664</v>
      </c>
      <c r="C339" s="39" t="s">
        <v>665</v>
      </c>
      <c r="D339" s="33" t="s">
        <v>30</v>
      </c>
      <c r="E339" s="33">
        <v>3.1E-2</v>
      </c>
      <c r="F339" s="34" t="s">
        <v>30</v>
      </c>
      <c r="G339" s="36">
        <v>0</v>
      </c>
      <c r="H339" s="34" t="s">
        <v>30</v>
      </c>
      <c r="I339" s="36">
        <v>3.1E-2</v>
      </c>
      <c r="J339" s="34" t="s">
        <v>30</v>
      </c>
      <c r="K339" s="33">
        <v>3.1E-2</v>
      </c>
      <c r="L339" s="34" t="s">
        <v>30</v>
      </c>
      <c r="M339" s="33">
        <v>3.2429179999999995E-2</v>
      </c>
      <c r="N339" s="34" t="s">
        <v>30</v>
      </c>
      <c r="O339" s="33">
        <f t="shared" si="184"/>
        <v>-1.4291799999999952E-3</v>
      </c>
      <c r="P339" s="34" t="s">
        <v>30</v>
      </c>
      <c r="Q339" s="33">
        <f t="shared" si="185"/>
        <v>1.4291799999999952E-3</v>
      </c>
      <c r="R339" s="34" t="s">
        <v>30</v>
      </c>
      <c r="S339" s="77">
        <f t="shared" si="176"/>
        <v>4.6102580645161137E-2</v>
      </c>
      <c r="T339" s="37" t="s">
        <v>30</v>
      </c>
    </row>
    <row r="340" spans="1:20" s="11" customFormat="1" ht="31.5" x14ac:dyDescent="0.25">
      <c r="A340" s="19" t="s">
        <v>666</v>
      </c>
      <c r="B340" s="25" t="s">
        <v>148</v>
      </c>
      <c r="C340" s="21" t="s">
        <v>29</v>
      </c>
      <c r="D340" s="22">
        <f>D341+D356+D358+D379</f>
        <v>569.13040694915253</v>
      </c>
      <c r="E340" s="22">
        <f>E341+E356+E358+E379</f>
        <v>3615.4232692667538</v>
      </c>
      <c r="F340" s="23" t="s">
        <v>30</v>
      </c>
      <c r="G340" s="22">
        <f>G341+G356+G358+G379</f>
        <v>1423.84202035</v>
      </c>
      <c r="H340" s="23" t="s">
        <v>30</v>
      </c>
      <c r="I340" s="22">
        <f>I341+I356+I358+I379</f>
        <v>2191.5812489167538</v>
      </c>
      <c r="J340" s="23" t="s">
        <v>30</v>
      </c>
      <c r="K340" s="22">
        <f>K341+K356+K358+K379</f>
        <v>377.27769446895741</v>
      </c>
      <c r="L340" s="23" t="s">
        <v>30</v>
      </c>
      <c r="M340" s="22">
        <f>M341+M356+M358+M379</f>
        <v>372.06808690999998</v>
      </c>
      <c r="N340" s="23" t="s">
        <v>30</v>
      </c>
      <c r="O340" s="22">
        <f>O341+O356+O358+O379</f>
        <v>1819.5131620067539</v>
      </c>
      <c r="P340" s="23" t="s">
        <v>30</v>
      </c>
      <c r="Q340" s="22">
        <f>Q341+Q356+Q358+Q379</f>
        <v>-5.2096075589573871</v>
      </c>
      <c r="R340" s="23" t="s">
        <v>30</v>
      </c>
      <c r="S340" s="103">
        <f t="shared" si="176"/>
        <v>-1.3808416546571205E-2</v>
      </c>
      <c r="T340" s="29" t="s">
        <v>30</v>
      </c>
    </row>
    <row r="341" spans="1:20" s="11" customFormat="1" ht="63" x14ac:dyDescent="0.25">
      <c r="A341" s="19" t="s">
        <v>667</v>
      </c>
      <c r="B341" s="25" t="s">
        <v>150</v>
      </c>
      <c r="C341" s="21" t="s">
        <v>29</v>
      </c>
      <c r="D341" s="22">
        <f>SUM(D342:D355)</f>
        <v>0</v>
      </c>
      <c r="E341" s="22">
        <f>SUM(E342:E355)</f>
        <v>1214.6027773899998</v>
      </c>
      <c r="F341" s="23" t="s">
        <v>30</v>
      </c>
      <c r="G341" s="22">
        <f>SUM(G342:G355)</f>
        <v>1071.52397006</v>
      </c>
      <c r="H341" s="23" t="s">
        <v>30</v>
      </c>
      <c r="I341" s="22">
        <f>SUM(I342:I355)</f>
        <v>143.07880733000005</v>
      </c>
      <c r="J341" s="23" t="s">
        <v>30</v>
      </c>
      <c r="K341" s="22">
        <f>SUM(K342:K355)</f>
        <v>53.178807329999998</v>
      </c>
      <c r="L341" s="23" t="s">
        <v>30</v>
      </c>
      <c r="M341" s="22">
        <f>SUM(M342:M355)</f>
        <v>42.678807329999998</v>
      </c>
      <c r="N341" s="23" t="s">
        <v>30</v>
      </c>
      <c r="O341" s="22">
        <f>SUM(O342:O355)</f>
        <v>100.4</v>
      </c>
      <c r="P341" s="23" t="s">
        <v>30</v>
      </c>
      <c r="Q341" s="22">
        <f>SUM(Q342:Q355)</f>
        <v>-10.5</v>
      </c>
      <c r="R341" s="23" t="s">
        <v>30</v>
      </c>
      <c r="S341" s="103">
        <f t="shared" si="176"/>
        <v>-0.19744707576539777</v>
      </c>
      <c r="T341" s="29" t="s">
        <v>30</v>
      </c>
    </row>
    <row r="342" spans="1:20" ht="63" x14ac:dyDescent="0.25">
      <c r="A342" s="30" t="s">
        <v>667</v>
      </c>
      <c r="B342" s="68" t="s">
        <v>668</v>
      </c>
      <c r="C342" s="39" t="s">
        <v>669</v>
      </c>
      <c r="D342" s="33" t="s">
        <v>30</v>
      </c>
      <c r="E342" s="33">
        <v>78.366464669999999</v>
      </c>
      <c r="F342" s="34" t="s">
        <v>30</v>
      </c>
      <c r="G342" s="36">
        <v>78.366464669999999</v>
      </c>
      <c r="H342" s="34" t="s">
        <v>30</v>
      </c>
      <c r="I342" s="36">
        <v>0</v>
      </c>
      <c r="J342" s="34" t="s">
        <v>30</v>
      </c>
      <c r="K342" s="33">
        <v>0</v>
      </c>
      <c r="L342" s="34" t="s">
        <v>30</v>
      </c>
      <c r="M342" s="33">
        <v>0</v>
      </c>
      <c r="N342" s="34" t="s">
        <v>30</v>
      </c>
      <c r="O342" s="33">
        <f t="shared" ref="O342:O355" si="186">I342-M342</f>
        <v>0</v>
      </c>
      <c r="P342" s="34" t="s">
        <v>30</v>
      </c>
      <c r="Q342" s="33">
        <f t="shared" ref="Q342:Q355" si="187">M342-K342</f>
        <v>0</v>
      </c>
      <c r="R342" s="34" t="s">
        <v>30</v>
      </c>
      <c r="S342" s="77">
        <v>0</v>
      </c>
      <c r="T342" s="37" t="s">
        <v>30</v>
      </c>
    </row>
    <row r="343" spans="1:20" ht="78.75" x14ac:dyDescent="0.25">
      <c r="A343" s="69" t="s">
        <v>667</v>
      </c>
      <c r="B343" s="69" t="s">
        <v>670</v>
      </c>
      <c r="C343" s="69" t="s">
        <v>671</v>
      </c>
      <c r="D343" s="33" t="s">
        <v>30</v>
      </c>
      <c r="E343" s="33">
        <v>69.8</v>
      </c>
      <c r="F343" s="34" t="s">
        <v>30</v>
      </c>
      <c r="G343" s="36">
        <v>0</v>
      </c>
      <c r="H343" s="34" t="s">
        <v>30</v>
      </c>
      <c r="I343" s="36">
        <v>69.8</v>
      </c>
      <c r="J343" s="34" t="s">
        <v>30</v>
      </c>
      <c r="K343" s="33">
        <v>8</v>
      </c>
      <c r="L343" s="34" t="s">
        <v>30</v>
      </c>
      <c r="M343" s="33">
        <v>0</v>
      </c>
      <c r="N343" s="34" t="s">
        <v>30</v>
      </c>
      <c r="O343" s="33">
        <f t="shared" si="186"/>
        <v>69.8</v>
      </c>
      <c r="P343" s="34" t="s">
        <v>30</v>
      </c>
      <c r="Q343" s="33">
        <f t="shared" si="187"/>
        <v>-8</v>
      </c>
      <c r="R343" s="34" t="s">
        <v>30</v>
      </c>
      <c r="S343" s="77">
        <f t="shared" si="176"/>
        <v>-1</v>
      </c>
      <c r="T343" s="37" t="s">
        <v>672</v>
      </c>
    </row>
    <row r="344" spans="1:20" ht="78.75" x14ac:dyDescent="0.25">
      <c r="A344" s="30" t="s">
        <v>667</v>
      </c>
      <c r="B344" s="68" t="s">
        <v>673</v>
      </c>
      <c r="C344" s="39" t="s">
        <v>674</v>
      </c>
      <c r="D344" s="33" t="s">
        <v>30</v>
      </c>
      <c r="E344" s="33">
        <v>30.6</v>
      </c>
      <c r="F344" s="34" t="s">
        <v>30</v>
      </c>
      <c r="G344" s="36">
        <v>0</v>
      </c>
      <c r="H344" s="34" t="s">
        <v>30</v>
      </c>
      <c r="I344" s="36">
        <v>30.6</v>
      </c>
      <c r="J344" s="34" t="s">
        <v>30</v>
      </c>
      <c r="K344" s="33">
        <v>2.5</v>
      </c>
      <c r="L344" s="34" t="s">
        <v>30</v>
      </c>
      <c r="M344" s="33">
        <v>0</v>
      </c>
      <c r="N344" s="34" t="s">
        <v>30</v>
      </c>
      <c r="O344" s="33">
        <f t="shared" si="186"/>
        <v>30.6</v>
      </c>
      <c r="P344" s="34" t="s">
        <v>30</v>
      </c>
      <c r="Q344" s="33">
        <f t="shared" si="187"/>
        <v>-2.5</v>
      </c>
      <c r="R344" s="34" t="s">
        <v>30</v>
      </c>
      <c r="S344" s="77">
        <f t="shared" si="176"/>
        <v>-1</v>
      </c>
      <c r="T344" s="48" t="s">
        <v>672</v>
      </c>
    </row>
    <row r="345" spans="1:20" ht="31.5" x14ac:dyDescent="0.25">
      <c r="A345" s="30" t="s">
        <v>667</v>
      </c>
      <c r="B345" s="68" t="s">
        <v>675</v>
      </c>
      <c r="C345" s="39" t="s">
        <v>676</v>
      </c>
      <c r="D345" s="33" t="s">
        <v>30</v>
      </c>
      <c r="E345" s="33">
        <v>765.72595279000006</v>
      </c>
      <c r="F345" s="34" t="s">
        <v>30</v>
      </c>
      <c r="G345" s="36">
        <v>723.04714546000002</v>
      </c>
      <c r="H345" s="34" t="s">
        <v>30</v>
      </c>
      <c r="I345" s="36">
        <v>42.678807330000041</v>
      </c>
      <c r="J345" s="34" t="s">
        <v>30</v>
      </c>
      <c r="K345" s="33">
        <v>42.678807329999998</v>
      </c>
      <c r="L345" s="34" t="s">
        <v>30</v>
      </c>
      <c r="M345" s="33">
        <v>42.678807329999998</v>
      </c>
      <c r="N345" s="34" t="s">
        <v>30</v>
      </c>
      <c r="O345" s="33">
        <f t="shared" si="186"/>
        <v>0</v>
      </c>
      <c r="P345" s="34" t="s">
        <v>30</v>
      </c>
      <c r="Q345" s="33">
        <f t="shared" si="187"/>
        <v>0</v>
      </c>
      <c r="R345" s="34" t="s">
        <v>30</v>
      </c>
      <c r="S345" s="77">
        <f t="shared" si="176"/>
        <v>0</v>
      </c>
      <c r="T345" s="48" t="s">
        <v>30</v>
      </c>
    </row>
    <row r="346" spans="1:20" ht="31.5" x14ac:dyDescent="0.25">
      <c r="A346" s="43" t="s">
        <v>667</v>
      </c>
      <c r="B346" s="70" t="s">
        <v>677</v>
      </c>
      <c r="C346" s="71" t="s">
        <v>678</v>
      </c>
      <c r="D346" s="33" t="s">
        <v>30</v>
      </c>
      <c r="E346" s="33">
        <v>0</v>
      </c>
      <c r="F346" s="34" t="s">
        <v>30</v>
      </c>
      <c r="G346" s="36">
        <v>0</v>
      </c>
      <c r="H346" s="34" t="s">
        <v>30</v>
      </c>
      <c r="I346" s="36">
        <v>0</v>
      </c>
      <c r="J346" s="34" t="s">
        <v>30</v>
      </c>
      <c r="K346" s="33">
        <v>0</v>
      </c>
      <c r="L346" s="34" t="s">
        <v>30</v>
      </c>
      <c r="M346" s="33">
        <v>0</v>
      </c>
      <c r="N346" s="34" t="s">
        <v>30</v>
      </c>
      <c r="O346" s="33">
        <f t="shared" si="186"/>
        <v>0</v>
      </c>
      <c r="P346" s="34" t="s">
        <v>30</v>
      </c>
      <c r="Q346" s="33">
        <f t="shared" si="187"/>
        <v>0</v>
      </c>
      <c r="R346" s="34" t="s">
        <v>30</v>
      </c>
      <c r="S346" s="77">
        <v>0</v>
      </c>
      <c r="T346" s="37" t="s">
        <v>30</v>
      </c>
    </row>
    <row r="347" spans="1:20" ht="31.5" x14ac:dyDescent="0.25">
      <c r="A347" s="30" t="s">
        <v>667</v>
      </c>
      <c r="B347" s="68" t="s">
        <v>679</v>
      </c>
      <c r="C347" s="39" t="s">
        <v>680</v>
      </c>
      <c r="D347" s="33" t="s">
        <v>30</v>
      </c>
      <c r="E347" s="33">
        <v>19.1543587</v>
      </c>
      <c r="F347" s="34" t="s">
        <v>30</v>
      </c>
      <c r="G347" s="36">
        <v>19.1543587</v>
      </c>
      <c r="H347" s="34" t="s">
        <v>30</v>
      </c>
      <c r="I347" s="36">
        <v>0</v>
      </c>
      <c r="J347" s="34" t="s">
        <v>30</v>
      </c>
      <c r="K347" s="33">
        <v>0</v>
      </c>
      <c r="L347" s="34" t="s">
        <v>30</v>
      </c>
      <c r="M347" s="33">
        <v>0</v>
      </c>
      <c r="N347" s="34" t="s">
        <v>30</v>
      </c>
      <c r="O347" s="33">
        <f t="shared" si="186"/>
        <v>0</v>
      </c>
      <c r="P347" s="34" t="s">
        <v>30</v>
      </c>
      <c r="Q347" s="33">
        <f t="shared" si="187"/>
        <v>0</v>
      </c>
      <c r="R347" s="34" t="s">
        <v>30</v>
      </c>
      <c r="S347" s="77">
        <v>0</v>
      </c>
      <c r="T347" s="37" t="s">
        <v>30</v>
      </c>
    </row>
    <row r="348" spans="1:20" ht="31.5" x14ac:dyDescent="0.25">
      <c r="A348" s="30" t="s">
        <v>667</v>
      </c>
      <c r="B348" s="68" t="s">
        <v>681</v>
      </c>
      <c r="C348" s="39" t="s">
        <v>682</v>
      </c>
      <c r="D348" s="33" t="s">
        <v>30</v>
      </c>
      <c r="E348" s="33">
        <v>62.097472390000007</v>
      </c>
      <c r="F348" s="34" t="s">
        <v>30</v>
      </c>
      <c r="G348" s="36">
        <v>62.097472390000007</v>
      </c>
      <c r="H348" s="34" t="s">
        <v>30</v>
      </c>
      <c r="I348" s="36">
        <v>0</v>
      </c>
      <c r="J348" s="34" t="s">
        <v>30</v>
      </c>
      <c r="K348" s="33">
        <v>0</v>
      </c>
      <c r="L348" s="34" t="s">
        <v>30</v>
      </c>
      <c r="M348" s="33">
        <v>0</v>
      </c>
      <c r="N348" s="34" t="s">
        <v>30</v>
      </c>
      <c r="O348" s="33">
        <f t="shared" si="186"/>
        <v>0</v>
      </c>
      <c r="P348" s="34" t="s">
        <v>30</v>
      </c>
      <c r="Q348" s="33">
        <f t="shared" si="187"/>
        <v>0</v>
      </c>
      <c r="R348" s="34" t="s">
        <v>30</v>
      </c>
      <c r="S348" s="77">
        <v>0</v>
      </c>
      <c r="T348" s="37" t="s">
        <v>30</v>
      </c>
    </row>
    <row r="349" spans="1:20" ht="31.5" x14ac:dyDescent="0.25">
      <c r="A349" s="30" t="s">
        <v>667</v>
      </c>
      <c r="B349" s="68" t="s">
        <v>683</v>
      </c>
      <c r="C349" s="39" t="s">
        <v>684</v>
      </c>
      <c r="D349" s="33" t="s">
        <v>30</v>
      </c>
      <c r="E349" s="33">
        <v>5.2529162600000001</v>
      </c>
      <c r="F349" s="34" t="s">
        <v>30</v>
      </c>
      <c r="G349" s="36">
        <v>5.2529162600000001</v>
      </c>
      <c r="H349" s="34" t="s">
        <v>30</v>
      </c>
      <c r="I349" s="36">
        <v>0</v>
      </c>
      <c r="J349" s="34" t="s">
        <v>30</v>
      </c>
      <c r="K349" s="33">
        <v>0</v>
      </c>
      <c r="L349" s="34" t="s">
        <v>30</v>
      </c>
      <c r="M349" s="33">
        <v>0</v>
      </c>
      <c r="N349" s="34" t="s">
        <v>30</v>
      </c>
      <c r="O349" s="33">
        <f t="shared" si="186"/>
        <v>0</v>
      </c>
      <c r="P349" s="34" t="s">
        <v>30</v>
      </c>
      <c r="Q349" s="33">
        <f t="shared" si="187"/>
        <v>0</v>
      </c>
      <c r="R349" s="34" t="s">
        <v>30</v>
      </c>
      <c r="S349" s="77">
        <v>0</v>
      </c>
      <c r="T349" s="37" t="s">
        <v>30</v>
      </c>
    </row>
    <row r="350" spans="1:20" ht="31.5" x14ac:dyDescent="0.25">
      <c r="A350" s="30" t="s">
        <v>667</v>
      </c>
      <c r="B350" s="68" t="s">
        <v>685</v>
      </c>
      <c r="C350" s="39" t="s">
        <v>686</v>
      </c>
      <c r="D350" s="33" t="s">
        <v>30</v>
      </c>
      <c r="E350" s="33">
        <v>5.9636501600000003</v>
      </c>
      <c r="F350" s="34" t="s">
        <v>30</v>
      </c>
      <c r="G350" s="36">
        <v>5.9636501600000003</v>
      </c>
      <c r="H350" s="34" t="s">
        <v>30</v>
      </c>
      <c r="I350" s="36">
        <v>0</v>
      </c>
      <c r="J350" s="34" t="s">
        <v>30</v>
      </c>
      <c r="K350" s="33">
        <v>0</v>
      </c>
      <c r="L350" s="34" t="s">
        <v>30</v>
      </c>
      <c r="M350" s="33">
        <v>0</v>
      </c>
      <c r="N350" s="34" t="s">
        <v>30</v>
      </c>
      <c r="O350" s="33">
        <f t="shared" si="186"/>
        <v>0</v>
      </c>
      <c r="P350" s="34" t="s">
        <v>30</v>
      </c>
      <c r="Q350" s="33">
        <f t="shared" si="187"/>
        <v>0</v>
      </c>
      <c r="R350" s="34" t="s">
        <v>30</v>
      </c>
      <c r="S350" s="77">
        <v>0</v>
      </c>
      <c r="T350" s="47" t="s">
        <v>30</v>
      </c>
    </row>
    <row r="351" spans="1:20" ht="31.5" x14ac:dyDescent="0.25">
      <c r="A351" s="30" t="s">
        <v>667</v>
      </c>
      <c r="B351" s="68" t="s">
        <v>687</v>
      </c>
      <c r="C351" s="39" t="s">
        <v>688</v>
      </c>
      <c r="D351" s="33" t="s">
        <v>30</v>
      </c>
      <c r="E351" s="33">
        <v>97.442074289999994</v>
      </c>
      <c r="F351" s="34" t="s">
        <v>30</v>
      </c>
      <c r="G351" s="36">
        <v>97.442074289999994</v>
      </c>
      <c r="H351" s="34" t="s">
        <v>30</v>
      </c>
      <c r="I351" s="36">
        <v>0</v>
      </c>
      <c r="J351" s="34" t="s">
        <v>30</v>
      </c>
      <c r="K351" s="33">
        <v>0</v>
      </c>
      <c r="L351" s="34" t="s">
        <v>30</v>
      </c>
      <c r="M351" s="33">
        <v>0</v>
      </c>
      <c r="N351" s="34" t="s">
        <v>30</v>
      </c>
      <c r="O351" s="33">
        <f t="shared" si="186"/>
        <v>0</v>
      </c>
      <c r="P351" s="34" t="s">
        <v>30</v>
      </c>
      <c r="Q351" s="33">
        <f t="shared" si="187"/>
        <v>0</v>
      </c>
      <c r="R351" s="34" t="s">
        <v>30</v>
      </c>
      <c r="S351" s="77">
        <v>0</v>
      </c>
      <c r="T351" s="48" t="s">
        <v>30</v>
      </c>
    </row>
    <row r="352" spans="1:20" ht="31.5" x14ac:dyDescent="0.25">
      <c r="A352" s="30" t="s">
        <v>667</v>
      </c>
      <c r="B352" s="68" t="s">
        <v>689</v>
      </c>
      <c r="C352" s="39" t="s">
        <v>690</v>
      </c>
      <c r="D352" s="33" t="s">
        <v>30</v>
      </c>
      <c r="E352" s="33">
        <v>19.01976376</v>
      </c>
      <c r="F352" s="34" t="s">
        <v>30</v>
      </c>
      <c r="G352" s="36">
        <v>19.01976376</v>
      </c>
      <c r="H352" s="34" t="s">
        <v>30</v>
      </c>
      <c r="I352" s="36">
        <v>0</v>
      </c>
      <c r="J352" s="34" t="s">
        <v>30</v>
      </c>
      <c r="K352" s="33">
        <v>0</v>
      </c>
      <c r="L352" s="34" t="s">
        <v>30</v>
      </c>
      <c r="M352" s="33">
        <v>0</v>
      </c>
      <c r="N352" s="34" t="s">
        <v>30</v>
      </c>
      <c r="O352" s="33">
        <f t="shared" si="186"/>
        <v>0</v>
      </c>
      <c r="P352" s="34" t="s">
        <v>30</v>
      </c>
      <c r="Q352" s="33">
        <f t="shared" si="187"/>
        <v>0</v>
      </c>
      <c r="R352" s="34" t="s">
        <v>30</v>
      </c>
      <c r="S352" s="77">
        <v>0</v>
      </c>
      <c r="T352" s="47" t="s">
        <v>30</v>
      </c>
    </row>
    <row r="353" spans="1:20" ht="31.5" x14ac:dyDescent="0.25">
      <c r="A353" s="30" t="s">
        <v>667</v>
      </c>
      <c r="B353" s="68" t="s">
        <v>691</v>
      </c>
      <c r="C353" s="39" t="s">
        <v>692</v>
      </c>
      <c r="D353" s="33" t="s">
        <v>30</v>
      </c>
      <c r="E353" s="33">
        <v>57.466024070000003</v>
      </c>
      <c r="F353" s="34" t="s">
        <v>30</v>
      </c>
      <c r="G353" s="36">
        <v>57.466024069999996</v>
      </c>
      <c r="H353" s="34" t="s">
        <v>30</v>
      </c>
      <c r="I353" s="36">
        <v>0</v>
      </c>
      <c r="J353" s="34" t="s">
        <v>30</v>
      </c>
      <c r="K353" s="33">
        <v>0</v>
      </c>
      <c r="L353" s="34" t="s">
        <v>30</v>
      </c>
      <c r="M353" s="33">
        <v>0</v>
      </c>
      <c r="N353" s="34" t="s">
        <v>30</v>
      </c>
      <c r="O353" s="33">
        <f t="shared" si="186"/>
        <v>0</v>
      </c>
      <c r="P353" s="34" t="s">
        <v>30</v>
      </c>
      <c r="Q353" s="33">
        <f t="shared" si="187"/>
        <v>0</v>
      </c>
      <c r="R353" s="34" t="s">
        <v>30</v>
      </c>
      <c r="S353" s="77">
        <v>0</v>
      </c>
      <c r="T353" s="48" t="s">
        <v>30</v>
      </c>
    </row>
    <row r="354" spans="1:20" ht="47.25" x14ac:dyDescent="0.25">
      <c r="A354" s="30" t="s">
        <v>667</v>
      </c>
      <c r="B354" s="68" t="s">
        <v>693</v>
      </c>
      <c r="C354" s="39" t="s">
        <v>694</v>
      </c>
      <c r="D354" s="33" t="s">
        <v>30</v>
      </c>
      <c r="E354" s="33">
        <v>0</v>
      </c>
      <c r="F354" s="34" t="s">
        <v>30</v>
      </c>
      <c r="G354" s="36">
        <v>0</v>
      </c>
      <c r="H354" s="34" t="s">
        <v>30</v>
      </c>
      <c r="I354" s="36">
        <v>0</v>
      </c>
      <c r="J354" s="34" t="s">
        <v>30</v>
      </c>
      <c r="K354" s="33">
        <v>0</v>
      </c>
      <c r="L354" s="34" t="s">
        <v>30</v>
      </c>
      <c r="M354" s="33">
        <v>0</v>
      </c>
      <c r="N354" s="34" t="s">
        <v>30</v>
      </c>
      <c r="O354" s="33">
        <f t="shared" si="186"/>
        <v>0</v>
      </c>
      <c r="P354" s="34" t="s">
        <v>30</v>
      </c>
      <c r="Q354" s="33">
        <f t="shared" si="187"/>
        <v>0</v>
      </c>
      <c r="R354" s="34" t="s">
        <v>30</v>
      </c>
      <c r="S354" s="77">
        <v>0</v>
      </c>
      <c r="T354" s="37" t="s">
        <v>30</v>
      </c>
    </row>
    <row r="355" spans="1:20" ht="31.5" x14ac:dyDescent="0.25">
      <c r="A355" s="30" t="s">
        <v>667</v>
      </c>
      <c r="B355" s="68" t="s">
        <v>695</v>
      </c>
      <c r="C355" s="39" t="s">
        <v>696</v>
      </c>
      <c r="D355" s="33" t="s">
        <v>30</v>
      </c>
      <c r="E355" s="33">
        <v>3.7141003000000001</v>
      </c>
      <c r="F355" s="34" t="s">
        <v>30</v>
      </c>
      <c r="G355" s="36">
        <v>3.7141003000000001</v>
      </c>
      <c r="H355" s="34" t="s">
        <v>30</v>
      </c>
      <c r="I355" s="36">
        <v>0</v>
      </c>
      <c r="J355" s="34" t="s">
        <v>30</v>
      </c>
      <c r="K355" s="33">
        <v>0</v>
      </c>
      <c r="L355" s="34" t="s">
        <v>30</v>
      </c>
      <c r="M355" s="33">
        <v>0</v>
      </c>
      <c r="N355" s="34" t="s">
        <v>30</v>
      </c>
      <c r="O355" s="33">
        <f t="shared" si="186"/>
        <v>0</v>
      </c>
      <c r="P355" s="34" t="s">
        <v>30</v>
      </c>
      <c r="Q355" s="33">
        <f t="shared" si="187"/>
        <v>0</v>
      </c>
      <c r="R355" s="34" t="s">
        <v>30</v>
      </c>
      <c r="S355" s="77">
        <v>0</v>
      </c>
      <c r="T355" s="48" t="s">
        <v>30</v>
      </c>
    </row>
    <row r="356" spans="1:20" s="11" customFormat="1" ht="47.25" x14ac:dyDescent="0.25">
      <c r="A356" s="19" t="s">
        <v>697</v>
      </c>
      <c r="B356" s="25" t="s">
        <v>181</v>
      </c>
      <c r="C356" s="21" t="s">
        <v>29</v>
      </c>
      <c r="D356" s="22">
        <f>SUM(D357)</f>
        <v>0</v>
      </c>
      <c r="E356" s="22">
        <f>SUM(E357)</f>
        <v>48</v>
      </c>
      <c r="F356" s="23" t="s">
        <v>30</v>
      </c>
      <c r="G356" s="22">
        <f>SUM(G357)</f>
        <v>0</v>
      </c>
      <c r="H356" s="23" t="s">
        <v>30</v>
      </c>
      <c r="I356" s="22">
        <f>SUM(I357)</f>
        <v>48</v>
      </c>
      <c r="J356" s="23" t="s">
        <v>30</v>
      </c>
      <c r="K356" s="22">
        <f>SUM(K357)</f>
        <v>5</v>
      </c>
      <c r="L356" s="23" t="s">
        <v>30</v>
      </c>
      <c r="M356" s="22">
        <f>SUM(M357)</f>
        <v>0</v>
      </c>
      <c r="N356" s="23" t="s">
        <v>30</v>
      </c>
      <c r="O356" s="22">
        <f>SUM(O357)</f>
        <v>48</v>
      </c>
      <c r="P356" s="23" t="s">
        <v>30</v>
      </c>
      <c r="Q356" s="22">
        <f>SUM(Q357)</f>
        <v>-5</v>
      </c>
      <c r="R356" s="23" t="s">
        <v>30</v>
      </c>
      <c r="S356" s="103">
        <f>Q356/K356</f>
        <v>-1</v>
      </c>
      <c r="T356" s="26" t="s">
        <v>30</v>
      </c>
    </row>
    <row r="357" spans="1:20" ht="78.75" x14ac:dyDescent="0.25">
      <c r="A357" s="30" t="s">
        <v>697</v>
      </c>
      <c r="B357" s="63" t="s">
        <v>698</v>
      </c>
      <c r="C357" s="39" t="s">
        <v>699</v>
      </c>
      <c r="D357" s="42" t="s">
        <v>30</v>
      </c>
      <c r="E357" s="42">
        <v>48</v>
      </c>
      <c r="F357" s="34" t="s">
        <v>30</v>
      </c>
      <c r="G357" s="42">
        <v>0</v>
      </c>
      <c r="H357" s="34" t="s">
        <v>30</v>
      </c>
      <c r="I357" s="42">
        <v>48</v>
      </c>
      <c r="J357" s="34" t="s">
        <v>30</v>
      </c>
      <c r="K357" s="42">
        <v>5</v>
      </c>
      <c r="L357" s="34" t="s">
        <v>30</v>
      </c>
      <c r="M357" s="42">
        <v>0</v>
      </c>
      <c r="N357" s="34" t="s">
        <v>30</v>
      </c>
      <c r="O357" s="42">
        <f t="shared" ref="O357:O378" si="188">I357-M357</f>
        <v>48</v>
      </c>
      <c r="P357" s="34" t="s">
        <v>30</v>
      </c>
      <c r="Q357" s="42">
        <f t="shared" ref="Q357:Q376" si="189">M357-K357</f>
        <v>-5</v>
      </c>
      <c r="R357" s="34" t="s">
        <v>30</v>
      </c>
      <c r="S357" s="77">
        <f>Q357/K357</f>
        <v>-1</v>
      </c>
      <c r="T357" s="47" t="s">
        <v>672</v>
      </c>
    </row>
    <row r="358" spans="1:20" s="11" customFormat="1" ht="47.25" x14ac:dyDescent="0.25">
      <c r="A358" s="19" t="s">
        <v>700</v>
      </c>
      <c r="B358" s="25" t="s">
        <v>183</v>
      </c>
      <c r="C358" s="21" t="s">
        <v>29</v>
      </c>
      <c r="D358" s="22">
        <f>SUM(D359:D378)</f>
        <v>0</v>
      </c>
      <c r="E358" s="22">
        <f>SUM(E359:E378)</f>
        <v>391.14933371380585</v>
      </c>
      <c r="F358" s="23" t="s">
        <v>30</v>
      </c>
      <c r="G358" s="22">
        <f>SUM(G359:G378)</f>
        <v>110.43224778999999</v>
      </c>
      <c r="H358" s="23" t="s">
        <v>30</v>
      </c>
      <c r="I358" s="22">
        <f>SUM(I359:I378)</f>
        <v>280.71708592380577</v>
      </c>
      <c r="J358" s="23" t="s">
        <v>30</v>
      </c>
      <c r="K358" s="22">
        <f>SUM(K359:K378)</f>
        <v>211.86097052380578</v>
      </c>
      <c r="L358" s="23" t="s">
        <v>30</v>
      </c>
      <c r="M358" s="22">
        <f>SUM(M359:M378)</f>
        <v>193.89714629000002</v>
      </c>
      <c r="N358" s="23" t="s">
        <v>30</v>
      </c>
      <c r="O358" s="22">
        <f>SUM(O359:O378)</f>
        <v>86.819939633805774</v>
      </c>
      <c r="P358" s="23" t="s">
        <v>30</v>
      </c>
      <c r="Q358" s="22">
        <f>SUM(Q359:Q378)</f>
        <v>-17.96382423380577</v>
      </c>
      <c r="R358" s="23" t="s">
        <v>30</v>
      </c>
      <c r="S358" s="103">
        <f>Q358/K358</f>
        <v>-8.4790625613542461E-2</v>
      </c>
      <c r="T358" s="29" t="s">
        <v>30</v>
      </c>
    </row>
    <row r="359" spans="1:20" ht="47.25" x14ac:dyDescent="0.25">
      <c r="A359" s="30" t="s">
        <v>700</v>
      </c>
      <c r="B359" s="49" t="s">
        <v>701</v>
      </c>
      <c r="C359" s="39" t="s">
        <v>702</v>
      </c>
      <c r="D359" s="39" t="s">
        <v>30</v>
      </c>
      <c r="E359" s="33">
        <v>7.8475654299999995</v>
      </c>
      <c r="F359" s="34" t="s">
        <v>30</v>
      </c>
      <c r="G359" s="36">
        <v>7.8475654299999995</v>
      </c>
      <c r="H359" s="34" t="s">
        <v>30</v>
      </c>
      <c r="I359" s="36">
        <v>0</v>
      </c>
      <c r="J359" s="34" t="s">
        <v>30</v>
      </c>
      <c r="K359" s="33">
        <v>0</v>
      </c>
      <c r="L359" s="34" t="s">
        <v>30</v>
      </c>
      <c r="M359" s="33">
        <v>0</v>
      </c>
      <c r="N359" s="34" t="s">
        <v>30</v>
      </c>
      <c r="O359" s="33">
        <f t="shared" si="188"/>
        <v>0</v>
      </c>
      <c r="P359" s="34" t="s">
        <v>30</v>
      </c>
      <c r="Q359" s="33">
        <v>0</v>
      </c>
      <c r="R359" s="34" t="s">
        <v>30</v>
      </c>
      <c r="S359" s="77">
        <v>0</v>
      </c>
      <c r="T359" s="37" t="s">
        <v>30</v>
      </c>
    </row>
    <row r="360" spans="1:20" ht="63" x14ac:dyDescent="0.25">
      <c r="A360" s="30" t="s">
        <v>700</v>
      </c>
      <c r="B360" s="49" t="s">
        <v>703</v>
      </c>
      <c r="C360" s="39" t="s">
        <v>704</v>
      </c>
      <c r="D360" s="39" t="s">
        <v>30</v>
      </c>
      <c r="E360" s="33">
        <v>20.858240249999998</v>
      </c>
      <c r="F360" s="34" t="s">
        <v>30</v>
      </c>
      <c r="G360" s="36">
        <v>6.9362534400000007</v>
      </c>
      <c r="H360" s="34" t="s">
        <v>30</v>
      </c>
      <c r="I360" s="36">
        <v>13.921986809999996</v>
      </c>
      <c r="J360" s="34" t="s">
        <v>30</v>
      </c>
      <c r="K360" s="33">
        <v>13.921986809999998</v>
      </c>
      <c r="L360" s="34" t="s">
        <v>30</v>
      </c>
      <c r="M360" s="33">
        <v>11.918434449999999</v>
      </c>
      <c r="N360" s="34" t="s">
        <v>30</v>
      </c>
      <c r="O360" s="33">
        <f t="shared" si="188"/>
        <v>2.0035523599999969</v>
      </c>
      <c r="P360" s="34" t="s">
        <v>30</v>
      </c>
      <c r="Q360" s="33">
        <v>-2.0035523599999987</v>
      </c>
      <c r="R360" s="34" t="s">
        <v>30</v>
      </c>
      <c r="S360" s="77">
        <f t="shared" ref="S360:S399" si="190">Q360/K360</f>
        <v>-0.14391281843198347</v>
      </c>
      <c r="T360" s="37" t="s">
        <v>705</v>
      </c>
    </row>
    <row r="361" spans="1:20" ht="63" x14ac:dyDescent="0.25">
      <c r="A361" s="30" t="s">
        <v>700</v>
      </c>
      <c r="B361" s="49" t="s">
        <v>706</v>
      </c>
      <c r="C361" s="39" t="s">
        <v>707</v>
      </c>
      <c r="D361" s="39" t="s">
        <v>30</v>
      </c>
      <c r="E361" s="33">
        <v>5.6360721799999993</v>
      </c>
      <c r="F361" s="34" t="s">
        <v>30</v>
      </c>
      <c r="G361" s="36">
        <v>5.6360721800000002</v>
      </c>
      <c r="H361" s="34" t="s">
        <v>30</v>
      </c>
      <c r="I361" s="36">
        <v>0</v>
      </c>
      <c r="J361" s="34" t="s">
        <v>30</v>
      </c>
      <c r="K361" s="33">
        <v>0</v>
      </c>
      <c r="L361" s="34" t="s">
        <v>30</v>
      </c>
      <c r="M361" s="33">
        <v>0</v>
      </c>
      <c r="N361" s="34" t="s">
        <v>30</v>
      </c>
      <c r="O361" s="33">
        <f t="shared" si="188"/>
        <v>0</v>
      </c>
      <c r="P361" s="34" t="s">
        <v>30</v>
      </c>
      <c r="Q361" s="33">
        <f t="shared" si="189"/>
        <v>0</v>
      </c>
      <c r="R361" s="34" t="s">
        <v>30</v>
      </c>
      <c r="S361" s="77">
        <v>0</v>
      </c>
      <c r="T361" s="37" t="s">
        <v>30</v>
      </c>
    </row>
    <row r="362" spans="1:20" ht="63" x14ac:dyDescent="0.25">
      <c r="A362" s="30" t="s">
        <v>700</v>
      </c>
      <c r="B362" s="49" t="s">
        <v>708</v>
      </c>
      <c r="C362" s="39" t="s">
        <v>709</v>
      </c>
      <c r="D362" s="39" t="s">
        <v>30</v>
      </c>
      <c r="E362" s="33">
        <v>11.509852850000001</v>
      </c>
      <c r="F362" s="34" t="s">
        <v>30</v>
      </c>
      <c r="G362" s="36">
        <v>11.50985285</v>
      </c>
      <c r="H362" s="34" t="s">
        <v>30</v>
      </c>
      <c r="I362" s="36">
        <v>0</v>
      </c>
      <c r="J362" s="34" t="s">
        <v>30</v>
      </c>
      <c r="K362" s="33">
        <v>0</v>
      </c>
      <c r="L362" s="34" t="s">
        <v>30</v>
      </c>
      <c r="M362" s="33">
        <v>0</v>
      </c>
      <c r="N362" s="34" t="s">
        <v>30</v>
      </c>
      <c r="O362" s="33">
        <f t="shared" si="188"/>
        <v>0</v>
      </c>
      <c r="P362" s="34" t="s">
        <v>30</v>
      </c>
      <c r="Q362" s="33">
        <f t="shared" si="189"/>
        <v>0</v>
      </c>
      <c r="R362" s="34" t="s">
        <v>30</v>
      </c>
      <c r="S362" s="77">
        <v>0</v>
      </c>
      <c r="T362" s="37" t="s">
        <v>30</v>
      </c>
    </row>
    <row r="363" spans="1:20" ht="47.25" x14ac:dyDescent="0.25">
      <c r="A363" s="30" t="s">
        <v>700</v>
      </c>
      <c r="B363" s="49" t="s">
        <v>710</v>
      </c>
      <c r="C363" s="39" t="s">
        <v>711</v>
      </c>
      <c r="D363" s="39" t="s">
        <v>30</v>
      </c>
      <c r="E363" s="33">
        <v>26.584896290000003</v>
      </c>
      <c r="F363" s="34" t="s">
        <v>30</v>
      </c>
      <c r="G363" s="36">
        <v>26.584896290000003</v>
      </c>
      <c r="H363" s="34" t="s">
        <v>30</v>
      </c>
      <c r="I363" s="36">
        <v>0</v>
      </c>
      <c r="J363" s="34" t="s">
        <v>30</v>
      </c>
      <c r="K363" s="33">
        <v>0</v>
      </c>
      <c r="L363" s="34" t="s">
        <v>30</v>
      </c>
      <c r="M363" s="33">
        <v>0</v>
      </c>
      <c r="N363" s="34" t="s">
        <v>30</v>
      </c>
      <c r="O363" s="33">
        <f t="shared" si="188"/>
        <v>0</v>
      </c>
      <c r="P363" s="34" t="s">
        <v>30</v>
      </c>
      <c r="Q363" s="33">
        <f t="shared" si="189"/>
        <v>0</v>
      </c>
      <c r="R363" s="34" t="s">
        <v>30</v>
      </c>
      <c r="S363" s="77">
        <v>0</v>
      </c>
      <c r="T363" s="37" t="s">
        <v>30</v>
      </c>
    </row>
    <row r="364" spans="1:20" ht="47.25" x14ac:dyDescent="0.25">
      <c r="A364" s="30" t="s">
        <v>700</v>
      </c>
      <c r="B364" s="49" t="s">
        <v>712</v>
      </c>
      <c r="C364" s="39" t="s">
        <v>713</v>
      </c>
      <c r="D364" s="39" t="s">
        <v>30</v>
      </c>
      <c r="E364" s="33">
        <v>16.408856329999999</v>
      </c>
      <c r="F364" s="34" t="s">
        <v>30</v>
      </c>
      <c r="G364" s="36">
        <v>16.408856329999999</v>
      </c>
      <c r="H364" s="34" t="s">
        <v>30</v>
      </c>
      <c r="I364" s="36">
        <v>0</v>
      </c>
      <c r="J364" s="34" t="s">
        <v>30</v>
      </c>
      <c r="K364" s="33">
        <v>0</v>
      </c>
      <c r="L364" s="34" t="s">
        <v>30</v>
      </c>
      <c r="M364" s="33">
        <v>0</v>
      </c>
      <c r="N364" s="34" t="s">
        <v>30</v>
      </c>
      <c r="O364" s="33">
        <f t="shared" si="188"/>
        <v>0</v>
      </c>
      <c r="P364" s="34" t="s">
        <v>30</v>
      </c>
      <c r="Q364" s="33">
        <f t="shared" si="189"/>
        <v>0</v>
      </c>
      <c r="R364" s="34" t="s">
        <v>30</v>
      </c>
      <c r="S364" s="77">
        <v>0</v>
      </c>
      <c r="T364" s="37" t="s">
        <v>30</v>
      </c>
    </row>
    <row r="365" spans="1:20" ht="47.25" x14ac:dyDescent="0.25">
      <c r="A365" s="30" t="s">
        <v>700</v>
      </c>
      <c r="B365" s="49" t="s">
        <v>714</v>
      </c>
      <c r="C365" s="39" t="s">
        <v>715</v>
      </c>
      <c r="D365" s="39" t="s">
        <v>30</v>
      </c>
      <c r="E365" s="33">
        <v>8.0404785299999997</v>
      </c>
      <c r="F365" s="34" t="s">
        <v>30</v>
      </c>
      <c r="G365" s="36">
        <v>8.0404785299999997</v>
      </c>
      <c r="H365" s="34" t="s">
        <v>30</v>
      </c>
      <c r="I365" s="36">
        <v>0</v>
      </c>
      <c r="J365" s="34" t="s">
        <v>30</v>
      </c>
      <c r="K365" s="33">
        <v>0</v>
      </c>
      <c r="L365" s="34" t="s">
        <v>30</v>
      </c>
      <c r="M365" s="33">
        <v>0</v>
      </c>
      <c r="N365" s="34" t="s">
        <v>30</v>
      </c>
      <c r="O365" s="33">
        <f t="shared" si="188"/>
        <v>0</v>
      </c>
      <c r="P365" s="34" t="s">
        <v>30</v>
      </c>
      <c r="Q365" s="33">
        <f t="shared" si="189"/>
        <v>0</v>
      </c>
      <c r="R365" s="34" t="s">
        <v>30</v>
      </c>
      <c r="S365" s="77">
        <v>0</v>
      </c>
      <c r="T365" s="37" t="s">
        <v>30</v>
      </c>
    </row>
    <row r="366" spans="1:20" ht="78.75" x14ac:dyDescent="0.25">
      <c r="A366" s="30" t="s">
        <v>700</v>
      </c>
      <c r="B366" s="49" t="s">
        <v>716</v>
      </c>
      <c r="C366" s="39" t="s">
        <v>717</v>
      </c>
      <c r="D366" s="39" t="s">
        <v>30</v>
      </c>
      <c r="E366" s="33">
        <v>49.202182853805795</v>
      </c>
      <c r="F366" s="34" t="s">
        <v>30</v>
      </c>
      <c r="G366" s="36">
        <v>0.24991327999999999</v>
      </c>
      <c r="H366" s="34" t="s">
        <v>30</v>
      </c>
      <c r="I366" s="36">
        <v>48.952269573805793</v>
      </c>
      <c r="J366" s="34" t="s">
        <v>30</v>
      </c>
      <c r="K366" s="33">
        <v>48.952269573805793</v>
      </c>
      <c r="L366" s="34" t="s">
        <v>30</v>
      </c>
      <c r="M366" s="33">
        <v>45.018839980000003</v>
      </c>
      <c r="N366" s="34" t="s">
        <v>30</v>
      </c>
      <c r="O366" s="33">
        <f t="shared" si="188"/>
        <v>3.9334295938057906</v>
      </c>
      <c r="P366" s="34" t="s">
        <v>30</v>
      </c>
      <c r="Q366" s="33">
        <v>-3.9334295938057835</v>
      </c>
      <c r="R366" s="34" t="s">
        <v>30</v>
      </c>
      <c r="S366" s="77">
        <f t="shared" si="190"/>
        <v>-8.0352343784087787E-2</v>
      </c>
      <c r="T366" s="37" t="s">
        <v>30</v>
      </c>
    </row>
    <row r="367" spans="1:20" ht="63" x14ac:dyDescent="0.25">
      <c r="A367" s="30" t="s">
        <v>700</v>
      </c>
      <c r="B367" s="49" t="s">
        <v>718</v>
      </c>
      <c r="C367" s="39" t="s">
        <v>719</v>
      </c>
      <c r="D367" s="39" t="s">
        <v>30</v>
      </c>
      <c r="E367" s="33">
        <v>35.798262700000002</v>
      </c>
      <c r="F367" s="34" t="s">
        <v>30</v>
      </c>
      <c r="G367" s="36">
        <v>0</v>
      </c>
      <c r="H367" s="34" t="s">
        <v>30</v>
      </c>
      <c r="I367" s="36">
        <v>35.798262700000002</v>
      </c>
      <c r="J367" s="34" t="s">
        <v>30</v>
      </c>
      <c r="K367" s="33">
        <v>35.798262700000002</v>
      </c>
      <c r="L367" s="34" t="s">
        <v>30</v>
      </c>
      <c r="M367" s="33">
        <v>32.916095600000006</v>
      </c>
      <c r="N367" s="34" t="s">
        <v>30</v>
      </c>
      <c r="O367" s="33">
        <f t="shared" si="188"/>
        <v>2.8821670999999967</v>
      </c>
      <c r="P367" s="34" t="s">
        <v>30</v>
      </c>
      <c r="Q367" s="33">
        <v>-2.8821670999999895</v>
      </c>
      <c r="R367" s="34" t="s">
        <v>30</v>
      </c>
      <c r="S367" s="77">
        <f t="shared" si="190"/>
        <v>-8.0511367944120629E-2</v>
      </c>
      <c r="T367" s="37" t="s">
        <v>30</v>
      </c>
    </row>
    <row r="368" spans="1:20" ht="47.25" x14ac:dyDescent="0.25">
      <c r="A368" s="30" t="s">
        <v>700</v>
      </c>
      <c r="B368" s="49" t="s">
        <v>720</v>
      </c>
      <c r="C368" s="39" t="s">
        <v>721</v>
      </c>
      <c r="D368" s="39" t="s">
        <v>30</v>
      </c>
      <c r="E368" s="33">
        <v>5.4290000000000003</v>
      </c>
      <c r="F368" s="34" t="s">
        <v>30</v>
      </c>
      <c r="G368" s="36">
        <v>0</v>
      </c>
      <c r="H368" s="34" t="s">
        <v>30</v>
      </c>
      <c r="I368" s="36">
        <v>5.4290000000000003</v>
      </c>
      <c r="J368" s="34" t="s">
        <v>30</v>
      </c>
      <c r="K368" s="33">
        <v>5.4290000000000003</v>
      </c>
      <c r="L368" s="34" t="s">
        <v>30</v>
      </c>
      <c r="M368" s="33">
        <v>5.0769866199999996</v>
      </c>
      <c r="N368" s="34" t="s">
        <v>30</v>
      </c>
      <c r="O368" s="33">
        <f t="shared" si="188"/>
        <v>0.35201338000000071</v>
      </c>
      <c r="P368" s="34" t="s">
        <v>30</v>
      </c>
      <c r="Q368" s="33">
        <v>-0.35201338000000071</v>
      </c>
      <c r="R368" s="34" t="s">
        <v>30</v>
      </c>
      <c r="S368" s="77">
        <f t="shared" si="190"/>
        <v>-6.4839451095966241E-2</v>
      </c>
      <c r="T368" s="48" t="s">
        <v>30</v>
      </c>
    </row>
    <row r="369" spans="1:20" ht="63" x14ac:dyDescent="0.25">
      <c r="A369" s="30" t="s">
        <v>700</v>
      </c>
      <c r="B369" s="49" t="s">
        <v>722</v>
      </c>
      <c r="C369" s="39" t="s">
        <v>723</v>
      </c>
      <c r="D369" s="39" t="s">
        <v>30</v>
      </c>
      <c r="E369" s="33">
        <v>11.55</v>
      </c>
      <c r="F369" s="34" t="s">
        <v>30</v>
      </c>
      <c r="G369" s="36">
        <v>0</v>
      </c>
      <c r="H369" s="34" t="s">
        <v>30</v>
      </c>
      <c r="I369" s="36">
        <v>11.55</v>
      </c>
      <c r="J369" s="34" t="s">
        <v>30</v>
      </c>
      <c r="K369" s="33">
        <v>11.55</v>
      </c>
      <c r="L369" s="34" t="s">
        <v>30</v>
      </c>
      <c r="M369" s="33">
        <v>11.43194147</v>
      </c>
      <c r="N369" s="34" t="s">
        <v>30</v>
      </c>
      <c r="O369" s="33">
        <f t="shared" si="188"/>
        <v>0.11805853000000077</v>
      </c>
      <c r="P369" s="34" t="s">
        <v>30</v>
      </c>
      <c r="Q369" s="33">
        <v>-0.11805853000000077</v>
      </c>
      <c r="R369" s="34" t="s">
        <v>30</v>
      </c>
      <c r="S369" s="77">
        <f t="shared" si="190"/>
        <v>-1.0221517748917814E-2</v>
      </c>
      <c r="T369" s="48" t="s">
        <v>30</v>
      </c>
    </row>
    <row r="370" spans="1:20" ht="47.25" x14ac:dyDescent="0.25">
      <c r="A370" s="30" t="s">
        <v>700</v>
      </c>
      <c r="B370" s="49" t="s">
        <v>724</v>
      </c>
      <c r="C370" s="39" t="s">
        <v>725</v>
      </c>
      <c r="D370" s="39" t="s">
        <v>30</v>
      </c>
      <c r="E370" s="33">
        <v>14.417</v>
      </c>
      <c r="F370" s="34" t="s">
        <v>30</v>
      </c>
      <c r="G370" s="36">
        <v>0</v>
      </c>
      <c r="H370" s="34" t="s">
        <v>30</v>
      </c>
      <c r="I370" s="36">
        <v>14.417</v>
      </c>
      <c r="J370" s="34" t="s">
        <v>30</v>
      </c>
      <c r="K370" s="33">
        <v>14.417</v>
      </c>
      <c r="L370" s="34" t="s">
        <v>30</v>
      </c>
      <c r="M370" s="33">
        <v>13.200755130000001</v>
      </c>
      <c r="N370" s="34" t="s">
        <v>30</v>
      </c>
      <c r="O370" s="33">
        <f t="shared" si="188"/>
        <v>1.2162448699999988</v>
      </c>
      <c r="P370" s="34" t="s">
        <v>30</v>
      </c>
      <c r="Q370" s="33">
        <v>-1.2162448700000006</v>
      </c>
      <c r="R370" s="34" t="s">
        <v>30</v>
      </c>
      <c r="S370" s="77">
        <f t="shared" si="190"/>
        <v>-8.4361855448428974E-2</v>
      </c>
      <c r="T370" s="37" t="s">
        <v>30</v>
      </c>
    </row>
    <row r="371" spans="1:20" ht="47.25" x14ac:dyDescent="0.25">
      <c r="A371" s="30" t="s">
        <v>700</v>
      </c>
      <c r="B371" s="49" t="s">
        <v>726</v>
      </c>
      <c r="C371" s="39" t="s">
        <v>727</v>
      </c>
      <c r="D371" s="39" t="s">
        <v>30</v>
      </c>
      <c r="E371" s="33">
        <v>16.63</v>
      </c>
      <c r="F371" s="34" t="s">
        <v>30</v>
      </c>
      <c r="G371" s="36">
        <v>0</v>
      </c>
      <c r="H371" s="34" t="s">
        <v>30</v>
      </c>
      <c r="I371" s="36">
        <v>16.63</v>
      </c>
      <c r="J371" s="34" t="s">
        <v>30</v>
      </c>
      <c r="K371" s="33">
        <v>16.63</v>
      </c>
      <c r="L371" s="34" t="s">
        <v>30</v>
      </c>
      <c r="M371" s="33">
        <v>15.920490139999998</v>
      </c>
      <c r="N371" s="34" t="s">
        <v>30</v>
      </c>
      <c r="O371" s="33">
        <f t="shared" si="188"/>
        <v>0.70950986000000071</v>
      </c>
      <c r="P371" s="34" t="s">
        <v>30</v>
      </c>
      <c r="Q371" s="33">
        <v>-0.70950986000000071</v>
      </c>
      <c r="R371" s="34" t="s">
        <v>30</v>
      </c>
      <c r="S371" s="77">
        <f t="shared" si="190"/>
        <v>-4.2664453397474489E-2</v>
      </c>
      <c r="T371" s="37" t="s">
        <v>30</v>
      </c>
    </row>
    <row r="372" spans="1:20" ht="47.25" x14ac:dyDescent="0.25">
      <c r="A372" s="30" t="s">
        <v>700</v>
      </c>
      <c r="B372" s="49" t="s">
        <v>728</v>
      </c>
      <c r="C372" s="39" t="s">
        <v>729</v>
      </c>
      <c r="D372" s="39" t="s">
        <v>30</v>
      </c>
      <c r="E372" s="33">
        <v>15.815</v>
      </c>
      <c r="F372" s="34" t="s">
        <v>30</v>
      </c>
      <c r="G372" s="36">
        <v>0</v>
      </c>
      <c r="H372" s="34" t="s">
        <v>30</v>
      </c>
      <c r="I372" s="36">
        <v>15.815</v>
      </c>
      <c r="J372" s="34" t="s">
        <v>30</v>
      </c>
      <c r="K372" s="33">
        <v>15.815</v>
      </c>
      <c r="L372" s="34" t="s">
        <v>30</v>
      </c>
      <c r="M372" s="33">
        <v>14.716154710000001</v>
      </c>
      <c r="N372" s="34" t="s">
        <v>30</v>
      </c>
      <c r="O372" s="33">
        <f t="shared" si="188"/>
        <v>1.0988452899999981</v>
      </c>
      <c r="P372" s="34" t="s">
        <v>30</v>
      </c>
      <c r="Q372" s="33">
        <v>-1.0988452899999981</v>
      </c>
      <c r="R372" s="34" t="s">
        <v>30</v>
      </c>
      <c r="S372" s="77">
        <f t="shared" si="190"/>
        <v>-6.9481207081884169E-2</v>
      </c>
      <c r="T372" s="37" t="s">
        <v>30</v>
      </c>
    </row>
    <row r="373" spans="1:20" ht="47.25" x14ac:dyDescent="0.25">
      <c r="A373" s="30" t="s">
        <v>700</v>
      </c>
      <c r="B373" s="49" t="s">
        <v>730</v>
      </c>
      <c r="C373" s="39" t="s">
        <v>731</v>
      </c>
      <c r="D373" s="39" t="s">
        <v>30</v>
      </c>
      <c r="E373" s="33">
        <v>7.48184</v>
      </c>
      <c r="F373" s="34" t="s">
        <v>30</v>
      </c>
      <c r="G373" s="36">
        <v>0</v>
      </c>
      <c r="H373" s="34" t="s">
        <v>30</v>
      </c>
      <c r="I373" s="36">
        <v>7.48184</v>
      </c>
      <c r="J373" s="34" t="s">
        <v>30</v>
      </c>
      <c r="K373" s="33">
        <v>7.48184</v>
      </c>
      <c r="L373" s="34" t="s">
        <v>30</v>
      </c>
      <c r="M373" s="33">
        <v>7.2974918699999991</v>
      </c>
      <c r="N373" s="34" t="s">
        <v>30</v>
      </c>
      <c r="O373" s="33">
        <f t="shared" si="188"/>
        <v>0.18434813000000094</v>
      </c>
      <c r="P373" s="34" t="s">
        <v>30</v>
      </c>
      <c r="Q373" s="33">
        <v>-0.18434813000000094</v>
      </c>
      <c r="R373" s="34" t="s">
        <v>30</v>
      </c>
      <c r="S373" s="77">
        <f t="shared" si="190"/>
        <v>-2.4639410893577109E-2</v>
      </c>
      <c r="T373" s="48" t="s">
        <v>30</v>
      </c>
    </row>
    <row r="374" spans="1:20" ht="63" x14ac:dyDescent="0.25">
      <c r="A374" s="30" t="s">
        <v>700</v>
      </c>
      <c r="B374" s="49" t="s">
        <v>732</v>
      </c>
      <c r="C374" s="39" t="s">
        <v>733</v>
      </c>
      <c r="D374" s="39" t="s">
        <v>30</v>
      </c>
      <c r="E374" s="33">
        <v>12.213512039999999</v>
      </c>
      <c r="F374" s="34" t="s">
        <v>30</v>
      </c>
      <c r="G374" s="36">
        <v>12.213512039999999</v>
      </c>
      <c r="H374" s="34" t="s">
        <v>30</v>
      </c>
      <c r="I374" s="36">
        <v>0</v>
      </c>
      <c r="J374" s="34" t="s">
        <v>30</v>
      </c>
      <c r="K374" s="33">
        <v>0</v>
      </c>
      <c r="L374" s="34" t="s">
        <v>30</v>
      </c>
      <c r="M374" s="33">
        <v>0</v>
      </c>
      <c r="N374" s="34" t="s">
        <v>30</v>
      </c>
      <c r="O374" s="33">
        <f t="shared" si="188"/>
        <v>0</v>
      </c>
      <c r="P374" s="34" t="s">
        <v>30</v>
      </c>
      <c r="Q374" s="33">
        <f t="shared" si="189"/>
        <v>0</v>
      </c>
      <c r="R374" s="34" t="s">
        <v>30</v>
      </c>
      <c r="S374" s="77">
        <v>0</v>
      </c>
      <c r="T374" s="37" t="s">
        <v>30</v>
      </c>
    </row>
    <row r="375" spans="1:20" ht="47.25" x14ac:dyDescent="0.25">
      <c r="A375" s="30" t="s">
        <v>700</v>
      </c>
      <c r="B375" s="49" t="s">
        <v>734</v>
      </c>
      <c r="C375" s="39" t="s">
        <v>735</v>
      </c>
      <c r="D375" s="33" t="s">
        <v>30</v>
      </c>
      <c r="E375" s="33">
        <v>8.4794016799999987</v>
      </c>
      <c r="F375" s="34" t="s">
        <v>30</v>
      </c>
      <c r="G375" s="36">
        <v>9.467484000000001E-2</v>
      </c>
      <c r="H375" s="34" t="s">
        <v>30</v>
      </c>
      <c r="I375" s="36">
        <v>8.384726839999999</v>
      </c>
      <c r="J375" s="34" t="s">
        <v>30</v>
      </c>
      <c r="K375" s="33">
        <v>8.384726839999999</v>
      </c>
      <c r="L375" s="34" t="s">
        <v>30</v>
      </c>
      <c r="M375" s="33">
        <v>8.1894286199999993</v>
      </c>
      <c r="N375" s="34" t="s">
        <v>30</v>
      </c>
      <c r="O375" s="33">
        <f t="shared" si="188"/>
        <v>0.19529821999999974</v>
      </c>
      <c r="P375" s="34" t="s">
        <v>30</v>
      </c>
      <c r="Q375" s="33">
        <v>-0.19529821999999974</v>
      </c>
      <c r="R375" s="34" t="s">
        <v>30</v>
      </c>
      <c r="S375" s="77">
        <f t="shared" si="190"/>
        <v>-2.329213863811451E-2</v>
      </c>
      <c r="T375" s="37" t="s">
        <v>30</v>
      </c>
    </row>
    <row r="376" spans="1:20" ht="47.25" x14ac:dyDescent="0.25">
      <c r="A376" s="30" t="s">
        <v>700</v>
      </c>
      <c r="B376" s="49" t="s">
        <v>736</v>
      </c>
      <c r="C376" s="39" t="s">
        <v>737</v>
      </c>
      <c r="D376" s="33" t="s">
        <v>30</v>
      </c>
      <c r="E376" s="33">
        <v>13.410698200000002</v>
      </c>
      <c r="F376" s="34" t="s">
        <v>30</v>
      </c>
      <c r="G376" s="36">
        <v>13.410698200000001</v>
      </c>
      <c r="H376" s="34" t="s">
        <v>30</v>
      </c>
      <c r="I376" s="36">
        <v>0</v>
      </c>
      <c r="J376" s="34" t="s">
        <v>30</v>
      </c>
      <c r="K376" s="33">
        <v>0</v>
      </c>
      <c r="L376" s="34" t="s">
        <v>30</v>
      </c>
      <c r="M376" s="33">
        <v>0</v>
      </c>
      <c r="N376" s="34" t="s">
        <v>30</v>
      </c>
      <c r="O376" s="33">
        <f t="shared" si="188"/>
        <v>0</v>
      </c>
      <c r="P376" s="34" t="s">
        <v>30</v>
      </c>
      <c r="Q376" s="33">
        <f t="shared" si="189"/>
        <v>0</v>
      </c>
      <c r="R376" s="34" t="s">
        <v>30</v>
      </c>
      <c r="S376" s="77">
        <v>0</v>
      </c>
      <c r="T376" s="37" t="s">
        <v>30</v>
      </c>
    </row>
    <row r="377" spans="1:20" ht="47.25" x14ac:dyDescent="0.25">
      <c r="A377" s="30" t="s">
        <v>700</v>
      </c>
      <c r="B377" s="49" t="s">
        <v>738</v>
      </c>
      <c r="C377" s="39" t="s">
        <v>739</v>
      </c>
      <c r="D377" s="33" t="s">
        <v>30</v>
      </c>
      <c r="E377" s="33">
        <v>7.4994743799999997</v>
      </c>
      <c r="F377" s="34" t="s">
        <v>30</v>
      </c>
      <c r="G377" s="36">
        <v>1.4994743799999999</v>
      </c>
      <c r="H377" s="34" t="s">
        <v>30</v>
      </c>
      <c r="I377" s="36">
        <v>6</v>
      </c>
      <c r="J377" s="34" t="s">
        <v>30</v>
      </c>
      <c r="K377" s="33">
        <v>1.5</v>
      </c>
      <c r="L377" s="34" t="s">
        <v>30</v>
      </c>
      <c r="M377" s="33">
        <v>1.5043557400000001</v>
      </c>
      <c r="N377" s="34" t="s">
        <v>30</v>
      </c>
      <c r="O377" s="33">
        <f t="shared" si="188"/>
        <v>4.4956442599999997</v>
      </c>
      <c r="P377" s="34" t="s">
        <v>30</v>
      </c>
      <c r="Q377" s="33">
        <v>4.3557400000000523E-3</v>
      </c>
      <c r="R377" s="34" t="s">
        <v>30</v>
      </c>
      <c r="S377" s="77">
        <f t="shared" si="190"/>
        <v>2.9038266666667014E-3</v>
      </c>
      <c r="T377" s="37" t="s">
        <v>30</v>
      </c>
    </row>
    <row r="378" spans="1:20" ht="63" x14ac:dyDescent="0.25">
      <c r="A378" s="30" t="s">
        <v>700</v>
      </c>
      <c r="B378" s="49" t="s">
        <v>740</v>
      </c>
      <c r="C378" s="39" t="s">
        <v>741</v>
      </c>
      <c r="D378" s="33" t="s">
        <v>30</v>
      </c>
      <c r="E378" s="33">
        <v>96.336999999999989</v>
      </c>
      <c r="F378" s="34" t="s">
        <v>30</v>
      </c>
      <c r="G378" s="36">
        <v>0</v>
      </c>
      <c r="H378" s="34" t="s">
        <v>30</v>
      </c>
      <c r="I378" s="36">
        <v>96.336999999999989</v>
      </c>
      <c r="J378" s="34" t="s">
        <v>30</v>
      </c>
      <c r="K378" s="33">
        <v>31.9808846</v>
      </c>
      <c r="L378" s="34" t="s">
        <v>30</v>
      </c>
      <c r="M378" s="33">
        <v>26.706171959999999</v>
      </c>
      <c r="N378" s="34" t="s">
        <v>30</v>
      </c>
      <c r="O378" s="33">
        <f t="shared" si="188"/>
        <v>69.630828039999983</v>
      </c>
      <c r="P378" s="34" t="s">
        <v>30</v>
      </c>
      <c r="Q378" s="33">
        <v>-5.2747126399999971</v>
      </c>
      <c r="R378" s="34" t="s">
        <v>30</v>
      </c>
      <c r="S378" s="77">
        <f t="shared" si="190"/>
        <v>-0.16493329393396444</v>
      </c>
      <c r="T378" s="37" t="s">
        <v>615</v>
      </c>
    </row>
    <row r="379" spans="1:20" s="11" customFormat="1" ht="47.25" x14ac:dyDescent="0.25">
      <c r="A379" s="19" t="s">
        <v>742</v>
      </c>
      <c r="B379" s="25" t="s">
        <v>220</v>
      </c>
      <c r="C379" s="21" t="s">
        <v>29</v>
      </c>
      <c r="D379" s="22">
        <f>SUM(D380:D406)</f>
        <v>569.13040694915253</v>
      </c>
      <c r="E379" s="22">
        <f>SUM(E380:E406)</f>
        <v>1961.6711581629484</v>
      </c>
      <c r="F379" s="23" t="s">
        <v>30</v>
      </c>
      <c r="G379" s="22">
        <f>SUM(G380:G406)</f>
        <v>241.88580249999998</v>
      </c>
      <c r="H379" s="23" t="s">
        <v>30</v>
      </c>
      <c r="I379" s="22">
        <f>SUM(I380:I406)</f>
        <v>1719.7853556629482</v>
      </c>
      <c r="J379" s="23" t="s">
        <v>30</v>
      </c>
      <c r="K379" s="22">
        <f>SUM(K380:K406)</f>
        <v>107.23791661515162</v>
      </c>
      <c r="L379" s="23" t="s">
        <v>30</v>
      </c>
      <c r="M379" s="22">
        <f>SUM(M380:M406)</f>
        <v>135.49213328999997</v>
      </c>
      <c r="N379" s="23" t="s">
        <v>30</v>
      </c>
      <c r="O379" s="22">
        <f>SUM(O380:O406)</f>
        <v>1584.2932223729481</v>
      </c>
      <c r="P379" s="23" t="s">
        <v>30</v>
      </c>
      <c r="Q379" s="22">
        <f>SUM(Q380:Q406)</f>
        <v>28.254216674848379</v>
      </c>
      <c r="R379" s="23" t="s">
        <v>30</v>
      </c>
      <c r="S379" s="103">
        <f t="shared" si="190"/>
        <v>0.263472263977724</v>
      </c>
      <c r="T379" s="24" t="s">
        <v>30</v>
      </c>
    </row>
    <row r="380" spans="1:20" ht="31.5" x14ac:dyDescent="0.25">
      <c r="A380" s="43" t="s">
        <v>742</v>
      </c>
      <c r="B380" s="52" t="s">
        <v>743</v>
      </c>
      <c r="C380" s="42" t="s">
        <v>744</v>
      </c>
      <c r="D380" s="33" t="s">
        <v>30</v>
      </c>
      <c r="E380" s="33">
        <v>1.1885967799999999</v>
      </c>
      <c r="F380" s="34" t="s">
        <v>30</v>
      </c>
      <c r="G380" s="36">
        <v>1.1885967799999999</v>
      </c>
      <c r="H380" s="34" t="s">
        <v>30</v>
      </c>
      <c r="I380" s="36">
        <v>0</v>
      </c>
      <c r="J380" s="34" t="s">
        <v>30</v>
      </c>
      <c r="K380" s="33">
        <v>0</v>
      </c>
      <c r="L380" s="34" t="s">
        <v>30</v>
      </c>
      <c r="M380" s="33">
        <v>0</v>
      </c>
      <c r="N380" s="34" t="s">
        <v>30</v>
      </c>
      <c r="O380" s="33">
        <f t="shared" ref="O380:O406" si="191">I380-M380</f>
        <v>0</v>
      </c>
      <c r="P380" s="34" t="s">
        <v>30</v>
      </c>
      <c r="Q380" s="33">
        <f t="shared" ref="Q380:Q406" si="192">M380-K380</f>
        <v>0</v>
      </c>
      <c r="R380" s="34" t="s">
        <v>30</v>
      </c>
      <c r="S380" s="77">
        <v>0</v>
      </c>
      <c r="T380" s="48" t="s">
        <v>30</v>
      </c>
    </row>
    <row r="381" spans="1:20" ht="78.75" x14ac:dyDescent="0.25">
      <c r="A381" s="43" t="s">
        <v>742</v>
      </c>
      <c r="B381" s="52" t="s">
        <v>745</v>
      </c>
      <c r="C381" s="42" t="s">
        <v>746</v>
      </c>
      <c r="D381" s="33">
        <v>362.51401694915256</v>
      </c>
      <c r="E381" s="33">
        <v>482.54788618999999</v>
      </c>
      <c r="F381" s="34" t="s">
        <v>30</v>
      </c>
      <c r="G381" s="36">
        <v>0</v>
      </c>
      <c r="H381" s="34" t="s">
        <v>30</v>
      </c>
      <c r="I381" s="36">
        <v>482.54788618999999</v>
      </c>
      <c r="J381" s="34" t="s">
        <v>30</v>
      </c>
      <c r="K381" s="33">
        <v>40.975589590000006</v>
      </c>
      <c r="L381" s="34" t="s">
        <v>30</v>
      </c>
      <c r="M381" s="33">
        <v>93.260553079999994</v>
      </c>
      <c r="N381" s="34" t="s">
        <v>30</v>
      </c>
      <c r="O381" s="33">
        <f t="shared" si="191"/>
        <v>389.28733310999996</v>
      </c>
      <c r="P381" s="34" t="s">
        <v>30</v>
      </c>
      <c r="Q381" s="33">
        <f t="shared" si="192"/>
        <v>52.284963489999988</v>
      </c>
      <c r="R381" s="34" t="s">
        <v>30</v>
      </c>
      <c r="S381" s="77">
        <f t="shared" si="190"/>
        <v>1.2760027131558349</v>
      </c>
      <c r="T381" s="48" t="s">
        <v>747</v>
      </c>
    </row>
    <row r="382" spans="1:20" ht="63" x14ac:dyDescent="0.25">
      <c r="A382" s="30" t="s">
        <v>742</v>
      </c>
      <c r="B382" s="68" t="s">
        <v>748</v>
      </c>
      <c r="C382" s="39" t="s">
        <v>749</v>
      </c>
      <c r="D382" s="33" t="s">
        <v>30</v>
      </c>
      <c r="E382" s="33">
        <v>34.756064025151609</v>
      </c>
      <c r="F382" s="34" t="s">
        <v>30</v>
      </c>
      <c r="G382" s="36">
        <v>0</v>
      </c>
      <c r="H382" s="34" t="s">
        <v>30</v>
      </c>
      <c r="I382" s="36">
        <v>34.756064025151609</v>
      </c>
      <c r="J382" s="34" t="s">
        <v>30</v>
      </c>
      <c r="K382" s="33">
        <v>4.75606402515161</v>
      </c>
      <c r="L382" s="34" t="s">
        <v>30</v>
      </c>
      <c r="M382" s="33">
        <v>0</v>
      </c>
      <c r="N382" s="34" t="s">
        <v>30</v>
      </c>
      <c r="O382" s="33">
        <f t="shared" si="191"/>
        <v>34.756064025151609</v>
      </c>
      <c r="P382" s="34" t="s">
        <v>30</v>
      </c>
      <c r="Q382" s="33">
        <f t="shared" si="192"/>
        <v>-4.75606402515161</v>
      </c>
      <c r="R382" s="34" t="s">
        <v>30</v>
      </c>
      <c r="S382" s="77">
        <f t="shared" si="190"/>
        <v>-1</v>
      </c>
      <c r="T382" s="48" t="s">
        <v>750</v>
      </c>
    </row>
    <row r="383" spans="1:20" ht="63" x14ac:dyDescent="0.25">
      <c r="A383" s="43" t="s">
        <v>742</v>
      </c>
      <c r="B383" s="44" t="s">
        <v>751</v>
      </c>
      <c r="C383" s="67" t="s">
        <v>752</v>
      </c>
      <c r="D383" s="33" t="s">
        <v>30</v>
      </c>
      <c r="E383" s="33">
        <v>197.9275531101695</v>
      </c>
      <c r="F383" s="34" t="s">
        <v>30</v>
      </c>
      <c r="G383" s="36">
        <v>10.318679329999998</v>
      </c>
      <c r="H383" s="34" t="s">
        <v>30</v>
      </c>
      <c r="I383" s="36">
        <v>187.60887378016949</v>
      </c>
      <c r="J383" s="34" t="s">
        <v>30</v>
      </c>
      <c r="K383" s="33">
        <v>8</v>
      </c>
      <c r="L383" s="34" t="s">
        <v>30</v>
      </c>
      <c r="M383" s="33">
        <v>7.80647161</v>
      </c>
      <c r="N383" s="34" t="s">
        <v>30</v>
      </c>
      <c r="O383" s="33">
        <f t="shared" si="191"/>
        <v>179.8024021701695</v>
      </c>
      <c r="P383" s="34" t="s">
        <v>30</v>
      </c>
      <c r="Q383" s="33">
        <f t="shared" si="192"/>
        <v>-0.19352838999999999</v>
      </c>
      <c r="R383" s="34" t="s">
        <v>30</v>
      </c>
      <c r="S383" s="77">
        <f t="shared" si="190"/>
        <v>-2.4191048749999999E-2</v>
      </c>
      <c r="T383" s="48" t="s">
        <v>30</v>
      </c>
    </row>
    <row r="384" spans="1:20" ht="63" x14ac:dyDescent="0.25">
      <c r="A384" s="30" t="s">
        <v>742</v>
      </c>
      <c r="B384" s="68" t="s">
        <v>753</v>
      </c>
      <c r="C384" s="39" t="s">
        <v>754</v>
      </c>
      <c r="D384" s="35" t="s">
        <v>30</v>
      </c>
      <c r="E384" s="35">
        <v>230.28545000000003</v>
      </c>
      <c r="F384" s="34" t="s">
        <v>30</v>
      </c>
      <c r="G384" s="36">
        <v>16.576845429999999</v>
      </c>
      <c r="H384" s="34" t="s">
        <v>30</v>
      </c>
      <c r="I384" s="36">
        <v>213.70860457000003</v>
      </c>
      <c r="J384" s="34" t="s">
        <v>30</v>
      </c>
      <c r="K384" s="33">
        <v>8</v>
      </c>
      <c r="L384" s="34" t="s">
        <v>30</v>
      </c>
      <c r="M384" s="33">
        <v>7.9824183099999999</v>
      </c>
      <c r="N384" s="34" t="s">
        <v>30</v>
      </c>
      <c r="O384" s="33">
        <f t="shared" si="191"/>
        <v>205.72618626000002</v>
      </c>
      <c r="P384" s="34" t="s">
        <v>30</v>
      </c>
      <c r="Q384" s="33">
        <f t="shared" si="192"/>
        <v>-1.7581690000000094E-2</v>
      </c>
      <c r="R384" s="34" t="s">
        <v>30</v>
      </c>
      <c r="S384" s="77">
        <f t="shared" si="190"/>
        <v>-2.1977112500000118E-3</v>
      </c>
      <c r="T384" s="48" t="s">
        <v>30</v>
      </c>
    </row>
    <row r="385" spans="1:20" ht="63" x14ac:dyDescent="0.25">
      <c r="A385" s="30" t="s">
        <v>742</v>
      </c>
      <c r="B385" s="68" t="s">
        <v>755</v>
      </c>
      <c r="C385" s="39" t="s">
        <v>756</v>
      </c>
      <c r="D385" s="33" t="s">
        <v>30</v>
      </c>
      <c r="E385" s="33">
        <v>171.71531589830502</v>
      </c>
      <c r="F385" s="34" t="s">
        <v>30</v>
      </c>
      <c r="G385" s="36">
        <v>18.551597219999998</v>
      </c>
      <c r="H385" s="34" t="s">
        <v>30</v>
      </c>
      <c r="I385" s="36">
        <v>153.16371867830503</v>
      </c>
      <c r="J385" s="34" t="s">
        <v>30</v>
      </c>
      <c r="K385" s="33">
        <v>5.7763</v>
      </c>
      <c r="L385" s="34" t="s">
        <v>30</v>
      </c>
      <c r="M385" s="33">
        <v>5.2462996000000004</v>
      </c>
      <c r="N385" s="34" t="s">
        <v>30</v>
      </c>
      <c r="O385" s="33">
        <f t="shared" si="191"/>
        <v>147.91741907830504</v>
      </c>
      <c r="P385" s="34" t="s">
        <v>30</v>
      </c>
      <c r="Q385" s="33">
        <f t="shared" si="192"/>
        <v>-0.53000039999999959</v>
      </c>
      <c r="R385" s="34" t="s">
        <v>30</v>
      </c>
      <c r="S385" s="77">
        <f t="shared" si="190"/>
        <v>-9.1754306389903506E-2</v>
      </c>
      <c r="T385" s="48" t="s">
        <v>30</v>
      </c>
    </row>
    <row r="386" spans="1:20" ht="47.25" x14ac:dyDescent="0.25">
      <c r="A386" s="30" t="s">
        <v>742</v>
      </c>
      <c r="B386" s="68" t="s">
        <v>757</v>
      </c>
      <c r="C386" s="39" t="s">
        <v>758</v>
      </c>
      <c r="D386" s="33" t="s">
        <v>30</v>
      </c>
      <c r="E386" s="33">
        <v>0.57999999999999996</v>
      </c>
      <c r="F386" s="34" t="s">
        <v>30</v>
      </c>
      <c r="G386" s="36">
        <v>0</v>
      </c>
      <c r="H386" s="34" t="s">
        <v>30</v>
      </c>
      <c r="I386" s="36">
        <v>0.57999999999999996</v>
      </c>
      <c r="J386" s="34" t="s">
        <v>30</v>
      </c>
      <c r="K386" s="33">
        <v>0.57999999999999996</v>
      </c>
      <c r="L386" s="34" t="s">
        <v>30</v>
      </c>
      <c r="M386" s="33">
        <v>0.57379444999999996</v>
      </c>
      <c r="N386" s="34" t="s">
        <v>30</v>
      </c>
      <c r="O386" s="33">
        <f>I386-M386</f>
        <v>6.2055500000000041E-3</v>
      </c>
      <c r="P386" s="34" t="s">
        <v>30</v>
      </c>
      <c r="Q386" s="33">
        <f t="shared" si="192"/>
        <v>-6.2055500000000041E-3</v>
      </c>
      <c r="R386" s="34" t="s">
        <v>30</v>
      </c>
      <c r="S386" s="77">
        <f t="shared" si="190"/>
        <v>-1.0699224137931042E-2</v>
      </c>
      <c r="T386" s="48" t="s">
        <v>30</v>
      </c>
    </row>
    <row r="387" spans="1:20" ht="94.5" x14ac:dyDescent="0.25">
      <c r="A387" s="30" t="s">
        <v>742</v>
      </c>
      <c r="B387" s="68" t="s">
        <v>759</v>
      </c>
      <c r="C387" s="39" t="s">
        <v>760</v>
      </c>
      <c r="D387" s="33" t="s">
        <v>30</v>
      </c>
      <c r="E387" s="33">
        <v>0.2623566</v>
      </c>
      <c r="F387" s="34" t="s">
        <v>30</v>
      </c>
      <c r="G387" s="36">
        <v>0</v>
      </c>
      <c r="H387" s="34" t="s">
        <v>30</v>
      </c>
      <c r="I387" s="36">
        <v>0.2623566</v>
      </c>
      <c r="J387" s="34" t="s">
        <v>30</v>
      </c>
      <c r="K387" s="33">
        <v>0.2623566</v>
      </c>
      <c r="L387" s="34" t="s">
        <v>30</v>
      </c>
      <c r="M387" s="33">
        <v>0.23174019999999998</v>
      </c>
      <c r="N387" s="34" t="s">
        <v>30</v>
      </c>
      <c r="O387" s="33">
        <f t="shared" ref="O387:O396" si="193">I387-M387</f>
        <v>3.0616400000000016E-2</v>
      </c>
      <c r="P387" s="34" t="s">
        <v>30</v>
      </c>
      <c r="Q387" s="33">
        <f t="shared" si="192"/>
        <v>-3.0616400000000016E-2</v>
      </c>
      <c r="R387" s="34" t="s">
        <v>30</v>
      </c>
      <c r="S387" s="77">
        <f t="shared" si="190"/>
        <v>-0.11669765502373493</v>
      </c>
      <c r="T387" s="48" t="s">
        <v>761</v>
      </c>
    </row>
    <row r="388" spans="1:20" ht="63" x14ac:dyDescent="0.25">
      <c r="A388" s="30" t="s">
        <v>742</v>
      </c>
      <c r="B388" s="68" t="s">
        <v>762</v>
      </c>
      <c r="C388" s="39" t="s">
        <v>763</v>
      </c>
      <c r="D388" s="33" t="s">
        <v>30</v>
      </c>
      <c r="E388" s="33">
        <v>0.10090640000000001</v>
      </c>
      <c r="F388" s="34" t="s">
        <v>30</v>
      </c>
      <c r="G388" s="36">
        <v>0</v>
      </c>
      <c r="H388" s="34" t="s">
        <v>30</v>
      </c>
      <c r="I388" s="36">
        <v>0.10090640000000001</v>
      </c>
      <c r="J388" s="34" t="s">
        <v>30</v>
      </c>
      <c r="K388" s="33">
        <v>0.10090640000000001</v>
      </c>
      <c r="L388" s="34" t="s">
        <v>30</v>
      </c>
      <c r="M388" s="33">
        <v>0.12196752999999999</v>
      </c>
      <c r="N388" s="34" t="s">
        <v>30</v>
      </c>
      <c r="O388" s="33">
        <f t="shared" si="193"/>
        <v>-2.1061129999999983E-2</v>
      </c>
      <c r="P388" s="34" t="s">
        <v>30</v>
      </c>
      <c r="Q388" s="33">
        <f t="shared" si="192"/>
        <v>2.1061129999999983E-2</v>
      </c>
      <c r="R388" s="34" t="s">
        <v>30</v>
      </c>
      <c r="S388" s="77">
        <f t="shared" si="190"/>
        <v>0.20871946675334749</v>
      </c>
      <c r="T388" s="48" t="s">
        <v>761</v>
      </c>
    </row>
    <row r="389" spans="1:20" ht="47.25" x14ac:dyDescent="0.25">
      <c r="A389" s="30" t="s">
        <v>742</v>
      </c>
      <c r="B389" s="68" t="s">
        <v>764</v>
      </c>
      <c r="C389" s="39" t="s">
        <v>765</v>
      </c>
      <c r="D389" s="33" t="s">
        <v>30</v>
      </c>
      <c r="E389" s="33">
        <v>3.5390000000000001</v>
      </c>
      <c r="F389" s="34" t="s">
        <v>30</v>
      </c>
      <c r="G389" s="36">
        <v>0</v>
      </c>
      <c r="H389" s="34" t="s">
        <v>30</v>
      </c>
      <c r="I389" s="36">
        <v>3.5390000000000001</v>
      </c>
      <c r="J389" s="34" t="s">
        <v>30</v>
      </c>
      <c r="K389" s="33">
        <v>3.5390000000000001</v>
      </c>
      <c r="L389" s="34" t="s">
        <v>30</v>
      </c>
      <c r="M389" s="33">
        <v>3.9758650499999999</v>
      </c>
      <c r="N389" s="34" t="s">
        <v>30</v>
      </c>
      <c r="O389" s="33">
        <f t="shared" si="193"/>
        <v>-0.43686504999999975</v>
      </c>
      <c r="P389" s="34" t="s">
        <v>30</v>
      </c>
      <c r="Q389" s="33">
        <f t="shared" si="192"/>
        <v>0.43686504999999975</v>
      </c>
      <c r="R389" s="34" t="s">
        <v>30</v>
      </c>
      <c r="S389" s="77">
        <f t="shared" si="190"/>
        <v>0.12344307714043508</v>
      </c>
      <c r="T389" s="48" t="s">
        <v>766</v>
      </c>
    </row>
    <row r="390" spans="1:20" ht="31.5" x14ac:dyDescent="0.25">
      <c r="A390" s="30" t="s">
        <v>742</v>
      </c>
      <c r="B390" s="68" t="s">
        <v>767</v>
      </c>
      <c r="C390" s="39" t="s">
        <v>768</v>
      </c>
      <c r="D390" s="33" t="s">
        <v>30</v>
      </c>
      <c r="E390" s="33">
        <v>1.22</v>
      </c>
      <c r="F390" s="34" t="s">
        <v>30</v>
      </c>
      <c r="G390" s="36">
        <v>0</v>
      </c>
      <c r="H390" s="34" t="s">
        <v>30</v>
      </c>
      <c r="I390" s="36">
        <v>1.22</v>
      </c>
      <c r="J390" s="34" t="s">
        <v>30</v>
      </c>
      <c r="K390" s="33">
        <v>1.22</v>
      </c>
      <c r="L390" s="34" t="s">
        <v>30</v>
      </c>
      <c r="M390" s="33">
        <v>1.19451493</v>
      </c>
      <c r="N390" s="34" t="s">
        <v>30</v>
      </c>
      <c r="O390" s="33">
        <f t="shared" si="193"/>
        <v>2.5485069999999999E-2</v>
      </c>
      <c r="P390" s="34" t="s">
        <v>30</v>
      </c>
      <c r="Q390" s="33">
        <f t="shared" si="192"/>
        <v>-2.5485069999999999E-2</v>
      </c>
      <c r="R390" s="34" t="s">
        <v>30</v>
      </c>
      <c r="S390" s="77">
        <f t="shared" si="190"/>
        <v>-2.088940163934426E-2</v>
      </c>
      <c r="T390" s="48" t="s">
        <v>30</v>
      </c>
    </row>
    <row r="391" spans="1:20" ht="47.25" x14ac:dyDescent="0.25">
      <c r="A391" s="30" t="s">
        <v>742</v>
      </c>
      <c r="B391" s="68" t="s">
        <v>769</v>
      </c>
      <c r="C391" s="39" t="s">
        <v>770</v>
      </c>
      <c r="D391" s="33" t="s">
        <v>30</v>
      </c>
      <c r="E391" s="33">
        <v>3.2</v>
      </c>
      <c r="F391" s="34" t="s">
        <v>30</v>
      </c>
      <c r="G391" s="36">
        <v>0</v>
      </c>
      <c r="H391" s="34" t="s">
        <v>30</v>
      </c>
      <c r="I391" s="36">
        <v>3.2</v>
      </c>
      <c r="J391" s="34" t="s">
        <v>30</v>
      </c>
      <c r="K391" s="33">
        <v>0.8</v>
      </c>
      <c r="L391" s="34" t="s">
        <v>30</v>
      </c>
      <c r="M391" s="33">
        <v>0.52497793999999998</v>
      </c>
      <c r="N391" s="34" t="s">
        <v>30</v>
      </c>
      <c r="O391" s="33">
        <f t="shared" si="193"/>
        <v>2.6750220600000003</v>
      </c>
      <c r="P391" s="34" t="s">
        <v>30</v>
      </c>
      <c r="Q391" s="33">
        <f t="shared" si="192"/>
        <v>-0.27502206000000007</v>
      </c>
      <c r="R391" s="34" t="s">
        <v>30</v>
      </c>
      <c r="S391" s="77">
        <f t="shared" si="190"/>
        <v>-0.34377757500000006</v>
      </c>
      <c r="T391" s="48" t="s">
        <v>771</v>
      </c>
    </row>
    <row r="392" spans="1:20" ht="47.25" x14ac:dyDescent="0.25">
      <c r="A392" s="30" t="s">
        <v>742</v>
      </c>
      <c r="B392" s="68" t="s">
        <v>772</v>
      </c>
      <c r="C392" s="39" t="s">
        <v>773</v>
      </c>
      <c r="D392" s="33" t="s">
        <v>30</v>
      </c>
      <c r="E392" s="33">
        <v>6.9</v>
      </c>
      <c r="F392" s="34" t="s">
        <v>30</v>
      </c>
      <c r="G392" s="36">
        <v>0</v>
      </c>
      <c r="H392" s="34" t="s">
        <v>30</v>
      </c>
      <c r="I392" s="36">
        <v>6.9</v>
      </c>
      <c r="J392" s="34" t="s">
        <v>30</v>
      </c>
      <c r="K392" s="33">
        <v>0</v>
      </c>
      <c r="L392" s="34" t="s">
        <v>30</v>
      </c>
      <c r="M392" s="33">
        <v>0</v>
      </c>
      <c r="N392" s="34" t="s">
        <v>30</v>
      </c>
      <c r="O392" s="33">
        <f t="shared" si="193"/>
        <v>6.9</v>
      </c>
      <c r="P392" s="34" t="s">
        <v>30</v>
      </c>
      <c r="Q392" s="33">
        <f t="shared" si="192"/>
        <v>0</v>
      </c>
      <c r="R392" s="34" t="s">
        <v>30</v>
      </c>
      <c r="S392" s="77">
        <v>0</v>
      </c>
      <c r="T392" s="48" t="s">
        <v>30</v>
      </c>
    </row>
    <row r="393" spans="1:20" ht="47.25" x14ac:dyDescent="0.25">
      <c r="A393" s="30" t="s">
        <v>742</v>
      </c>
      <c r="B393" s="68" t="s">
        <v>774</v>
      </c>
      <c r="C393" s="39" t="s">
        <v>775</v>
      </c>
      <c r="D393" s="33" t="s">
        <v>30</v>
      </c>
      <c r="E393" s="33">
        <v>15.127559999999999</v>
      </c>
      <c r="F393" s="34" t="s">
        <v>30</v>
      </c>
      <c r="G393" s="36">
        <v>0</v>
      </c>
      <c r="H393" s="34" t="s">
        <v>30</v>
      </c>
      <c r="I393" s="36">
        <v>15.127559999999999</v>
      </c>
      <c r="J393" s="34" t="s">
        <v>30</v>
      </c>
      <c r="K393" s="33">
        <v>0.5</v>
      </c>
      <c r="L393" s="34" t="s">
        <v>30</v>
      </c>
      <c r="M393" s="33">
        <v>0</v>
      </c>
      <c r="N393" s="34" t="s">
        <v>30</v>
      </c>
      <c r="O393" s="33">
        <f t="shared" si="193"/>
        <v>15.127559999999999</v>
      </c>
      <c r="P393" s="34" t="s">
        <v>30</v>
      </c>
      <c r="Q393" s="33">
        <f t="shared" si="192"/>
        <v>-0.5</v>
      </c>
      <c r="R393" s="34" t="s">
        <v>30</v>
      </c>
      <c r="S393" s="77">
        <f t="shared" si="190"/>
        <v>-1</v>
      </c>
      <c r="T393" s="48" t="s">
        <v>776</v>
      </c>
    </row>
    <row r="394" spans="1:20" ht="47.25" x14ac:dyDescent="0.25">
      <c r="A394" s="30" t="s">
        <v>742</v>
      </c>
      <c r="B394" s="68" t="s">
        <v>777</v>
      </c>
      <c r="C394" s="39" t="s">
        <v>778</v>
      </c>
      <c r="D394" s="33" t="s">
        <v>30</v>
      </c>
      <c r="E394" s="33">
        <v>3.6</v>
      </c>
      <c r="F394" s="34" t="s">
        <v>30</v>
      </c>
      <c r="G394" s="36">
        <v>0</v>
      </c>
      <c r="H394" s="34" t="s">
        <v>30</v>
      </c>
      <c r="I394" s="36">
        <v>3.6</v>
      </c>
      <c r="J394" s="34" t="s">
        <v>30</v>
      </c>
      <c r="K394" s="33">
        <v>3.6</v>
      </c>
      <c r="L394" s="34" t="s">
        <v>30</v>
      </c>
      <c r="M394" s="33">
        <v>3.5752240799999999</v>
      </c>
      <c r="N394" s="34" t="s">
        <v>30</v>
      </c>
      <c r="O394" s="33">
        <f t="shared" si="193"/>
        <v>2.4775920000000173E-2</v>
      </c>
      <c r="P394" s="34" t="s">
        <v>30</v>
      </c>
      <c r="Q394" s="33">
        <f t="shared" si="192"/>
        <v>-2.4775920000000173E-2</v>
      </c>
      <c r="R394" s="34" t="s">
        <v>30</v>
      </c>
      <c r="S394" s="77">
        <f t="shared" si="190"/>
        <v>-6.8822000000000483E-3</v>
      </c>
      <c r="T394" s="48" t="s">
        <v>30</v>
      </c>
    </row>
    <row r="395" spans="1:20" ht="63" x14ac:dyDescent="0.25">
      <c r="A395" s="30" t="s">
        <v>742</v>
      </c>
      <c r="B395" s="68" t="s">
        <v>779</v>
      </c>
      <c r="C395" s="39" t="s">
        <v>780</v>
      </c>
      <c r="D395" s="33" t="s">
        <v>30</v>
      </c>
      <c r="E395" s="33">
        <v>112.42034255932204</v>
      </c>
      <c r="F395" s="34" t="s">
        <v>30</v>
      </c>
      <c r="G395" s="36">
        <v>22.45715633</v>
      </c>
      <c r="H395" s="34" t="s">
        <v>30</v>
      </c>
      <c r="I395" s="36">
        <v>89.963186229322034</v>
      </c>
      <c r="J395" s="34" t="s">
        <v>30</v>
      </c>
      <c r="K395" s="33">
        <v>2.9686999999999997</v>
      </c>
      <c r="L395" s="34" t="s">
        <v>30</v>
      </c>
      <c r="M395" s="33">
        <v>2.3181060400000004</v>
      </c>
      <c r="N395" s="34" t="s">
        <v>30</v>
      </c>
      <c r="O395" s="33">
        <f t="shared" si="193"/>
        <v>87.64508018932203</v>
      </c>
      <c r="P395" s="34" t="s">
        <v>30</v>
      </c>
      <c r="Q395" s="33">
        <f t="shared" si="192"/>
        <v>-0.65059395999999925</v>
      </c>
      <c r="R395" s="34" t="s">
        <v>30</v>
      </c>
      <c r="S395" s="77">
        <f t="shared" si="190"/>
        <v>-0.2191511301242966</v>
      </c>
      <c r="T395" s="48" t="s">
        <v>615</v>
      </c>
    </row>
    <row r="396" spans="1:20" ht="47.25" x14ac:dyDescent="0.25">
      <c r="A396" s="30" t="s">
        <v>742</v>
      </c>
      <c r="B396" s="68" t="s">
        <v>781</v>
      </c>
      <c r="C396" s="39" t="s">
        <v>782</v>
      </c>
      <c r="D396" s="33" t="s">
        <v>30</v>
      </c>
      <c r="E396" s="33">
        <v>68.084000000000003</v>
      </c>
      <c r="F396" s="34" t="s">
        <v>30</v>
      </c>
      <c r="G396" s="36">
        <v>0.94159522000000007</v>
      </c>
      <c r="H396" s="34" t="s">
        <v>30</v>
      </c>
      <c r="I396" s="36">
        <v>67.142404780000007</v>
      </c>
      <c r="J396" s="34" t="s">
        <v>30</v>
      </c>
      <c r="K396" s="33">
        <v>7.5</v>
      </c>
      <c r="L396" s="34" t="s">
        <v>30</v>
      </c>
      <c r="M396" s="33">
        <v>7.0196623599999999</v>
      </c>
      <c r="N396" s="34" t="s">
        <v>30</v>
      </c>
      <c r="O396" s="33">
        <f t="shared" si="193"/>
        <v>60.122742420000009</v>
      </c>
      <c r="P396" s="34" t="s">
        <v>30</v>
      </c>
      <c r="Q396" s="33">
        <f t="shared" si="192"/>
        <v>-0.48033764000000012</v>
      </c>
      <c r="R396" s="34" t="s">
        <v>30</v>
      </c>
      <c r="S396" s="77">
        <f t="shared" si="190"/>
        <v>-6.4045018666666689E-2</v>
      </c>
      <c r="T396" s="48" t="s">
        <v>30</v>
      </c>
    </row>
    <row r="397" spans="1:20" ht="63" x14ac:dyDescent="0.25">
      <c r="A397" s="30" t="s">
        <v>742</v>
      </c>
      <c r="B397" s="68" t="s">
        <v>783</v>
      </c>
      <c r="C397" s="39" t="s">
        <v>784</v>
      </c>
      <c r="D397" s="33" t="s">
        <v>30</v>
      </c>
      <c r="E397" s="33">
        <v>17</v>
      </c>
      <c r="F397" s="34" t="s">
        <v>30</v>
      </c>
      <c r="G397" s="36">
        <v>0</v>
      </c>
      <c r="H397" s="34" t="s">
        <v>30</v>
      </c>
      <c r="I397" s="36">
        <v>17</v>
      </c>
      <c r="J397" s="34" t="s">
        <v>30</v>
      </c>
      <c r="K397" s="33">
        <v>17</v>
      </c>
      <c r="L397" s="34" t="s">
        <v>30</v>
      </c>
      <c r="M397" s="33">
        <v>0.13865283999999978</v>
      </c>
      <c r="N397" s="34" t="s">
        <v>30</v>
      </c>
      <c r="O397" s="33">
        <f t="shared" si="191"/>
        <v>16.861347160000001</v>
      </c>
      <c r="P397" s="34" t="s">
        <v>30</v>
      </c>
      <c r="Q397" s="33">
        <f>M397-K397</f>
        <v>-16.861347160000001</v>
      </c>
      <c r="R397" s="34" t="s">
        <v>30</v>
      </c>
      <c r="S397" s="77">
        <f t="shared" si="190"/>
        <v>-0.99184395058823538</v>
      </c>
      <c r="T397" s="48" t="s">
        <v>785</v>
      </c>
    </row>
    <row r="398" spans="1:20" ht="47.25" x14ac:dyDescent="0.25">
      <c r="A398" s="30" t="s">
        <v>742</v>
      </c>
      <c r="B398" s="68" t="s">
        <v>786</v>
      </c>
      <c r="C398" s="39" t="s">
        <v>787</v>
      </c>
      <c r="D398" s="33" t="s">
        <v>30</v>
      </c>
      <c r="E398" s="33">
        <v>11.2</v>
      </c>
      <c r="F398" s="34" t="s">
        <v>30</v>
      </c>
      <c r="G398" s="36">
        <v>0</v>
      </c>
      <c r="H398" s="34" t="s">
        <v>30</v>
      </c>
      <c r="I398" s="36">
        <v>11.2</v>
      </c>
      <c r="J398" s="34" t="s">
        <v>30</v>
      </c>
      <c r="K398" s="33">
        <v>1.2</v>
      </c>
      <c r="L398" s="34" t="s">
        <v>30</v>
      </c>
      <c r="M398" s="33">
        <v>1.1265226500000001</v>
      </c>
      <c r="N398" s="34" t="s">
        <v>30</v>
      </c>
      <c r="O398" s="33">
        <f t="shared" si="191"/>
        <v>10.073477349999999</v>
      </c>
      <c r="P398" s="34" t="s">
        <v>30</v>
      </c>
      <c r="Q398" s="33">
        <f t="shared" si="192"/>
        <v>-7.3477349999999886E-2</v>
      </c>
      <c r="R398" s="34" t="s">
        <v>30</v>
      </c>
      <c r="S398" s="77">
        <f t="shared" si="190"/>
        <v>-6.1231124999999907E-2</v>
      </c>
      <c r="T398" s="48" t="s">
        <v>30</v>
      </c>
    </row>
    <row r="399" spans="1:20" ht="31.5" x14ac:dyDescent="0.25">
      <c r="A399" s="30" t="s">
        <v>742</v>
      </c>
      <c r="B399" s="68" t="s">
        <v>788</v>
      </c>
      <c r="C399" s="39" t="s">
        <v>789</v>
      </c>
      <c r="D399" s="33" t="s">
        <v>30</v>
      </c>
      <c r="E399" s="33">
        <v>53.459000000000003</v>
      </c>
      <c r="F399" s="34" t="s">
        <v>30</v>
      </c>
      <c r="G399" s="36">
        <v>0</v>
      </c>
      <c r="H399" s="34" t="s">
        <v>30</v>
      </c>
      <c r="I399" s="36">
        <v>53.459000000000003</v>
      </c>
      <c r="J399" s="34" t="s">
        <v>30</v>
      </c>
      <c r="K399" s="33">
        <v>0.45900000000000002</v>
      </c>
      <c r="L399" s="34" t="s">
        <v>30</v>
      </c>
      <c r="M399" s="33">
        <v>0.39536262</v>
      </c>
      <c r="N399" s="34" t="s">
        <v>30</v>
      </c>
      <c r="O399" s="33">
        <f t="shared" si="191"/>
        <v>53.063637380000003</v>
      </c>
      <c r="P399" s="34" t="s">
        <v>30</v>
      </c>
      <c r="Q399" s="33">
        <f t="shared" si="192"/>
        <v>-6.3637380000000021E-2</v>
      </c>
      <c r="R399" s="34" t="s">
        <v>30</v>
      </c>
      <c r="S399" s="77">
        <f t="shared" si="190"/>
        <v>-0.13864352941176475</v>
      </c>
      <c r="T399" s="48" t="s">
        <v>790</v>
      </c>
    </row>
    <row r="400" spans="1:20" ht="94.5" x14ac:dyDescent="0.25">
      <c r="A400" s="30" t="s">
        <v>742</v>
      </c>
      <c r="B400" s="68" t="s">
        <v>791</v>
      </c>
      <c r="C400" s="39" t="s">
        <v>792</v>
      </c>
      <c r="D400" s="33">
        <v>206.61639</v>
      </c>
      <c r="E400" s="33">
        <v>382.58</v>
      </c>
      <c r="F400" s="34" t="s">
        <v>30</v>
      </c>
      <c r="G400" s="36">
        <v>7.8742055899999999</v>
      </c>
      <c r="H400" s="34" t="s">
        <v>30</v>
      </c>
      <c r="I400" s="36">
        <v>374.70579441000001</v>
      </c>
      <c r="J400" s="34" t="s">
        <v>30</v>
      </c>
      <c r="K400" s="33">
        <v>0</v>
      </c>
      <c r="L400" s="34" t="s">
        <v>30</v>
      </c>
      <c r="M400" s="33">
        <v>0</v>
      </c>
      <c r="N400" s="34" t="s">
        <v>30</v>
      </c>
      <c r="O400" s="33">
        <f t="shared" si="191"/>
        <v>374.70579441000001</v>
      </c>
      <c r="P400" s="34" t="s">
        <v>30</v>
      </c>
      <c r="Q400" s="33">
        <f t="shared" si="192"/>
        <v>0</v>
      </c>
      <c r="R400" s="34" t="s">
        <v>30</v>
      </c>
      <c r="S400" s="77">
        <v>0</v>
      </c>
      <c r="T400" s="37" t="s">
        <v>30</v>
      </c>
    </row>
    <row r="401" spans="1:20" x14ac:dyDescent="0.25">
      <c r="A401" s="30" t="s">
        <v>742</v>
      </c>
      <c r="B401" s="68" t="s">
        <v>793</v>
      </c>
      <c r="C401" s="39" t="s">
        <v>794</v>
      </c>
      <c r="D401" s="33" t="s">
        <v>30</v>
      </c>
      <c r="E401" s="33">
        <v>14.28518628</v>
      </c>
      <c r="F401" s="34" t="s">
        <v>30</v>
      </c>
      <c r="G401" s="36">
        <v>14.28518628</v>
      </c>
      <c r="H401" s="34" t="s">
        <v>30</v>
      </c>
      <c r="I401" s="36">
        <v>0</v>
      </c>
      <c r="J401" s="34" t="s">
        <v>30</v>
      </c>
      <c r="K401" s="33">
        <v>0</v>
      </c>
      <c r="L401" s="34" t="s">
        <v>30</v>
      </c>
      <c r="M401" s="33">
        <v>0</v>
      </c>
      <c r="N401" s="34" t="s">
        <v>30</v>
      </c>
      <c r="O401" s="33">
        <f t="shared" si="191"/>
        <v>0</v>
      </c>
      <c r="P401" s="34" t="s">
        <v>30</v>
      </c>
      <c r="Q401" s="33">
        <f t="shared" si="192"/>
        <v>0</v>
      </c>
      <c r="R401" s="34" t="s">
        <v>30</v>
      </c>
      <c r="S401" s="77">
        <v>0</v>
      </c>
      <c r="T401" s="48" t="s">
        <v>30</v>
      </c>
    </row>
    <row r="402" spans="1:20" ht="63" x14ac:dyDescent="0.25">
      <c r="A402" s="43" t="s">
        <v>742</v>
      </c>
      <c r="B402" s="52" t="s">
        <v>795</v>
      </c>
      <c r="C402" s="42" t="s">
        <v>796</v>
      </c>
      <c r="D402" s="33" t="s">
        <v>30</v>
      </c>
      <c r="E402" s="33">
        <v>30.09699942</v>
      </c>
      <c r="F402" s="34" t="s">
        <v>30</v>
      </c>
      <c r="G402" s="33">
        <v>30.09699942</v>
      </c>
      <c r="H402" s="34" t="s">
        <v>30</v>
      </c>
      <c r="I402" s="36">
        <v>0</v>
      </c>
      <c r="J402" s="34" t="s">
        <v>30</v>
      </c>
      <c r="K402" s="33">
        <v>0</v>
      </c>
      <c r="L402" s="34" t="s">
        <v>30</v>
      </c>
      <c r="M402" s="33">
        <v>0</v>
      </c>
      <c r="N402" s="34" t="s">
        <v>30</v>
      </c>
      <c r="O402" s="33">
        <f t="shared" si="191"/>
        <v>0</v>
      </c>
      <c r="P402" s="34" t="s">
        <v>30</v>
      </c>
      <c r="Q402" s="33">
        <f t="shared" si="192"/>
        <v>0</v>
      </c>
      <c r="R402" s="34" t="s">
        <v>30</v>
      </c>
      <c r="S402" s="77">
        <v>0</v>
      </c>
      <c r="T402" s="48" t="s">
        <v>30</v>
      </c>
    </row>
    <row r="403" spans="1:20" ht="47.25" x14ac:dyDescent="0.25">
      <c r="A403" s="30" t="s">
        <v>742</v>
      </c>
      <c r="B403" s="68" t="s">
        <v>797</v>
      </c>
      <c r="C403" s="39" t="s">
        <v>798</v>
      </c>
      <c r="D403" s="33" t="s">
        <v>30</v>
      </c>
      <c r="E403" s="33">
        <v>104.96909058999999</v>
      </c>
      <c r="F403" s="34" t="s">
        <v>30</v>
      </c>
      <c r="G403" s="36">
        <v>104.96909058999999</v>
      </c>
      <c r="H403" s="34" t="s">
        <v>30</v>
      </c>
      <c r="I403" s="36">
        <v>0</v>
      </c>
      <c r="J403" s="34" t="s">
        <v>30</v>
      </c>
      <c r="K403" s="33">
        <v>0</v>
      </c>
      <c r="L403" s="34" t="s">
        <v>30</v>
      </c>
      <c r="M403" s="33">
        <v>0</v>
      </c>
      <c r="N403" s="34" t="s">
        <v>30</v>
      </c>
      <c r="O403" s="33">
        <f t="shared" si="191"/>
        <v>0</v>
      </c>
      <c r="P403" s="34" t="s">
        <v>30</v>
      </c>
      <c r="Q403" s="33">
        <f t="shared" si="192"/>
        <v>0</v>
      </c>
      <c r="R403" s="34" t="s">
        <v>30</v>
      </c>
      <c r="S403" s="77">
        <v>0</v>
      </c>
      <c r="T403" s="37" t="s">
        <v>30</v>
      </c>
    </row>
    <row r="404" spans="1:20" ht="47.25" x14ac:dyDescent="0.25">
      <c r="A404" s="43" t="s">
        <v>742</v>
      </c>
      <c r="B404" s="72" t="s">
        <v>799</v>
      </c>
      <c r="C404" s="42" t="s">
        <v>800</v>
      </c>
      <c r="D404" s="33" t="s">
        <v>30</v>
      </c>
      <c r="E404" s="33">
        <v>3.0725984099999999</v>
      </c>
      <c r="F404" s="34" t="s">
        <v>30</v>
      </c>
      <c r="G404" s="36">
        <v>3.0725984099999999</v>
      </c>
      <c r="H404" s="34" t="s">
        <v>30</v>
      </c>
      <c r="I404" s="36">
        <v>0</v>
      </c>
      <c r="J404" s="34" t="s">
        <v>30</v>
      </c>
      <c r="K404" s="33">
        <v>0</v>
      </c>
      <c r="L404" s="34" t="s">
        <v>30</v>
      </c>
      <c r="M404" s="33">
        <v>0</v>
      </c>
      <c r="N404" s="34" t="s">
        <v>30</v>
      </c>
      <c r="O404" s="33">
        <f t="shared" si="191"/>
        <v>0</v>
      </c>
      <c r="P404" s="34" t="s">
        <v>30</v>
      </c>
      <c r="Q404" s="33">
        <f t="shared" si="192"/>
        <v>0</v>
      </c>
      <c r="R404" s="34" t="s">
        <v>30</v>
      </c>
      <c r="S404" s="77">
        <v>0</v>
      </c>
      <c r="T404" s="37" t="s">
        <v>30</v>
      </c>
    </row>
    <row r="405" spans="1:20" ht="31.5" x14ac:dyDescent="0.25">
      <c r="A405" s="43" t="s">
        <v>742</v>
      </c>
      <c r="B405" s="52" t="s">
        <v>801</v>
      </c>
      <c r="C405" s="42" t="s">
        <v>802</v>
      </c>
      <c r="D405" s="33" t="s">
        <v>30</v>
      </c>
      <c r="E405" s="33">
        <v>11.553251899999999</v>
      </c>
      <c r="F405" s="34" t="s">
        <v>30</v>
      </c>
      <c r="G405" s="36">
        <v>11.553251899999999</v>
      </c>
      <c r="H405" s="34" t="s">
        <v>30</v>
      </c>
      <c r="I405" s="36">
        <v>0</v>
      </c>
      <c r="J405" s="34" t="s">
        <v>30</v>
      </c>
      <c r="K405" s="33">
        <v>0</v>
      </c>
      <c r="L405" s="34" t="s">
        <v>30</v>
      </c>
      <c r="M405" s="33">
        <v>0</v>
      </c>
      <c r="N405" s="34" t="s">
        <v>30</v>
      </c>
      <c r="O405" s="33">
        <f t="shared" si="191"/>
        <v>0</v>
      </c>
      <c r="P405" s="34" t="s">
        <v>30</v>
      </c>
      <c r="Q405" s="33">
        <f t="shared" si="192"/>
        <v>0</v>
      </c>
      <c r="R405" s="34" t="s">
        <v>30</v>
      </c>
      <c r="S405" s="77">
        <v>0</v>
      </c>
      <c r="T405" s="37" t="s">
        <v>30</v>
      </c>
    </row>
    <row r="406" spans="1:20" ht="31.5" x14ac:dyDescent="0.25">
      <c r="A406" s="30" t="s">
        <v>742</v>
      </c>
      <c r="B406" s="68" t="s">
        <v>803</v>
      </c>
      <c r="C406" s="39" t="s">
        <v>804</v>
      </c>
      <c r="D406" s="33" t="s">
        <v>30</v>
      </c>
      <c r="E406" s="33">
        <v>0</v>
      </c>
      <c r="F406" s="34" t="s">
        <v>30</v>
      </c>
      <c r="G406" s="36">
        <v>0</v>
      </c>
      <c r="H406" s="34" t="s">
        <v>30</v>
      </c>
      <c r="I406" s="36">
        <v>0</v>
      </c>
      <c r="J406" s="34" t="s">
        <v>30</v>
      </c>
      <c r="K406" s="33">
        <v>0</v>
      </c>
      <c r="L406" s="34" t="s">
        <v>30</v>
      </c>
      <c r="M406" s="33">
        <v>0</v>
      </c>
      <c r="N406" s="34" t="s">
        <v>30</v>
      </c>
      <c r="O406" s="33">
        <f t="shared" si="191"/>
        <v>0</v>
      </c>
      <c r="P406" s="34" t="s">
        <v>30</v>
      </c>
      <c r="Q406" s="33">
        <f t="shared" si="192"/>
        <v>0</v>
      </c>
      <c r="R406" s="34" t="s">
        <v>30</v>
      </c>
      <c r="S406" s="77">
        <v>0</v>
      </c>
      <c r="T406" s="37" t="s">
        <v>30</v>
      </c>
    </row>
    <row r="407" spans="1:20" s="11" customFormat="1" ht="63" x14ac:dyDescent="0.25">
      <c r="A407" s="19" t="s">
        <v>805</v>
      </c>
      <c r="B407" s="25" t="s">
        <v>279</v>
      </c>
      <c r="C407" s="21" t="s">
        <v>29</v>
      </c>
      <c r="D407" s="22">
        <f t="shared" ref="D407:E407" si="194">D408</f>
        <v>0</v>
      </c>
      <c r="E407" s="22">
        <f t="shared" si="194"/>
        <v>0</v>
      </c>
      <c r="F407" s="23" t="s">
        <v>30</v>
      </c>
      <c r="G407" s="22">
        <f t="shared" ref="G407" si="195">G408</f>
        <v>0</v>
      </c>
      <c r="H407" s="23" t="s">
        <v>30</v>
      </c>
      <c r="I407" s="22">
        <f t="shared" ref="I407" si="196">I408</f>
        <v>0</v>
      </c>
      <c r="J407" s="23" t="s">
        <v>30</v>
      </c>
      <c r="K407" s="22">
        <f t="shared" ref="K407" si="197">K408</f>
        <v>0</v>
      </c>
      <c r="L407" s="23" t="s">
        <v>30</v>
      </c>
      <c r="M407" s="22">
        <f t="shared" ref="M407" si="198">M408</f>
        <v>0</v>
      </c>
      <c r="N407" s="23" t="s">
        <v>30</v>
      </c>
      <c r="O407" s="22">
        <f t="shared" ref="O407" si="199">O408</f>
        <v>0</v>
      </c>
      <c r="P407" s="23" t="s">
        <v>30</v>
      </c>
      <c r="Q407" s="22">
        <f t="shared" ref="Q407" si="200">Q408</f>
        <v>0</v>
      </c>
      <c r="R407" s="23" t="s">
        <v>30</v>
      </c>
      <c r="S407" s="103">
        <v>0</v>
      </c>
      <c r="T407" s="29" t="s">
        <v>30</v>
      </c>
    </row>
    <row r="408" spans="1:20" s="11" customFormat="1" x14ac:dyDescent="0.25">
      <c r="A408" s="19" t="s">
        <v>806</v>
      </c>
      <c r="B408" s="25" t="s">
        <v>807</v>
      </c>
      <c r="C408" s="21" t="s">
        <v>29</v>
      </c>
      <c r="D408" s="22">
        <f t="shared" ref="D408:E408" si="201">SUM(D409:D410)</f>
        <v>0</v>
      </c>
      <c r="E408" s="22">
        <f t="shared" si="201"/>
        <v>0</v>
      </c>
      <c r="F408" s="23" t="s">
        <v>30</v>
      </c>
      <c r="G408" s="22">
        <f t="shared" ref="G408" si="202">SUM(G409:G410)</f>
        <v>0</v>
      </c>
      <c r="H408" s="23" t="s">
        <v>30</v>
      </c>
      <c r="I408" s="22">
        <f t="shared" ref="I408" si="203">SUM(I409:I410)</f>
        <v>0</v>
      </c>
      <c r="J408" s="23" t="s">
        <v>30</v>
      </c>
      <c r="K408" s="22">
        <f t="shared" ref="K408" si="204">SUM(K409:K410)</f>
        <v>0</v>
      </c>
      <c r="L408" s="23" t="s">
        <v>30</v>
      </c>
      <c r="M408" s="22">
        <f t="shared" ref="M408" si="205">SUM(M409:M410)</f>
        <v>0</v>
      </c>
      <c r="N408" s="23" t="s">
        <v>30</v>
      </c>
      <c r="O408" s="22">
        <f t="shared" ref="O408" si="206">SUM(O409:O410)</f>
        <v>0</v>
      </c>
      <c r="P408" s="23" t="s">
        <v>30</v>
      </c>
      <c r="Q408" s="22">
        <f t="shared" ref="Q408" si="207">SUM(Q409:Q410)</f>
        <v>0</v>
      </c>
      <c r="R408" s="23" t="s">
        <v>30</v>
      </c>
      <c r="S408" s="103">
        <v>0</v>
      </c>
      <c r="T408" s="29" t="s">
        <v>30</v>
      </c>
    </row>
    <row r="409" spans="1:20" s="11" customFormat="1" ht="63" x14ac:dyDescent="0.25">
      <c r="A409" s="19" t="s">
        <v>808</v>
      </c>
      <c r="B409" s="25" t="s">
        <v>283</v>
      </c>
      <c r="C409" s="21" t="s">
        <v>29</v>
      </c>
      <c r="D409" s="22">
        <v>0</v>
      </c>
      <c r="E409" s="22">
        <v>0</v>
      </c>
      <c r="F409" s="23" t="s">
        <v>30</v>
      </c>
      <c r="G409" s="22">
        <v>0</v>
      </c>
      <c r="H409" s="23" t="s">
        <v>30</v>
      </c>
      <c r="I409" s="22">
        <v>0</v>
      </c>
      <c r="J409" s="23" t="s">
        <v>30</v>
      </c>
      <c r="K409" s="22">
        <v>0</v>
      </c>
      <c r="L409" s="23" t="s">
        <v>30</v>
      </c>
      <c r="M409" s="22">
        <v>0</v>
      </c>
      <c r="N409" s="23" t="s">
        <v>30</v>
      </c>
      <c r="O409" s="22">
        <v>0</v>
      </c>
      <c r="P409" s="23" t="s">
        <v>30</v>
      </c>
      <c r="Q409" s="22">
        <v>0</v>
      </c>
      <c r="R409" s="23" t="s">
        <v>30</v>
      </c>
      <c r="S409" s="103">
        <v>0</v>
      </c>
      <c r="T409" s="29" t="s">
        <v>30</v>
      </c>
    </row>
    <row r="410" spans="1:20" s="11" customFormat="1" ht="63" x14ac:dyDescent="0.25">
      <c r="A410" s="19" t="s">
        <v>809</v>
      </c>
      <c r="B410" s="25" t="s">
        <v>285</v>
      </c>
      <c r="C410" s="21" t="s">
        <v>29</v>
      </c>
      <c r="D410" s="22">
        <f t="shared" ref="D410:E410" si="208">SUM(D411:D411)</f>
        <v>0</v>
      </c>
      <c r="E410" s="22">
        <f t="shared" si="208"/>
        <v>0</v>
      </c>
      <c r="F410" s="23" t="s">
        <v>30</v>
      </c>
      <c r="G410" s="22">
        <f t="shared" ref="G410" si="209">SUM(G411:G411)</f>
        <v>0</v>
      </c>
      <c r="H410" s="23" t="s">
        <v>30</v>
      </c>
      <c r="I410" s="22">
        <f t="shared" ref="I410" si="210">SUM(I411:I411)</f>
        <v>0</v>
      </c>
      <c r="J410" s="23" t="s">
        <v>30</v>
      </c>
      <c r="K410" s="22">
        <f t="shared" ref="K410" si="211">SUM(K411:K411)</f>
        <v>0</v>
      </c>
      <c r="L410" s="23" t="s">
        <v>30</v>
      </c>
      <c r="M410" s="22">
        <f t="shared" ref="M410" si="212">SUM(M411:M411)</f>
        <v>0</v>
      </c>
      <c r="N410" s="23" t="s">
        <v>30</v>
      </c>
      <c r="O410" s="22">
        <f t="shared" ref="O410" si="213">SUM(O411:O411)</f>
        <v>0</v>
      </c>
      <c r="P410" s="23" t="s">
        <v>30</v>
      </c>
      <c r="Q410" s="22">
        <f t="shared" ref="Q410" si="214">SUM(Q411:Q411)</f>
        <v>0</v>
      </c>
      <c r="R410" s="23" t="s">
        <v>30</v>
      </c>
      <c r="S410" s="103">
        <v>0</v>
      </c>
      <c r="T410" s="29" t="s">
        <v>30</v>
      </c>
    </row>
    <row r="411" spans="1:20" s="11" customFormat="1" ht="31.5" x14ac:dyDescent="0.25">
      <c r="A411" s="19" t="s">
        <v>810</v>
      </c>
      <c r="B411" s="25" t="s">
        <v>289</v>
      </c>
      <c r="C411" s="21" t="s">
        <v>29</v>
      </c>
      <c r="D411" s="22">
        <v>0</v>
      </c>
      <c r="E411" s="22">
        <v>0</v>
      </c>
      <c r="F411" s="23" t="s">
        <v>30</v>
      </c>
      <c r="G411" s="22">
        <v>0</v>
      </c>
      <c r="H411" s="23" t="s">
        <v>30</v>
      </c>
      <c r="I411" s="22">
        <v>0</v>
      </c>
      <c r="J411" s="23" t="s">
        <v>30</v>
      </c>
      <c r="K411" s="22">
        <v>0</v>
      </c>
      <c r="L411" s="23" t="s">
        <v>30</v>
      </c>
      <c r="M411" s="22">
        <v>0</v>
      </c>
      <c r="N411" s="23" t="s">
        <v>30</v>
      </c>
      <c r="O411" s="22">
        <v>0</v>
      </c>
      <c r="P411" s="23" t="s">
        <v>30</v>
      </c>
      <c r="Q411" s="22">
        <v>0</v>
      </c>
      <c r="R411" s="23" t="s">
        <v>30</v>
      </c>
      <c r="S411" s="103">
        <v>0</v>
      </c>
      <c r="T411" s="29" t="s">
        <v>30</v>
      </c>
    </row>
    <row r="412" spans="1:20" s="11" customFormat="1" ht="63" x14ac:dyDescent="0.25">
      <c r="A412" s="19" t="s">
        <v>811</v>
      </c>
      <c r="B412" s="25" t="s">
        <v>283</v>
      </c>
      <c r="C412" s="21" t="s">
        <v>29</v>
      </c>
      <c r="D412" s="22">
        <v>0</v>
      </c>
      <c r="E412" s="22">
        <v>0</v>
      </c>
      <c r="F412" s="23" t="s">
        <v>30</v>
      </c>
      <c r="G412" s="22">
        <v>0</v>
      </c>
      <c r="H412" s="23" t="s">
        <v>30</v>
      </c>
      <c r="I412" s="22">
        <v>0</v>
      </c>
      <c r="J412" s="23" t="s">
        <v>30</v>
      </c>
      <c r="K412" s="22">
        <v>0</v>
      </c>
      <c r="L412" s="23" t="s">
        <v>30</v>
      </c>
      <c r="M412" s="22">
        <v>0</v>
      </c>
      <c r="N412" s="23" t="s">
        <v>30</v>
      </c>
      <c r="O412" s="22">
        <v>0</v>
      </c>
      <c r="P412" s="23" t="s">
        <v>30</v>
      </c>
      <c r="Q412" s="22">
        <v>0</v>
      </c>
      <c r="R412" s="23" t="s">
        <v>30</v>
      </c>
      <c r="S412" s="103">
        <v>0</v>
      </c>
      <c r="T412" s="29" t="s">
        <v>30</v>
      </c>
    </row>
    <row r="413" spans="1:20" s="11" customFormat="1" ht="63" x14ac:dyDescent="0.25">
      <c r="A413" s="19" t="s">
        <v>812</v>
      </c>
      <c r="B413" s="25" t="s">
        <v>285</v>
      </c>
      <c r="C413" s="21" t="s">
        <v>29</v>
      </c>
      <c r="D413" s="22">
        <v>0</v>
      </c>
      <c r="E413" s="22">
        <v>0</v>
      </c>
      <c r="F413" s="23" t="s">
        <v>30</v>
      </c>
      <c r="G413" s="22">
        <v>0</v>
      </c>
      <c r="H413" s="23" t="s">
        <v>30</v>
      </c>
      <c r="I413" s="22">
        <v>0</v>
      </c>
      <c r="J413" s="23" t="s">
        <v>30</v>
      </c>
      <c r="K413" s="22">
        <v>0</v>
      </c>
      <c r="L413" s="23" t="s">
        <v>30</v>
      </c>
      <c r="M413" s="22">
        <v>0</v>
      </c>
      <c r="N413" s="23" t="s">
        <v>30</v>
      </c>
      <c r="O413" s="22">
        <v>0</v>
      </c>
      <c r="P413" s="23" t="s">
        <v>30</v>
      </c>
      <c r="Q413" s="22">
        <v>0</v>
      </c>
      <c r="R413" s="23" t="s">
        <v>30</v>
      </c>
      <c r="S413" s="103">
        <v>0</v>
      </c>
      <c r="T413" s="29" t="s">
        <v>30</v>
      </c>
    </row>
    <row r="414" spans="1:20" s="11" customFormat="1" ht="31.5" x14ac:dyDescent="0.25">
      <c r="A414" s="19" t="s">
        <v>813</v>
      </c>
      <c r="B414" s="20" t="s">
        <v>293</v>
      </c>
      <c r="C414" s="21" t="s">
        <v>29</v>
      </c>
      <c r="D414" s="22">
        <f t="shared" ref="D414:E414" si="215">SUM(D416:D418,D415)</f>
        <v>2150.1225508474577</v>
      </c>
      <c r="E414" s="22">
        <f t="shared" si="215"/>
        <v>1920.5520722699998</v>
      </c>
      <c r="F414" s="23" t="s">
        <v>30</v>
      </c>
      <c r="G414" s="22">
        <f t="shared" ref="G414" si="216">SUM(G416:G418,G415)</f>
        <v>1564.1451856399999</v>
      </c>
      <c r="H414" s="23" t="s">
        <v>30</v>
      </c>
      <c r="I414" s="22">
        <f t="shared" ref="I414" si="217">SUM(I416:I418,I415)</f>
        <v>356.40688662999986</v>
      </c>
      <c r="J414" s="23" t="s">
        <v>30</v>
      </c>
      <c r="K414" s="22">
        <f t="shared" ref="K414" si="218">SUM(K416:K418,K415)</f>
        <v>41.449540899999995</v>
      </c>
      <c r="L414" s="23" t="s">
        <v>30</v>
      </c>
      <c r="M414" s="22">
        <f t="shared" ref="M414" si="219">SUM(M416:M418,M415)</f>
        <v>31.207789729999998</v>
      </c>
      <c r="N414" s="23" t="s">
        <v>30</v>
      </c>
      <c r="O414" s="22">
        <f t="shared" ref="O414" si="220">SUM(O416:O418,O415)</f>
        <v>325.19909689999986</v>
      </c>
      <c r="P414" s="23" t="s">
        <v>30</v>
      </c>
      <c r="Q414" s="22">
        <f t="shared" ref="Q414" si="221">SUM(Q416:Q418,Q415)</f>
        <v>-10.241751169999999</v>
      </c>
      <c r="R414" s="23" t="s">
        <v>30</v>
      </c>
      <c r="S414" s="103">
        <f t="shared" ref="S414:S477" si="222">Q414/K414</f>
        <v>-0.24708961661864873</v>
      </c>
      <c r="T414" s="29" t="s">
        <v>30</v>
      </c>
    </row>
    <row r="415" spans="1:20" s="11" customFormat="1" ht="47.25" x14ac:dyDescent="0.25">
      <c r="A415" s="19" t="s">
        <v>814</v>
      </c>
      <c r="B415" s="20" t="s">
        <v>295</v>
      </c>
      <c r="C415" s="21" t="s">
        <v>29</v>
      </c>
      <c r="D415" s="22">
        <v>0</v>
      </c>
      <c r="E415" s="22">
        <v>0</v>
      </c>
      <c r="F415" s="23" t="s">
        <v>30</v>
      </c>
      <c r="G415" s="22">
        <v>0</v>
      </c>
      <c r="H415" s="23" t="s">
        <v>30</v>
      </c>
      <c r="I415" s="22">
        <v>0</v>
      </c>
      <c r="J415" s="23" t="s">
        <v>30</v>
      </c>
      <c r="K415" s="22">
        <v>0</v>
      </c>
      <c r="L415" s="23" t="s">
        <v>30</v>
      </c>
      <c r="M415" s="22">
        <v>0</v>
      </c>
      <c r="N415" s="23" t="s">
        <v>30</v>
      </c>
      <c r="O415" s="22">
        <v>0</v>
      </c>
      <c r="P415" s="23" t="s">
        <v>30</v>
      </c>
      <c r="Q415" s="22">
        <v>0</v>
      </c>
      <c r="R415" s="23" t="s">
        <v>30</v>
      </c>
      <c r="S415" s="103">
        <v>0</v>
      </c>
      <c r="T415" s="29" t="s">
        <v>30</v>
      </c>
    </row>
    <row r="416" spans="1:20" s="11" customFormat="1" ht="31.5" x14ac:dyDescent="0.25">
      <c r="A416" s="19" t="s">
        <v>815</v>
      </c>
      <c r="B416" s="20" t="s">
        <v>297</v>
      </c>
      <c r="C416" s="21" t="s">
        <v>29</v>
      </c>
      <c r="D416" s="22">
        <v>0</v>
      </c>
      <c r="E416" s="22">
        <v>0</v>
      </c>
      <c r="F416" s="23" t="s">
        <v>30</v>
      </c>
      <c r="G416" s="22">
        <v>0</v>
      </c>
      <c r="H416" s="23" t="s">
        <v>30</v>
      </c>
      <c r="I416" s="22">
        <v>0</v>
      </c>
      <c r="J416" s="23" t="s">
        <v>30</v>
      </c>
      <c r="K416" s="22">
        <v>0</v>
      </c>
      <c r="L416" s="23" t="s">
        <v>30</v>
      </c>
      <c r="M416" s="22">
        <v>0</v>
      </c>
      <c r="N416" s="23" t="s">
        <v>30</v>
      </c>
      <c r="O416" s="22">
        <v>0</v>
      </c>
      <c r="P416" s="23" t="s">
        <v>30</v>
      </c>
      <c r="Q416" s="22">
        <v>0</v>
      </c>
      <c r="R416" s="23" t="s">
        <v>30</v>
      </c>
      <c r="S416" s="103">
        <v>0</v>
      </c>
      <c r="T416" s="29" t="s">
        <v>30</v>
      </c>
    </row>
    <row r="417" spans="1:20" s="11" customFormat="1" ht="31.5" x14ac:dyDescent="0.25">
      <c r="A417" s="19" t="s">
        <v>816</v>
      </c>
      <c r="B417" s="20" t="s">
        <v>302</v>
      </c>
      <c r="C417" s="21" t="s">
        <v>29</v>
      </c>
      <c r="D417" s="22">
        <v>0</v>
      </c>
      <c r="E417" s="22">
        <v>0</v>
      </c>
      <c r="F417" s="23" t="s">
        <v>30</v>
      </c>
      <c r="G417" s="22">
        <v>0</v>
      </c>
      <c r="H417" s="23" t="s">
        <v>30</v>
      </c>
      <c r="I417" s="22">
        <v>0</v>
      </c>
      <c r="J417" s="23" t="s">
        <v>30</v>
      </c>
      <c r="K417" s="22">
        <v>0</v>
      </c>
      <c r="L417" s="23" t="s">
        <v>30</v>
      </c>
      <c r="M417" s="22">
        <v>0</v>
      </c>
      <c r="N417" s="23" t="s">
        <v>30</v>
      </c>
      <c r="O417" s="22">
        <v>0</v>
      </c>
      <c r="P417" s="23" t="s">
        <v>30</v>
      </c>
      <c r="Q417" s="22">
        <v>0</v>
      </c>
      <c r="R417" s="23" t="s">
        <v>30</v>
      </c>
      <c r="S417" s="103">
        <v>0</v>
      </c>
      <c r="T417" s="29" t="s">
        <v>30</v>
      </c>
    </row>
    <row r="418" spans="1:20" s="11" customFormat="1" ht="31.5" x14ac:dyDescent="0.25">
      <c r="A418" s="19" t="s">
        <v>817</v>
      </c>
      <c r="B418" s="20" t="s">
        <v>310</v>
      </c>
      <c r="C418" s="21" t="s">
        <v>29</v>
      </c>
      <c r="D418" s="22">
        <f>SUM(D419:D420)</f>
        <v>2150.1225508474577</v>
      </c>
      <c r="E418" s="22">
        <f t="shared" ref="E418" si="223">SUM(E419:E420)</f>
        <v>1920.5520722699998</v>
      </c>
      <c r="F418" s="23" t="s">
        <v>30</v>
      </c>
      <c r="G418" s="22">
        <f t="shared" ref="G418" si="224">SUM(G419:G420)</f>
        <v>1564.1451856399999</v>
      </c>
      <c r="H418" s="23" t="s">
        <v>30</v>
      </c>
      <c r="I418" s="22">
        <f t="shared" ref="I418" si="225">SUM(I419:I420)</f>
        <v>356.40688662999986</v>
      </c>
      <c r="J418" s="23" t="s">
        <v>30</v>
      </c>
      <c r="K418" s="22">
        <f t="shared" ref="K418" si="226">SUM(K419:K420)</f>
        <v>41.449540899999995</v>
      </c>
      <c r="L418" s="23" t="s">
        <v>30</v>
      </c>
      <c r="M418" s="22">
        <f t="shared" ref="M418" si="227">SUM(M419:M420)</f>
        <v>31.207789729999998</v>
      </c>
      <c r="N418" s="23" t="s">
        <v>30</v>
      </c>
      <c r="O418" s="22">
        <f t="shared" ref="O418" si="228">SUM(O419:O420)</f>
        <v>325.19909689999986</v>
      </c>
      <c r="P418" s="23" t="s">
        <v>30</v>
      </c>
      <c r="Q418" s="22">
        <f t="shared" ref="Q418" si="229">SUM(Q419:Q420)</f>
        <v>-10.241751169999999</v>
      </c>
      <c r="R418" s="23" t="s">
        <v>30</v>
      </c>
      <c r="S418" s="103">
        <f t="shared" si="222"/>
        <v>-0.24708961661864873</v>
      </c>
      <c r="T418" s="29" t="s">
        <v>30</v>
      </c>
    </row>
    <row r="419" spans="1:20" ht="78.75" x14ac:dyDescent="0.25">
      <c r="A419" s="30" t="s">
        <v>817</v>
      </c>
      <c r="B419" s="49" t="s">
        <v>818</v>
      </c>
      <c r="C419" s="42" t="s">
        <v>819</v>
      </c>
      <c r="D419" s="33">
        <v>1808.63</v>
      </c>
      <c r="E419" s="33">
        <v>1604.1471116299999</v>
      </c>
      <c r="F419" s="34" t="s">
        <v>30</v>
      </c>
      <c r="G419" s="36">
        <v>1247.7447120100001</v>
      </c>
      <c r="H419" s="34" t="s">
        <v>30</v>
      </c>
      <c r="I419" s="36">
        <v>356.40239961999987</v>
      </c>
      <c r="J419" s="34" t="s">
        <v>30</v>
      </c>
      <c r="K419" s="33">
        <v>41.445053889999997</v>
      </c>
      <c r="L419" s="34" t="s">
        <v>30</v>
      </c>
      <c r="M419" s="33">
        <v>31.202623409999998</v>
      </c>
      <c r="N419" s="34" t="s">
        <v>30</v>
      </c>
      <c r="O419" s="33">
        <f t="shared" ref="O419:O420" si="230">I419-M419</f>
        <v>325.19977620999987</v>
      </c>
      <c r="P419" s="34" t="s">
        <v>30</v>
      </c>
      <c r="Q419" s="33">
        <f t="shared" ref="Q419:Q420" si="231">M419-K419</f>
        <v>-10.242430479999999</v>
      </c>
      <c r="R419" s="34" t="s">
        <v>30</v>
      </c>
      <c r="S419" s="77">
        <f t="shared" si="222"/>
        <v>-0.24713275816179667</v>
      </c>
      <c r="T419" s="37" t="s">
        <v>820</v>
      </c>
    </row>
    <row r="420" spans="1:20" ht="78.75" x14ac:dyDescent="0.25">
      <c r="A420" s="30" t="s">
        <v>817</v>
      </c>
      <c r="B420" s="49" t="s">
        <v>821</v>
      </c>
      <c r="C420" s="42" t="s">
        <v>822</v>
      </c>
      <c r="D420" s="33">
        <v>341.49255084745766</v>
      </c>
      <c r="E420" s="33">
        <v>316.40496063999996</v>
      </c>
      <c r="F420" s="34" t="s">
        <v>30</v>
      </c>
      <c r="G420" s="36">
        <v>316.40047362999996</v>
      </c>
      <c r="H420" s="34" t="s">
        <v>30</v>
      </c>
      <c r="I420" s="36">
        <v>4.4870099999911872E-3</v>
      </c>
      <c r="J420" s="34" t="s">
        <v>30</v>
      </c>
      <c r="K420" s="33">
        <v>4.4870099999999996E-3</v>
      </c>
      <c r="L420" s="34" t="s">
        <v>30</v>
      </c>
      <c r="M420" s="33">
        <v>5.1663199999999994E-3</v>
      </c>
      <c r="N420" s="34" t="s">
        <v>30</v>
      </c>
      <c r="O420" s="33">
        <f t="shared" si="230"/>
        <v>-6.7931000000881221E-4</v>
      </c>
      <c r="P420" s="34" t="s">
        <v>30</v>
      </c>
      <c r="Q420" s="33">
        <f t="shared" si="231"/>
        <v>6.7930999999999981E-4</v>
      </c>
      <c r="R420" s="34" t="s">
        <v>30</v>
      </c>
      <c r="S420" s="77">
        <f t="shared" si="222"/>
        <v>0.15139480411231529</v>
      </c>
      <c r="T420" s="37" t="s">
        <v>823</v>
      </c>
    </row>
    <row r="421" spans="1:20" s="11" customFormat="1" ht="47.25" x14ac:dyDescent="0.25">
      <c r="A421" s="21" t="s">
        <v>824</v>
      </c>
      <c r="B421" s="25" t="s">
        <v>327</v>
      </c>
      <c r="C421" s="21" t="s">
        <v>29</v>
      </c>
      <c r="D421" s="22">
        <v>0</v>
      </c>
      <c r="E421" s="22">
        <v>0</v>
      </c>
      <c r="F421" s="23" t="s">
        <v>30</v>
      </c>
      <c r="G421" s="22">
        <v>0</v>
      </c>
      <c r="H421" s="23" t="s">
        <v>30</v>
      </c>
      <c r="I421" s="22">
        <v>0</v>
      </c>
      <c r="J421" s="23" t="s">
        <v>30</v>
      </c>
      <c r="K421" s="22">
        <v>0</v>
      </c>
      <c r="L421" s="23" t="s">
        <v>30</v>
      </c>
      <c r="M421" s="22">
        <v>0</v>
      </c>
      <c r="N421" s="23" t="s">
        <v>30</v>
      </c>
      <c r="O421" s="22">
        <v>0</v>
      </c>
      <c r="P421" s="23" t="s">
        <v>30</v>
      </c>
      <c r="Q421" s="22">
        <v>0</v>
      </c>
      <c r="R421" s="23" t="s">
        <v>30</v>
      </c>
      <c r="S421" s="103">
        <v>0</v>
      </c>
      <c r="T421" s="29" t="s">
        <v>30</v>
      </c>
    </row>
    <row r="422" spans="1:20" s="11" customFormat="1" ht="31.5" x14ac:dyDescent="0.25">
      <c r="A422" s="19" t="s">
        <v>825</v>
      </c>
      <c r="B422" s="25" t="s">
        <v>329</v>
      </c>
      <c r="C422" s="21" t="s">
        <v>29</v>
      </c>
      <c r="D422" s="22">
        <f>SUM(D423:D492)</f>
        <v>0</v>
      </c>
      <c r="E422" s="22">
        <f>SUM(E423:E492)</f>
        <v>814.76501057415226</v>
      </c>
      <c r="F422" s="23" t="s">
        <v>30</v>
      </c>
      <c r="G422" s="22">
        <f>SUM(G423:G492)</f>
        <v>150.54930031999999</v>
      </c>
      <c r="H422" s="23" t="s">
        <v>30</v>
      </c>
      <c r="I422" s="22">
        <f>SUM(I423:I492)</f>
        <v>664.21571025415187</v>
      </c>
      <c r="J422" s="23" t="s">
        <v>30</v>
      </c>
      <c r="K422" s="22">
        <f>SUM(K423:K492)</f>
        <v>541.96671025415196</v>
      </c>
      <c r="L422" s="23" t="s">
        <v>30</v>
      </c>
      <c r="M422" s="22">
        <f>SUM(M423:M492)</f>
        <v>206.57778321000004</v>
      </c>
      <c r="N422" s="23" t="s">
        <v>30</v>
      </c>
      <c r="O422" s="22">
        <f>SUM(O423:O492)</f>
        <v>457.70942704415188</v>
      </c>
      <c r="P422" s="23" t="s">
        <v>30</v>
      </c>
      <c r="Q422" s="22">
        <f>SUM(Q423:Q492)</f>
        <v>-335.46042704415197</v>
      </c>
      <c r="R422" s="23" t="s">
        <v>30</v>
      </c>
      <c r="S422" s="103">
        <f t="shared" si="222"/>
        <v>-0.61896869438132074</v>
      </c>
      <c r="T422" s="29" t="s">
        <v>30</v>
      </c>
    </row>
    <row r="423" spans="1:20" ht="47.25" x14ac:dyDescent="0.25">
      <c r="A423" s="30" t="s">
        <v>825</v>
      </c>
      <c r="B423" s="49" t="s">
        <v>826</v>
      </c>
      <c r="C423" s="39" t="s">
        <v>827</v>
      </c>
      <c r="D423" s="33" t="s">
        <v>30</v>
      </c>
      <c r="E423" s="33">
        <v>196.14615554</v>
      </c>
      <c r="F423" s="34" t="s">
        <v>30</v>
      </c>
      <c r="G423" s="36">
        <v>36.443582819999996</v>
      </c>
      <c r="H423" s="34" t="s">
        <v>30</v>
      </c>
      <c r="I423" s="36">
        <v>159.70257272000001</v>
      </c>
      <c r="J423" s="34" t="s">
        <v>30</v>
      </c>
      <c r="K423" s="33">
        <v>159.70257272000001</v>
      </c>
      <c r="L423" s="34" t="s">
        <v>30</v>
      </c>
      <c r="M423" s="33">
        <v>35.939221689999997</v>
      </c>
      <c r="N423" s="34" t="s">
        <v>30</v>
      </c>
      <c r="O423" s="33">
        <f t="shared" ref="O423:O486" si="232">I423-M423</f>
        <v>123.76335103000001</v>
      </c>
      <c r="P423" s="34" t="s">
        <v>30</v>
      </c>
      <c r="Q423" s="33">
        <f t="shared" ref="Q423:Q486" si="233">M423-K423</f>
        <v>-123.76335103000001</v>
      </c>
      <c r="R423" s="34" t="s">
        <v>30</v>
      </c>
      <c r="S423" s="77">
        <f t="shared" si="222"/>
        <v>-0.77496153582315319</v>
      </c>
      <c r="T423" s="37" t="s">
        <v>828</v>
      </c>
    </row>
    <row r="424" spans="1:20" ht="157.5" x14ac:dyDescent="0.25">
      <c r="A424" s="30" t="s">
        <v>825</v>
      </c>
      <c r="B424" s="49" t="s">
        <v>829</v>
      </c>
      <c r="C424" s="73" t="s">
        <v>830</v>
      </c>
      <c r="D424" s="33" t="s">
        <v>30</v>
      </c>
      <c r="E424" s="33">
        <v>281.66571773999993</v>
      </c>
      <c r="F424" s="34" t="s">
        <v>30</v>
      </c>
      <c r="G424" s="36">
        <v>74.318217500000003</v>
      </c>
      <c r="H424" s="34" t="s">
        <v>30</v>
      </c>
      <c r="I424" s="36">
        <v>207.34750023999993</v>
      </c>
      <c r="J424" s="34" t="s">
        <v>30</v>
      </c>
      <c r="K424" s="33">
        <v>207.34750023999999</v>
      </c>
      <c r="L424" s="34" t="s">
        <v>30</v>
      </c>
      <c r="M424" s="33">
        <v>0</v>
      </c>
      <c r="N424" s="34" t="s">
        <v>30</v>
      </c>
      <c r="O424" s="33">
        <f t="shared" si="232"/>
        <v>207.34750023999993</v>
      </c>
      <c r="P424" s="34" t="s">
        <v>30</v>
      </c>
      <c r="Q424" s="33">
        <f t="shared" si="233"/>
        <v>-207.34750023999999</v>
      </c>
      <c r="R424" s="34" t="s">
        <v>30</v>
      </c>
      <c r="S424" s="77">
        <f t="shared" si="222"/>
        <v>-1</v>
      </c>
      <c r="T424" s="37" t="s">
        <v>831</v>
      </c>
    </row>
    <row r="425" spans="1:20" ht="47.25" x14ac:dyDescent="0.25">
      <c r="A425" s="30" t="s">
        <v>825</v>
      </c>
      <c r="B425" s="49" t="s">
        <v>832</v>
      </c>
      <c r="C425" s="42" t="s">
        <v>833</v>
      </c>
      <c r="D425" s="33" t="s">
        <v>30</v>
      </c>
      <c r="E425" s="33">
        <v>7</v>
      </c>
      <c r="F425" s="34" t="s">
        <v>30</v>
      </c>
      <c r="G425" s="36">
        <v>0</v>
      </c>
      <c r="H425" s="34" t="s">
        <v>30</v>
      </c>
      <c r="I425" s="36">
        <v>7</v>
      </c>
      <c r="J425" s="34" t="s">
        <v>30</v>
      </c>
      <c r="K425" s="33">
        <v>7</v>
      </c>
      <c r="L425" s="34" t="s">
        <v>30</v>
      </c>
      <c r="M425" s="33">
        <v>7</v>
      </c>
      <c r="N425" s="34" t="s">
        <v>30</v>
      </c>
      <c r="O425" s="33">
        <f t="shared" si="232"/>
        <v>0</v>
      </c>
      <c r="P425" s="34" t="s">
        <v>30</v>
      </c>
      <c r="Q425" s="33">
        <f t="shared" si="233"/>
        <v>0</v>
      </c>
      <c r="R425" s="34" t="s">
        <v>30</v>
      </c>
      <c r="S425" s="77">
        <f t="shared" si="222"/>
        <v>0</v>
      </c>
      <c r="T425" s="37" t="s">
        <v>30</v>
      </c>
    </row>
    <row r="426" spans="1:20" ht="47.25" x14ac:dyDescent="0.25">
      <c r="A426" s="30" t="s">
        <v>825</v>
      </c>
      <c r="B426" s="49" t="s">
        <v>834</v>
      </c>
      <c r="C426" s="42" t="s">
        <v>835</v>
      </c>
      <c r="D426" s="33" t="s">
        <v>30</v>
      </c>
      <c r="E426" s="33">
        <v>135.5385</v>
      </c>
      <c r="F426" s="34" t="s">
        <v>30</v>
      </c>
      <c r="G426" s="36">
        <v>39.787500000000001</v>
      </c>
      <c r="H426" s="34" t="s">
        <v>30</v>
      </c>
      <c r="I426" s="36">
        <v>95.751000000000005</v>
      </c>
      <c r="J426" s="34" t="s">
        <v>30</v>
      </c>
      <c r="K426" s="33">
        <v>46</v>
      </c>
      <c r="L426" s="34" t="s">
        <v>30</v>
      </c>
      <c r="M426" s="33">
        <v>46.25</v>
      </c>
      <c r="N426" s="34" t="s">
        <v>30</v>
      </c>
      <c r="O426" s="33">
        <f t="shared" si="232"/>
        <v>49.501000000000005</v>
      </c>
      <c r="P426" s="34" t="s">
        <v>30</v>
      </c>
      <c r="Q426" s="33">
        <f t="shared" si="233"/>
        <v>0.25</v>
      </c>
      <c r="R426" s="34" t="s">
        <v>30</v>
      </c>
      <c r="S426" s="77">
        <f t="shared" si="222"/>
        <v>5.434782608695652E-3</v>
      </c>
      <c r="T426" s="37" t="s">
        <v>30</v>
      </c>
    </row>
    <row r="427" spans="1:20" ht="31.5" x14ac:dyDescent="0.25">
      <c r="A427" s="30" t="s">
        <v>825</v>
      </c>
      <c r="B427" s="49" t="s">
        <v>836</v>
      </c>
      <c r="C427" s="42" t="s">
        <v>837</v>
      </c>
      <c r="D427" s="33" t="s">
        <v>30</v>
      </c>
      <c r="E427" s="33">
        <v>0.78104249999999997</v>
      </c>
      <c r="F427" s="34" t="s">
        <v>30</v>
      </c>
      <c r="G427" s="36">
        <v>0</v>
      </c>
      <c r="H427" s="34" t="s">
        <v>30</v>
      </c>
      <c r="I427" s="36">
        <v>0.78104249999999997</v>
      </c>
      <c r="J427" s="34" t="s">
        <v>30</v>
      </c>
      <c r="K427" s="33">
        <v>0.78104249999999997</v>
      </c>
      <c r="L427" s="34" t="s">
        <v>30</v>
      </c>
      <c r="M427" s="33">
        <v>0.78</v>
      </c>
      <c r="N427" s="34" t="s">
        <v>30</v>
      </c>
      <c r="O427" s="33">
        <f t="shared" si="232"/>
        <v>1.0424999999999462E-3</v>
      </c>
      <c r="P427" s="34" t="s">
        <v>30</v>
      </c>
      <c r="Q427" s="33">
        <f t="shared" si="233"/>
        <v>-1.0424999999999462E-3</v>
      </c>
      <c r="R427" s="34" t="s">
        <v>30</v>
      </c>
      <c r="S427" s="77">
        <f t="shared" si="222"/>
        <v>-1.3347545107979992E-3</v>
      </c>
      <c r="T427" s="37" t="s">
        <v>30</v>
      </c>
    </row>
    <row r="428" spans="1:20" ht="31.5" x14ac:dyDescent="0.25">
      <c r="A428" s="30" t="s">
        <v>825</v>
      </c>
      <c r="B428" s="49" t="s">
        <v>838</v>
      </c>
      <c r="C428" s="42" t="s">
        <v>839</v>
      </c>
      <c r="D428" s="33" t="s">
        <v>30</v>
      </c>
      <c r="E428" s="33">
        <v>0.55906200000000006</v>
      </c>
      <c r="F428" s="34" t="s">
        <v>30</v>
      </c>
      <c r="G428" s="36">
        <v>0</v>
      </c>
      <c r="H428" s="34" t="s">
        <v>30</v>
      </c>
      <c r="I428" s="36">
        <v>0.55906200000000006</v>
      </c>
      <c r="J428" s="34" t="s">
        <v>30</v>
      </c>
      <c r="K428" s="33">
        <v>0.55906200000000006</v>
      </c>
      <c r="L428" s="34" t="s">
        <v>30</v>
      </c>
      <c r="M428" s="33">
        <v>0.44</v>
      </c>
      <c r="N428" s="34" t="s">
        <v>30</v>
      </c>
      <c r="O428" s="33">
        <f t="shared" si="232"/>
        <v>0.11906200000000006</v>
      </c>
      <c r="P428" s="34" t="s">
        <v>30</v>
      </c>
      <c r="Q428" s="33">
        <f t="shared" si="233"/>
        <v>-0.11906200000000006</v>
      </c>
      <c r="R428" s="34" t="s">
        <v>30</v>
      </c>
      <c r="S428" s="77">
        <f t="shared" si="222"/>
        <v>-0.21296743473890203</v>
      </c>
      <c r="T428" s="37" t="s">
        <v>596</v>
      </c>
    </row>
    <row r="429" spans="1:20" ht="47.25" x14ac:dyDescent="0.25">
      <c r="A429" s="30" t="s">
        <v>825</v>
      </c>
      <c r="B429" s="49" t="s">
        <v>840</v>
      </c>
      <c r="C429" s="42" t="s">
        <v>841</v>
      </c>
      <c r="D429" s="33" t="s">
        <v>30</v>
      </c>
      <c r="E429" s="33">
        <v>0.2</v>
      </c>
      <c r="F429" s="34" t="s">
        <v>30</v>
      </c>
      <c r="G429" s="36">
        <v>0</v>
      </c>
      <c r="H429" s="34" t="s">
        <v>30</v>
      </c>
      <c r="I429" s="36">
        <v>0.2</v>
      </c>
      <c r="J429" s="34" t="s">
        <v>30</v>
      </c>
      <c r="K429" s="33">
        <v>0.2</v>
      </c>
      <c r="L429" s="34" t="s">
        <v>30</v>
      </c>
      <c r="M429" s="33">
        <v>0</v>
      </c>
      <c r="N429" s="34" t="s">
        <v>30</v>
      </c>
      <c r="O429" s="33">
        <f t="shared" si="232"/>
        <v>0.2</v>
      </c>
      <c r="P429" s="34" t="s">
        <v>30</v>
      </c>
      <c r="Q429" s="33">
        <f t="shared" si="233"/>
        <v>-0.2</v>
      </c>
      <c r="R429" s="34" t="s">
        <v>30</v>
      </c>
      <c r="S429" s="77">
        <f t="shared" si="222"/>
        <v>-1</v>
      </c>
      <c r="T429" s="37" t="s">
        <v>842</v>
      </c>
    </row>
    <row r="430" spans="1:20" ht="47.25" x14ac:dyDescent="0.25">
      <c r="A430" s="43" t="s">
        <v>825</v>
      </c>
      <c r="B430" s="52" t="s">
        <v>843</v>
      </c>
      <c r="C430" s="74" t="s">
        <v>844</v>
      </c>
      <c r="D430" s="33" t="s">
        <v>30</v>
      </c>
      <c r="E430" s="33">
        <v>0.18</v>
      </c>
      <c r="F430" s="34" t="s">
        <v>30</v>
      </c>
      <c r="G430" s="33">
        <v>0</v>
      </c>
      <c r="H430" s="34" t="s">
        <v>30</v>
      </c>
      <c r="I430" s="36">
        <v>0.18</v>
      </c>
      <c r="J430" s="34" t="s">
        <v>30</v>
      </c>
      <c r="K430" s="33">
        <v>0.18</v>
      </c>
      <c r="L430" s="34" t="s">
        <v>30</v>
      </c>
      <c r="M430" s="33">
        <v>0.18</v>
      </c>
      <c r="N430" s="34" t="s">
        <v>30</v>
      </c>
      <c r="O430" s="33">
        <f t="shared" si="232"/>
        <v>0</v>
      </c>
      <c r="P430" s="34" t="s">
        <v>30</v>
      </c>
      <c r="Q430" s="33">
        <f t="shared" si="233"/>
        <v>0</v>
      </c>
      <c r="R430" s="34" t="s">
        <v>30</v>
      </c>
      <c r="S430" s="77">
        <f t="shared" si="222"/>
        <v>0</v>
      </c>
      <c r="T430" s="37" t="s">
        <v>30</v>
      </c>
    </row>
    <row r="431" spans="1:20" ht="47.25" x14ac:dyDescent="0.25">
      <c r="A431" s="30" t="s">
        <v>825</v>
      </c>
      <c r="B431" s="49" t="s">
        <v>845</v>
      </c>
      <c r="C431" s="42" t="s">
        <v>846</v>
      </c>
      <c r="D431" s="39" t="s">
        <v>30</v>
      </c>
      <c r="E431" s="33">
        <v>0.08</v>
      </c>
      <c r="F431" s="34" t="s">
        <v>30</v>
      </c>
      <c r="G431" s="36">
        <v>0</v>
      </c>
      <c r="H431" s="34" t="s">
        <v>30</v>
      </c>
      <c r="I431" s="36">
        <v>0.08</v>
      </c>
      <c r="J431" s="34" t="s">
        <v>30</v>
      </c>
      <c r="K431" s="33">
        <v>0.08</v>
      </c>
      <c r="L431" s="34" t="s">
        <v>30</v>
      </c>
      <c r="M431" s="33">
        <v>8.0814999999999998E-2</v>
      </c>
      <c r="N431" s="34" t="s">
        <v>30</v>
      </c>
      <c r="O431" s="33">
        <f t="shared" si="232"/>
        <v>-8.1499999999999628E-4</v>
      </c>
      <c r="P431" s="34" t="s">
        <v>30</v>
      </c>
      <c r="Q431" s="33">
        <f t="shared" si="233"/>
        <v>8.1499999999999628E-4</v>
      </c>
      <c r="R431" s="34" t="s">
        <v>30</v>
      </c>
      <c r="S431" s="77">
        <f t="shared" si="222"/>
        <v>1.0187499999999954E-2</v>
      </c>
      <c r="T431" s="37" t="s">
        <v>636</v>
      </c>
    </row>
    <row r="432" spans="1:20" ht="47.25" x14ac:dyDescent="0.25">
      <c r="A432" s="30" t="s">
        <v>825</v>
      </c>
      <c r="B432" s="49" t="s">
        <v>847</v>
      </c>
      <c r="C432" s="42" t="s">
        <v>848</v>
      </c>
      <c r="D432" s="39" t="s">
        <v>30</v>
      </c>
      <c r="E432" s="33">
        <v>0.2</v>
      </c>
      <c r="F432" s="34" t="s">
        <v>30</v>
      </c>
      <c r="G432" s="36">
        <v>0</v>
      </c>
      <c r="H432" s="34" t="s">
        <v>30</v>
      </c>
      <c r="I432" s="36">
        <v>0.2</v>
      </c>
      <c r="J432" s="34" t="s">
        <v>30</v>
      </c>
      <c r="K432" s="33">
        <v>0.2</v>
      </c>
      <c r="L432" s="34" t="s">
        <v>30</v>
      </c>
      <c r="M432" s="33">
        <v>0.2</v>
      </c>
      <c r="N432" s="34" t="s">
        <v>30</v>
      </c>
      <c r="O432" s="33">
        <f t="shared" si="232"/>
        <v>0</v>
      </c>
      <c r="P432" s="34" t="s">
        <v>30</v>
      </c>
      <c r="Q432" s="33">
        <f t="shared" si="233"/>
        <v>0</v>
      </c>
      <c r="R432" s="34" t="s">
        <v>30</v>
      </c>
      <c r="S432" s="77">
        <f t="shared" si="222"/>
        <v>0</v>
      </c>
      <c r="T432" s="37" t="s">
        <v>30</v>
      </c>
    </row>
    <row r="433" spans="1:20" ht="47.25" x14ac:dyDescent="0.25">
      <c r="A433" s="30" t="s">
        <v>825</v>
      </c>
      <c r="B433" s="49" t="s">
        <v>849</v>
      </c>
      <c r="C433" s="42" t="s">
        <v>850</v>
      </c>
      <c r="D433" s="33" t="s">
        <v>30</v>
      </c>
      <c r="E433" s="33">
        <v>1.2</v>
      </c>
      <c r="F433" s="34" t="s">
        <v>30</v>
      </c>
      <c r="G433" s="36">
        <v>0</v>
      </c>
      <c r="H433" s="34" t="s">
        <v>30</v>
      </c>
      <c r="I433" s="36">
        <v>1.2</v>
      </c>
      <c r="J433" s="34" t="s">
        <v>30</v>
      </c>
      <c r="K433" s="33">
        <v>1.2</v>
      </c>
      <c r="L433" s="34" t="s">
        <v>30</v>
      </c>
      <c r="M433" s="33">
        <v>0.6</v>
      </c>
      <c r="N433" s="34" t="s">
        <v>30</v>
      </c>
      <c r="O433" s="33">
        <f t="shared" si="232"/>
        <v>0.6</v>
      </c>
      <c r="P433" s="34" t="s">
        <v>30</v>
      </c>
      <c r="Q433" s="33">
        <f t="shared" si="233"/>
        <v>-0.6</v>
      </c>
      <c r="R433" s="34" t="s">
        <v>30</v>
      </c>
      <c r="S433" s="77">
        <f t="shared" si="222"/>
        <v>-0.5</v>
      </c>
      <c r="T433" s="48" t="s">
        <v>596</v>
      </c>
    </row>
    <row r="434" spans="1:20" ht="110.25" x14ac:dyDescent="0.25">
      <c r="A434" s="30" t="s">
        <v>825</v>
      </c>
      <c r="B434" s="49" t="s">
        <v>851</v>
      </c>
      <c r="C434" s="42" t="s">
        <v>852</v>
      </c>
      <c r="D434" s="33" t="s">
        <v>30</v>
      </c>
      <c r="E434" s="33">
        <v>0.27</v>
      </c>
      <c r="F434" s="34" t="s">
        <v>30</v>
      </c>
      <c r="G434" s="36">
        <v>0</v>
      </c>
      <c r="H434" s="34" t="s">
        <v>30</v>
      </c>
      <c r="I434" s="36">
        <v>0.27</v>
      </c>
      <c r="J434" s="34" t="s">
        <v>30</v>
      </c>
      <c r="K434" s="33">
        <v>0.27</v>
      </c>
      <c r="L434" s="34" t="s">
        <v>30</v>
      </c>
      <c r="M434" s="33">
        <v>0.32219999999999999</v>
      </c>
      <c r="N434" s="34" t="s">
        <v>30</v>
      </c>
      <c r="O434" s="33">
        <f t="shared" si="232"/>
        <v>-5.2199999999999969E-2</v>
      </c>
      <c r="P434" s="34" t="s">
        <v>30</v>
      </c>
      <c r="Q434" s="33">
        <f t="shared" si="233"/>
        <v>5.2199999999999969E-2</v>
      </c>
      <c r="R434" s="34" t="s">
        <v>30</v>
      </c>
      <c r="S434" s="77">
        <f t="shared" si="222"/>
        <v>0.19333333333333322</v>
      </c>
      <c r="T434" s="37" t="s">
        <v>853</v>
      </c>
    </row>
    <row r="435" spans="1:20" ht="110.25" x14ac:dyDescent="0.25">
      <c r="A435" s="30" t="s">
        <v>825</v>
      </c>
      <c r="B435" s="49" t="s">
        <v>854</v>
      </c>
      <c r="C435" s="42" t="s">
        <v>855</v>
      </c>
      <c r="D435" s="33" t="s">
        <v>30</v>
      </c>
      <c r="E435" s="33">
        <v>0.24</v>
      </c>
      <c r="F435" s="34" t="s">
        <v>30</v>
      </c>
      <c r="G435" s="36">
        <v>0</v>
      </c>
      <c r="H435" s="34" t="s">
        <v>30</v>
      </c>
      <c r="I435" s="36">
        <v>0.24</v>
      </c>
      <c r="J435" s="34" t="s">
        <v>30</v>
      </c>
      <c r="K435" s="33">
        <v>0.24</v>
      </c>
      <c r="L435" s="34" t="s">
        <v>30</v>
      </c>
      <c r="M435" s="33">
        <v>0.249696</v>
      </c>
      <c r="N435" s="34" t="s">
        <v>30</v>
      </c>
      <c r="O435" s="33">
        <f t="shared" si="232"/>
        <v>-9.6960000000000102E-3</v>
      </c>
      <c r="P435" s="34" t="s">
        <v>30</v>
      </c>
      <c r="Q435" s="33">
        <f t="shared" si="233"/>
        <v>9.6960000000000102E-3</v>
      </c>
      <c r="R435" s="34" t="s">
        <v>30</v>
      </c>
      <c r="S435" s="77">
        <f t="shared" si="222"/>
        <v>4.0400000000000047E-2</v>
      </c>
      <c r="T435" s="48" t="s">
        <v>853</v>
      </c>
    </row>
    <row r="436" spans="1:20" ht="47.25" x14ac:dyDescent="0.25">
      <c r="A436" s="30" t="s">
        <v>825</v>
      </c>
      <c r="B436" s="49" t="s">
        <v>856</v>
      </c>
      <c r="C436" s="42" t="s">
        <v>857</v>
      </c>
      <c r="D436" s="33" t="s">
        <v>30</v>
      </c>
      <c r="E436" s="33">
        <v>0.87</v>
      </c>
      <c r="F436" s="34" t="s">
        <v>30</v>
      </c>
      <c r="G436" s="36">
        <v>0</v>
      </c>
      <c r="H436" s="34" t="s">
        <v>30</v>
      </c>
      <c r="I436" s="36">
        <v>0.87</v>
      </c>
      <c r="J436" s="34" t="s">
        <v>30</v>
      </c>
      <c r="K436" s="33">
        <v>0.87</v>
      </c>
      <c r="L436" s="34" t="s">
        <v>30</v>
      </c>
      <c r="M436" s="33">
        <v>0.87</v>
      </c>
      <c r="N436" s="34" t="s">
        <v>30</v>
      </c>
      <c r="O436" s="33">
        <f t="shared" si="232"/>
        <v>0</v>
      </c>
      <c r="P436" s="34" t="s">
        <v>30</v>
      </c>
      <c r="Q436" s="33">
        <f t="shared" si="233"/>
        <v>0</v>
      </c>
      <c r="R436" s="34" t="s">
        <v>30</v>
      </c>
      <c r="S436" s="77">
        <f t="shared" si="222"/>
        <v>0</v>
      </c>
      <c r="T436" s="37" t="s">
        <v>30</v>
      </c>
    </row>
    <row r="437" spans="1:20" ht="47.25" x14ac:dyDescent="0.25">
      <c r="A437" s="30" t="s">
        <v>825</v>
      </c>
      <c r="B437" s="49" t="s">
        <v>858</v>
      </c>
      <c r="C437" s="42" t="s">
        <v>859</v>
      </c>
      <c r="D437" s="33" t="s">
        <v>30</v>
      </c>
      <c r="E437" s="33">
        <v>0.87</v>
      </c>
      <c r="F437" s="34" t="s">
        <v>30</v>
      </c>
      <c r="G437" s="36">
        <v>0</v>
      </c>
      <c r="H437" s="34" t="s">
        <v>30</v>
      </c>
      <c r="I437" s="36">
        <v>0.87</v>
      </c>
      <c r="J437" s="34" t="s">
        <v>30</v>
      </c>
      <c r="K437" s="33">
        <v>0.87</v>
      </c>
      <c r="L437" s="34" t="s">
        <v>30</v>
      </c>
      <c r="M437" s="33">
        <v>0.87</v>
      </c>
      <c r="N437" s="34" t="s">
        <v>30</v>
      </c>
      <c r="O437" s="33">
        <f t="shared" si="232"/>
        <v>0</v>
      </c>
      <c r="P437" s="34" t="s">
        <v>30</v>
      </c>
      <c r="Q437" s="33">
        <f t="shared" si="233"/>
        <v>0</v>
      </c>
      <c r="R437" s="34" t="s">
        <v>30</v>
      </c>
      <c r="S437" s="77">
        <f t="shared" si="222"/>
        <v>0</v>
      </c>
      <c r="T437" s="37" t="s">
        <v>30</v>
      </c>
    </row>
    <row r="438" spans="1:20" ht="110.25" x14ac:dyDescent="0.25">
      <c r="A438" s="30" t="s">
        <v>825</v>
      </c>
      <c r="B438" s="49" t="s">
        <v>860</v>
      </c>
      <c r="C438" s="42" t="s">
        <v>861</v>
      </c>
      <c r="D438" s="33" t="s">
        <v>30</v>
      </c>
      <c r="E438" s="33">
        <v>0.43848000000000004</v>
      </c>
      <c r="F438" s="34" t="s">
        <v>30</v>
      </c>
      <c r="G438" s="36">
        <v>0</v>
      </c>
      <c r="H438" s="34" t="s">
        <v>30</v>
      </c>
      <c r="I438" s="36">
        <v>0.43848000000000004</v>
      </c>
      <c r="J438" s="34" t="s">
        <v>30</v>
      </c>
      <c r="K438" s="33">
        <v>0.43848000000000004</v>
      </c>
      <c r="L438" s="34" t="s">
        <v>30</v>
      </c>
      <c r="M438" s="33">
        <v>0.50166796000000002</v>
      </c>
      <c r="N438" s="34" t="s">
        <v>30</v>
      </c>
      <c r="O438" s="33">
        <f t="shared" si="232"/>
        <v>-6.3187959999999987E-2</v>
      </c>
      <c r="P438" s="34" t="s">
        <v>30</v>
      </c>
      <c r="Q438" s="33">
        <f t="shared" si="233"/>
        <v>6.3187959999999987E-2</v>
      </c>
      <c r="R438" s="34" t="s">
        <v>30</v>
      </c>
      <c r="S438" s="77">
        <f t="shared" si="222"/>
        <v>0.14410682357234078</v>
      </c>
      <c r="T438" s="37" t="s">
        <v>853</v>
      </c>
    </row>
    <row r="439" spans="1:20" ht="63" x14ac:dyDescent="0.25">
      <c r="A439" s="30" t="s">
        <v>825</v>
      </c>
      <c r="B439" s="49" t="s">
        <v>862</v>
      </c>
      <c r="C439" s="42" t="s">
        <v>863</v>
      </c>
      <c r="D439" s="33" t="s">
        <v>30</v>
      </c>
      <c r="E439" s="33">
        <v>0.16443000000000002</v>
      </c>
      <c r="F439" s="34" t="s">
        <v>30</v>
      </c>
      <c r="G439" s="36">
        <v>0</v>
      </c>
      <c r="H439" s="34" t="s">
        <v>30</v>
      </c>
      <c r="I439" s="36">
        <v>0.16443000000000002</v>
      </c>
      <c r="J439" s="34" t="s">
        <v>30</v>
      </c>
      <c r="K439" s="33">
        <v>0.16443000000000002</v>
      </c>
      <c r="L439" s="34" t="s">
        <v>30</v>
      </c>
      <c r="M439" s="33">
        <v>0.16443000000000002</v>
      </c>
      <c r="N439" s="34" t="s">
        <v>30</v>
      </c>
      <c r="O439" s="33">
        <f t="shared" si="232"/>
        <v>0</v>
      </c>
      <c r="P439" s="34" t="s">
        <v>30</v>
      </c>
      <c r="Q439" s="33">
        <f t="shared" si="233"/>
        <v>0</v>
      </c>
      <c r="R439" s="34" t="s">
        <v>30</v>
      </c>
      <c r="S439" s="77">
        <f t="shared" si="222"/>
        <v>0</v>
      </c>
      <c r="T439" s="37" t="s">
        <v>30</v>
      </c>
    </row>
    <row r="440" spans="1:20" ht="47.25" x14ac:dyDescent="0.25">
      <c r="A440" s="30" t="s">
        <v>825</v>
      </c>
      <c r="B440" s="49" t="s">
        <v>864</v>
      </c>
      <c r="C440" s="42" t="s">
        <v>865</v>
      </c>
      <c r="D440" s="33" t="s">
        <v>30</v>
      </c>
      <c r="E440" s="33">
        <v>1.55456979</v>
      </c>
      <c r="F440" s="34" t="s">
        <v>30</v>
      </c>
      <c r="G440" s="36">
        <v>0</v>
      </c>
      <c r="H440" s="34" t="s">
        <v>30</v>
      </c>
      <c r="I440" s="36">
        <v>1.55456979</v>
      </c>
      <c r="J440" s="34" t="s">
        <v>30</v>
      </c>
      <c r="K440" s="33">
        <v>1.55456979</v>
      </c>
      <c r="L440" s="34" t="s">
        <v>30</v>
      </c>
      <c r="M440" s="33">
        <v>1.55456979</v>
      </c>
      <c r="N440" s="34" t="s">
        <v>30</v>
      </c>
      <c r="O440" s="33">
        <f t="shared" si="232"/>
        <v>0</v>
      </c>
      <c r="P440" s="34" t="s">
        <v>30</v>
      </c>
      <c r="Q440" s="33">
        <f t="shared" si="233"/>
        <v>0</v>
      </c>
      <c r="R440" s="34" t="s">
        <v>30</v>
      </c>
      <c r="S440" s="77">
        <f t="shared" si="222"/>
        <v>0</v>
      </c>
      <c r="T440" s="48" t="s">
        <v>30</v>
      </c>
    </row>
    <row r="441" spans="1:20" ht="31.5" x14ac:dyDescent="0.25">
      <c r="A441" s="30" t="s">
        <v>825</v>
      </c>
      <c r="B441" s="49" t="s">
        <v>866</v>
      </c>
      <c r="C441" s="42" t="s">
        <v>867</v>
      </c>
      <c r="D441" s="33" t="s">
        <v>30</v>
      </c>
      <c r="E441" s="33">
        <v>0.4</v>
      </c>
      <c r="F441" s="34" t="s">
        <v>30</v>
      </c>
      <c r="G441" s="36">
        <v>0</v>
      </c>
      <c r="H441" s="34" t="s">
        <v>30</v>
      </c>
      <c r="I441" s="36">
        <v>0.4</v>
      </c>
      <c r="J441" s="34" t="s">
        <v>30</v>
      </c>
      <c r="K441" s="33">
        <v>0.4</v>
      </c>
      <c r="L441" s="34" t="s">
        <v>30</v>
      </c>
      <c r="M441" s="33">
        <v>0.34992200000000001</v>
      </c>
      <c r="N441" s="34" t="s">
        <v>30</v>
      </c>
      <c r="O441" s="33">
        <f t="shared" si="232"/>
        <v>5.0078000000000011E-2</v>
      </c>
      <c r="P441" s="34" t="s">
        <v>30</v>
      </c>
      <c r="Q441" s="33">
        <f t="shared" si="233"/>
        <v>-5.0078000000000011E-2</v>
      </c>
      <c r="R441" s="34" t="s">
        <v>30</v>
      </c>
      <c r="S441" s="77">
        <f t="shared" si="222"/>
        <v>-0.12519500000000003</v>
      </c>
      <c r="T441" s="48" t="s">
        <v>596</v>
      </c>
    </row>
    <row r="442" spans="1:20" ht="63" x14ac:dyDescent="0.25">
      <c r="A442" s="30" t="s">
        <v>825</v>
      </c>
      <c r="B442" s="49" t="s">
        <v>868</v>
      </c>
      <c r="C442" s="42" t="s">
        <v>869</v>
      </c>
      <c r="D442" s="33" t="s">
        <v>30</v>
      </c>
      <c r="E442" s="33">
        <v>0.8</v>
      </c>
      <c r="F442" s="34" t="s">
        <v>30</v>
      </c>
      <c r="G442" s="36">
        <v>0</v>
      </c>
      <c r="H442" s="34" t="s">
        <v>30</v>
      </c>
      <c r="I442" s="36">
        <v>0.8</v>
      </c>
      <c r="J442" s="34" t="s">
        <v>30</v>
      </c>
      <c r="K442" s="33">
        <v>0.8</v>
      </c>
      <c r="L442" s="34" t="s">
        <v>30</v>
      </c>
      <c r="M442" s="33">
        <v>7.0832999999999993E-2</v>
      </c>
      <c r="N442" s="34" t="s">
        <v>30</v>
      </c>
      <c r="O442" s="33">
        <f t="shared" si="232"/>
        <v>0.72916700000000001</v>
      </c>
      <c r="P442" s="34" t="s">
        <v>30</v>
      </c>
      <c r="Q442" s="33">
        <f t="shared" si="233"/>
        <v>-0.72916700000000001</v>
      </c>
      <c r="R442" s="34" t="s">
        <v>30</v>
      </c>
      <c r="S442" s="77">
        <f t="shared" si="222"/>
        <v>-0.91145874999999998</v>
      </c>
      <c r="T442" s="37" t="s">
        <v>596</v>
      </c>
    </row>
    <row r="443" spans="1:20" ht="47.25" x14ac:dyDescent="0.25">
      <c r="A443" s="30" t="s">
        <v>825</v>
      </c>
      <c r="B443" s="49" t="s">
        <v>870</v>
      </c>
      <c r="C443" s="42" t="s">
        <v>871</v>
      </c>
      <c r="D443" s="33" t="s">
        <v>30</v>
      </c>
      <c r="E443" s="33">
        <v>2</v>
      </c>
      <c r="F443" s="34" t="s">
        <v>30</v>
      </c>
      <c r="G443" s="36">
        <v>0</v>
      </c>
      <c r="H443" s="34" t="s">
        <v>30</v>
      </c>
      <c r="I443" s="36">
        <v>2</v>
      </c>
      <c r="J443" s="34" t="s">
        <v>30</v>
      </c>
      <c r="K443" s="33">
        <v>2</v>
      </c>
      <c r="L443" s="34" t="s">
        <v>30</v>
      </c>
      <c r="M443" s="33">
        <v>1.3434505200000002</v>
      </c>
      <c r="N443" s="34" t="s">
        <v>30</v>
      </c>
      <c r="O443" s="33">
        <f t="shared" si="232"/>
        <v>0.6565494799999998</v>
      </c>
      <c r="P443" s="34" t="s">
        <v>30</v>
      </c>
      <c r="Q443" s="33">
        <f t="shared" si="233"/>
        <v>-0.6565494799999998</v>
      </c>
      <c r="R443" s="34" t="s">
        <v>30</v>
      </c>
      <c r="S443" s="77">
        <f t="shared" si="222"/>
        <v>-0.3282747399999999</v>
      </c>
      <c r="T443" s="37" t="s">
        <v>596</v>
      </c>
    </row>
    <row r="444" spans="1:20" ht="94.5" x14ac:dyDescent="0.25">
      <c r="A444" s="30" t="s">
        <v>825</v>
      </c>
      <c r="B444" s="49" t="s">
        <v>872</v>
      </c>
      <c r="C444" s="42" t="s">
        <v>873</v>
      </c>
      <c r="D444" s="33" t="s">
        <v>30</v>
      </c>
      <c r="E444" s="33">
        <v>0.12089000000000001</v>
      </c>
      <c r="F444" s="34" t="s">
        <v>30</v>
      </c>
      <c r="G444" s="36">
        <v>0</v>
      </c>
      <c r="H444" s="34" t="s">
        <v>30</v>
      </c>
      <c r="I444" s="36">
        <v>0.12089000000000001</v>
      </c>
      <c r="J444" s="34" t="s">
        <v>30</v>
      </c>
      <c r="K444" s="33">
        <v>0.12089000000000001</v>
      </c>
      <c r="L444" s="34" t="s">
        <v>30</v>
      </c>
      <c r="M444" s="33">
        <v>0.16323500000000002</v>
      </c>
      <c r="N444" s="34" t="s">
        <v>30</v>
      </c>
      <c r="O444" s="33">
        <f t="shared" si="232"/>
        <v>-4.2345000000000008E-2</v>
      </c>
      <c r="P444" s="34" t="s">
        <v>30</v>
      </c>
      <c r="Q444" s="33">
        <f t="shared" si="233"/>
        <v>4.2345000000000008E-2</v>
      </c>
      <c r="R444" s="34" t="s">
        <v>30</v>
      </c>
      <c r="S444" s="77">
        <f t="shared" si="222"/>
        <v>0.35027711142360829</v>
      </c>
      <c r="T444" s="48" t="s">
        <v>874</v>
      </c>
    </row>
    <row r="445" spans="1:20" ht="63" x14ac:dyDescent="0.25">
      <c r="A445" s="30" t="s">
        <v>825</v>
      </c>
      <c r="B445" s="49" t="s">
        <v>875</v>
      </c>
      <c r="C445" s="42" t="s">
        <v>876</v>
      </c>
      <c r="D445" s="33" t="s">
        <v>30</v>
      </c>
      <c r="E445" s="33">
        <v>0.1</v>
      </c>
      <c r="F445" s="34" t="s">
        <v>30</v>
      </c>
      <c r="G445" s="36">
        <v>0</v>
      </c>
      <c r="H445" s="34" t="s">
        <v>30</v>
      </c>
      <c r="I445" s="36">
        <v>0.1</v>
      </c>
      <c r="J445" s="34" t="s">
        <v>30</v>
      </c>
      <c r="K445" s="33">
        <v>0.1</v>
      </c>
      <c r="L445" s="34" t="s">
        <v>30</v>
      </c>
      <c r="M445" s="33">
        <v>6.1755000000000004E-2</v>
      </c>
      <c r="N445" s="34" t="s">
        <v>30</v>
      </c>
      <c r="O445" s="33">
        <f t="shared" si="232"/>
        <v>3.8245000000000001E-2</v>
      </c>
      <c r="P445" s="34" t="s">
        <v>30</v>
      </c>
      <c r="Q445" s="33">
        <f t="shared" si="233"/>
        <v>-3.8245000000000001E-2</v>
      </c>
      <c r="R445" s="34" t="s">
        <v>30</v>
      </c>
      <c r="S445" s="77">
        <f t="shared" si="222"/>
        <v>-0.38245000000000001</v>
      </c>
      <c r="T445" s="37" t="s">
        <v>596</v>
      </c>
    </row>
    <row r="446" spans="1:20" ht="63" x14ac:dyDescent="0.25">
      <c r="A446" s="30" t="s">
        <v>825</v>
      </c>
      <c r="B446" s="49" t="s">
        <v>877</v>
      </c>
      <c r="C446" s="42" t="s">
        <v>878</v>
      </c>
      <c r="D446" s="33" t="s">
        <v>30</v>
      </c>
      <c r="E446" s="33">
        <v>0.1619217457627119</v>
      </c>
      <c r="F446" s="34" t="s">
        <v>30</v>
      </c>
      <c r="G446" s="36">
        <v>0</v>
      </c>
      <c r="H446" s="34" t="s">
        <v>30</v>
      </c>
      <c r="I446" s="36">
        <v>0.1619217457627119</v>
      </c>
      <c r="J446" s="34" t="s">
        <v>30</v>
      </c>
      <c r="K446" s="33">
        <v>0.1619217457627119</v>
      </c>
      <c r="L446" s="34" t="s">
        <v>30</v>
      </c>
      <c r="M446" s="33">
        <v>0.16192200000000001</v>
      </c>
      <c r="N446" s="34" t="s">
        <v>30</v>
      </c>
      <c r="O446" s="33">
        <f t="shared" si="232"/>
        <v>-2.5423728811091451E-7</v>
      </c>
      <c r="P446" s="34" t="s">
        <v>30</v>
      </c>
      <c r="Q446" s="33">
        <f t="shared" si="233"/>
        <v>2.5423728811091451E-7</v>
      </c>
      <c r="R446" s="34" t="s">
        <v>30</v>
      </c>
      <c r="S446" s="77">
        <f t="shared" si="222"/>
        <v>1.5701244259278575E-6</v>
      </c>
      <c r="T446" s="37" t="s">
        <v>879</v>
      </c>
    </row>
    <row r="447" spans="1:20" ht="47.25" x14ac:dyDescent="0.25">
      <c r="A447" s="30" t="s">
        <v>825</v>
      </c>
      <c r="B447" s="49" t="s">
        <v>880</v>
      </c>
      <c r="C447" s="42" t="s">
        <v>881</v>
      </c>
      <c r="D447" s="33" t="s">
        <v>30</v>
      </c>
      <c r="E447" s="33">
        <v>9.8657718120805385E-2</v>
      </c>
      <c r="F447" s="34" t="s">
        <v>30</v>
      </c>
      <c r="G447" s="36">
        <v>0</v>
      </c>
      <c r="H447" s="34" t="s">
        <v>30</v>
      </c>
      <c r="I447" s="36">
        <v>9.8657718120805385E-2</v>
      </c>
      <c r="J447" s="34" t="s">
        <v>30</v>
      </c>
      <c r="K447" s="33">
        <v>9.8657718120805385E-2</v>
      </c>
      <c r="L447" s="34" t="s">
        <v>30</v>
      </c>
      <c r="M447" s="33">
        <v>9.8000000000000004E-2</v>
      </c>
      <c r="N447" s="34" t="s">
        <v>30</v>
      </c>
      <c r="O447" s="33">
        <f t="shared" si="232"/>
        <v>6.5771812080538117E-4</v>
      </c>
      <c r="P447" s="34" t="s">
        <v>30</v>
      </c>
      <c r="Q447" s="33">
        <f t="shared" si="233"/>
        <v>-6.5771812080538117E-4</v>
      </c>
      <c r="R447" s="34" t="s">
        <v>30</v>
      </c>
      <c r="S447" s="77">
        <f t="shared" si="222"/>
        <v>-6.6666666666667877E-3</v>
      </c>
      <c r="T447" s="37" t="s">
        <v>596</v>
      </c>
    </row>
    <row r="448" spans="1:20" ht="31.5" x14ac:dyDescent="0.25">
      <c r="A448" s="30" t="s">
        <v>825</v>
      </c>
      <c r="B448" s="49" t="s">
        <v>882</v>
      </c>
      <c r="C448" s="42" t="s">
        <v>883</v>
      </c>
      <c r="D448" s="33" t="s">
        <v>30</v>
      </c>
      <c r="E448" s="33">
        <v>0.10299999999999999</v>
      </c>
      <c r="F448" s="34" t="s">
        <v>30</v>
      </c>
      <c r="G448" s="36">
        <v>0</v>
      </c>
      <c r="H448" s="34" t="s">
        <v>30</v>
      </c>
      <c r="I448" s="36">
        <v>0.10299999999999999</v>
      </c>
      <c r="J448" s="34" t="s">
        <v>30</v>
      </c>
      <c r="K448" s="33">
        <v>0.10299999999999999</v>
      </c>
      <c r="L448" s="34" t="s">
        <v>30</v>
      </c>
      <c r="M448" s="33">
        <v>0.10299999999999999</v>
      </c>
      <c r="N448" s="34" t="s">
        <v>30</v>
      </c>
      <c r="O448" s="33">
        <f t="shared" si="232"/>
        <v>0</v>
      </c>
      <c r="P448" s="34" t="s">
        <v>30</v>
      </c>
      <c r="Q448" s="33">
        <f t="shared" si="233"/>
        <v>0</v>
      </c>
      <c r="R448" s="34" t="s">
        <v>30</v>
      </c>
      <c r="S448" s="77">
        <f t="shared" si="222"/>
        <v>0</v>
      </c>
      <c r="T448" s="37" t="s">
        <v>30</v>
      </c>
    </row>
    <row r="449" spans="1:20" ht="47.25" x14ac:dyDescent="0.25">
      <c r="A449" s="30" t="s">
        <v>825</v>
      </c>
      <c r="B449" s="49" t="s">
        <v>884</v>
      </c>
      <c r="C449" s="42" t="s">
        <v>885</v>
      </c>
      <c r="D449" s="33" t="s">
        <v>30</v>
      </c>
      <c r="E449" s="33">
        <v>6.6000000000000003E-2</v>
      </c>
      <c r="F449" s="34" t="s">
        <v>30</v>
      </c>
      <c r="G449" s="36">
        <v>0</v>
      </c>
      <c r="H449" s="34" t="s">
        <v>30</v>
      </c>
      <c r="I449" s="36">
        <v>6.6000000000000003E-2</v>
      </c>
      <c r="J449" s="34" t="s">
        <v>30</v>
      </c>
      <c r="K449" s="33">
        <v>6.6000000000000003E-2</v>
      </c>
      <c r="L449" s="34" t="s">
        <v>30</v>
      </c>
      <c r="M449" s="33">
        <v>6.6000000000000003E-2</v>
      </c>
      <c r="N449" s="34" t="s">
        <v>30</v>
      </c>
      <c r="O449" s="33">
        <f t="shared" si="232"/>
        <v>0</v>
      </c>
      <c r="P449" s="34" t="s">
        <v>30</v>
      </c>
      <c r="Q449" s="33">
        <f t="shared" si="233"/>
        <v>0</v>
      </c>
      <c r="R449" s="34" t="s">
        <v>30</v>
      </c>
      <c r="S449" s="77">
        <f t="shared" si="222"/>
        <v>0</v>
      </c>
      <c r="T449" s="37" t="s">
        <v>30</v>
      </c>
    </row>
    <row r="450" spans="1:20" ht="31.5" x14ac:dyDescent="0.25">
      <c r="A450" s="30" t="s">
        <v>825</v>
      </c>
      <c r="B450" s="49" t="s">
        <v>886</v>
      </c>
      <c r="C450" s="42" t="s">
        <v>887</v>
      </c>
      <c r="D450" s="33" t="s">
        <v>30</v>
      </c>
      <c r="E450" s="33">
        <v>0.20200000000000001</v>
      </c>
      <c r="F450" s="34" t="s">
        <v>30</v>
      </c>
      <c r="G450" s="36">
        <v>0</v>
      </c>
      <c r="H450" s="34" t="s">
        <v>30</v>
      </c>
      <c r="I450" s="36">
        <v>0.20200000000000001</v>
      </c>
      <c r="J450" s="34" t="s">
        <v>30</v>
      </c>
      <c r="K450" s="33">
        <v>9.8000000000000004E-2</v>
      </c>
      <c r="L450" s="34" t="s">
        <v>30</v>
      </c>
      <c r="M450" s="33">
        <v>9.8000000000000004E-2</v>
      </c>
      <c r="N450" s="34" t="s">
        <v>30</v>
      </c>
      <c r="O450" s="33">
        <f t="shared" si="232"/>
        <v>0.10400000000000001</v>
      </c>
      <c r="P450" s="34" t="s">
        <v>30</v>
      </c>
      <c r="Q450" s="33">
        <f t="shared" si="233"/>
        <v>0</v>
      </c>
      <c r="R450" s="34" t="s">
        <v>30</v>
      </c>
      <c r="S450" s="77">
        <f t="shared" si="222"/>
        <v>0</v>
      </c>
      <c r="T450" s="59" t="s">
        <v>30</v>
      </c>
    </row>
    <row r="451" spans="1:20" ht="31.5" x14ac:dyDescent="0.25">
      <c r="A451" s="30" t="s">
        <v>825</v>
      </c>
      <c r="B451" s="49" t="s">
        <v>888</v>
      </c>
      <c r="C451" s="42" t="s">
        <v>889</v>
      </c>
      <c r="D451" s="33" t="s">
        <v>30</v>
      </c>
      <c r="E451" s="33">
        <v>0.191</v>
      </c>
      <c r="F451" s="34" t="s">
        <v>30</v>
      </c>
      <c r="G451" s="36">
        <v>0</v>
      </c>
      <c r="H451" s="34" t="s">
        <v>30</v>
      </c>
      <c r="I451" s="36">
        <v>0.191</v>
      </c>
      <c r="J451" s="34" t="s">
        <v>30</v>
      </c>
      <c r="K451" s="33">
        <v>9.8000000000000004E-2</v>
      </c>
      <c r="L451" s="34" t="s">
        <v>30</v>
      </c>
      <c r="M451" s="33">
        <v>9.8000000000000004E-2</v>
      </c>
      <c r="N451" s="34" t="s">
        <v>30</v>
      </c>
      <c r="O451" s="33">
        <f t="shared" si="232"/>
        <v>9.2999999999999999E-2</v>
      </c>
      <c r="P451" s="34" t="s">
        <v>30</v>
      </c>
      <c r="Q451" s="33">
        <f t="shared" si="233"/>
        <v>0</v>
      </c>
      <c r="R451" s="34" t="s">
        <v>30</v>
      </c>
      <c r="S451" s="77">
        <f t="shared" si="222"/>
        <v>0</v>
      </c>
      <c r="T451" s="37" t="s">
        <v>30</v>
      </c>
    </row>
    <row r="452" spans="1:20" ht="110.25" x14ac:dyDescent="0.25">
      <c r="A452" s="30" t="s">
        <v>825</v>
      </c>
      <c r="B452" s="49" t="s">
        <v>890</v>
      </c>
      <c r="C452" s="42" t="s">
        <v>891</v>
      </c>
      <c r="D452" s="33" t="s">
        <v>30</v>
      </c>
      <c r="E452" s="33">
        <v>0.60794630872483224</v>
      </c>
      <c r="F452" s="34" t="s">
        <v>30</v>
      </c>
      <c r="G452" s="36">
        <v>0</v>
      </c>
      <c r="H452" s="34" t="s">
        <v>30</v>
      </c>
      <c r="I452" s="36">
        <v>0.60794630872483224</v>
      </c>
      <c r="J452" s="34" t="s">
        <v>30</v>
      </c>
      <c r="K452" s="33">
        <v>0.29194630872483229</v>
      </c>
      <c r="L452" s="34" t="s">
        <v>30</v>
      </c>
      <c r="M452" s="33">
        <v>0.40208300000000002</v>
      </c>
      <c r="N452" s="34" t="s">
        <v>30</v>
      </c>
      <c r="O452" s="33">
        <f t="shared" si="232"/>
        <v>0.20586330872483222</v>
      </c>
      <c r="P452" s="34" t="s">
        <v>30</v>
      </c>
      <c r="Q452" s="33">
        <f t="shared" si="233"/>
        <v>0.11013669127516773</v>
      </c>
      <c r="R452" s="34" t="s">
        <v>30</v>
      </c>
      <c r="S452" s="77">
        <f t="shared" si="222"/>
        <v>0.37724981609195374</v>
      </c>
      <c r="T452" s="59" t="s">
        <v>853</v>
      </c>
    </row>
    <row r="453" spans="1:20" ht="47.25" x14ac:dyDescent="0.25">
      <c r="A453" s="30" t="s">
        <v>825</v>
      </c>
      <c r="B453" s="49" t="s">
        <v>892</v>
      </c>
      <c r="C453" s="42" t="s">
        <v>893</v>
      </c>
      <c r="D453" s="33" t="s">
        <v>30</v>
      </c>
      <c r="E453" s="33">
        <v>0.48399999999999999</v>
      </c>
      <c r="F453" s="34" t="s">
        <v>30</v>
      </c>
      <c r="G453" s="36">
        <v>0</v>
      </c>
      <c r="H453" s="34" t="s">
        <v>30</v>
      </c>
      <c r="I453" s="36">
        <v>0.48399999999999999</v>
      </c>
      <c r="J453" s="34" t="s">
        <v>30</v>
      </c>
      <c r="K453" s="33">
        <v>0.23599999999999999</v>
      </c>
      <c r="L453" s="34" t="s">
        <v>30</v>
      </c>
      <c r="M453" s="33">
        <v>0.23599999999999999</v>
      </c>
      <c r="N453" s="34" t="s">
        <v>30</v>
      </c>
      <c r="O453" s="33">
        <f t="shared" si="232"/>
        <v>0.248</v>
      </c>
      <c r="P453" s="34" t="s">
        <v>30</v>
      </c>
      <c r="Q453" s="33">
        <f t="shared" si="233"/>
        <v>0</v>
      </c>
      <c r="R453" s="34" t="s">
        <v>30</v>
      </c>
      <c r="S453" s="77">
        <f t="shared" si="222"/>
        <v>0</v>
      </c>
      <c r="T453" s="59" t="s">
        <v>30</v>
      </c>
    </row>
    <row r="454" spans="1:20" ht="47.25" x14ac:dyDescent="0.25">
      <c r="A454" s="30" t="s">
        <v>825</v>
      </c>
      <c r="B454" s="49" t="s">
        <v>894</v>
      </c>
      <c r="C454" s="42" t="s">
        <v>895</v>
      </c>
      <c r="D454" s="33" t="s">
        <v>30</v>
      </c>
      <c r="E454" s="33">
        <v>0.48199999999999998</v>
      </c>
      <c r="F454" s="34" t="s">
        <v>30</v>
      </c>
      <c r="G454" s="36">
        <v>0</v>
      </c>
      <c r="H454" s="34" t="s">
        <v>30</v>
      </c>
      <c r="I454" s="36">
        <v>0.48199999999999998</v>
      </c>
      <c r="J454" s="34" t="s">
        <v>30</v>
      </c>
      <c r="K454" s="33">
        <v>0.23599999999999999</v>
      </c>
      <c r="L454" s="34" t="s">
        <v>30</v>
      </c>
      <c r="M454" s="33">
        <v>0.23599999999999999</v>
      </c>
      <c r="N454" s="34" t="s">
        <v>30</v>
      </c>
      <c r="O454" s="33">
        <f t="shared" si="232"/>
        <v>0.246</v>
      </c>
      <c r="P454" s="34" t="s">
        <v>30</v>
      </c>
      <c r="Q454" s="33">
        <f t="shared" si="233"/>
        <v>0</v>
      </c>
      <c r="R454" s="34" t="s">
        <v>30</v>
      </c>
      <c r="S454" s="77">
        <f t="shared" si="222"/>
        <v>0</v>
      </c>
      <c r="T454" s="59" t="s">
        <v>30</v>
      </c>
    </row>
    <row r="455" spans="1:20" ht="31.5" x14ac:dyDescent="0.25">
      <c r="A455" s="30" t="s">
        <v>825</v>
      </c>
      <c r="B455" s="49" t="s">
        <v>896</v>
      </c>
      <c r="C455" s="42" t="s">
        <v>897</v>
      </c>
      <c r="D455" s="33" t="s">
        <v>30</v>
      </c>
      <c r="E455" s="33">
        <v>0.14395973154362418</v>
      </c>
      <c r="F455" s="34" t="s">
        <v>30</v>
      </c>
      <c r="G455" s="36">
        <v>0</v>
      </c>
      <c r="H455" s="34" t="s">
        <v>30</v>
      </c>
      <c r="I455" s="36">
        <v>0.14395973154362418</v>
      </c>
      <c r="J455" s="34" t="s">
        <v>30</v>
      </c>
      <c r="K455" s="33">
        <v>0.14395973154362418</v>
      </c>
      <c r="L455" s="34" t="s">
        <v>30</v>
      </c>
      <c r="M455" s="33">
        <v>0.14299999999999999</v>
      </c>
      <c r="N455" s="34" t="s">
        <v>30</v>
      </c>
      <c r="O455" s="33">
        <f t="shared" si="232"/>
        <v>9.5973154362419266E-4</v>
      </c>
      <c r="P455" s="34" t="s">
        <v>30</v>
      </c>
      <c r="Q455" s="33">
        <f t="shared" si="233"/>
        <v>-9.5973154362419266E-4</v>
      </c>
      <c r="R455" s="34" t="s">
        <v>30</v>
      </c>
      <c r="S455" s="77">
        <f t="shared" si="222"/>
        <v>-6.6666666666668848E-3</v>
      </c>
      <c r="T455" s="37" t="s">
        <v>30</v>
      </c>
    </row>
    <row r="456" spans="1:20" ht="31.5" x14ac:dyDescent="0.25">
      <c r="A456" s="30" t="s">
        <v>825</v>
      </c>
      <c r="B456" s="49" t="s">
        <v>898</v>
      </c>
      <c r="C456" s="42" t="s">
        <v>899</v>
      </c>
      <c r="D456" s="33" t="s">
        <v>30</v>
      </c>
      <c r="E456" s="33" t="s">
        <v>30</v>
      </c>
      <c r="F456" s="34" t="s">
        <v>30</v>
      </c>
      <c r="G456" s="36" t="s">
        <v>30</v>
      </c>
      <c r="H456" s="34" t="s">
        <v>30</v>
      </c>
      <c r="I456" s="36" t="s">
        <v>30</v>
      </c>
      <c r="J456" s="34" t="s">
        <v>30</v>
      </c>
      <c r="K456" s="33" t="s">
        <v>30</v>
      </c>
      <c r="L456" s="34" t="s">
        <v>30</v>
      </c>
      <c r="M456" s="33">
        <v>7.1499999999999994E-2</v>
      </c>
      <c r="N456" s="34" t="s">
        <v>30</v>
      </c>
      <c r="O456" s="33" t="s">
        <v>30</v>
      </c>
      <c r="P456" s="34" t="s">
        <v>30</v>
      </c>
      <c r="Q456" s="33" t="s">
        <v>30</v>
      </c>
      <c r="R456" s="34" t="s">
        <v>30</v>
      </c>
      <c r="S456" s="77" t="s">
        <v>30</v>
      </c>
      <c r="T456" s="37" t="s">
        <v>378</v>
      </c>
    </row>
    <row r="457" spans="1:20" ht="31.5" x14ac:dyDescent="0.25">
      <c r="A457" s="30" t="s">
        <v>825</v>
      </c>
      <c r="B457" s="49" t="s">
        <v>900</v>
      </c>
      <c r="C457" s="42" t="s">
        <v>901</v>
      </c>
      <c r="D457" s="33" t="s">
        <v>30</v>
      </c>
      <c r="E457" s="33">
        <v>0.14299999999999999</v>
      </c>
      <c r="F457" s="34" t="s">
        <v>30</v>
      </c>
      <c r="G457" s="36">
        <v>0</v>
      </c>
      <c r="H457" s="34" t="s">
        <v>30</v>
      </c>
      <c r="I457" s="36">
        <v>0.14299999999999999</v>
      </c>
      <c r="J457" s="34" t="s">
        <v>30</v>
      </c>
      <c r="K457" s="33">
        <v>0.14299999999999999</v>
      </c>
      <c r="L457" s="34" t="s">
        <v>30</v>
      </c>
      <c r="M457" s="33">
        <v>0.14299999999999999</v>
      </c>
      <c r="N457" s="34" t="s">
        <v>30</v>
      </c>
      <c r="O457" s="33">
        <f t="shared" si="232"/>
        <v>0</v>
      </c>
      <c r="P457" s="34" t="s">
        <v>30</v>
      </c>
      <c r="Q457" s="33">
        <f t="shared" si="233"/>
        <v>0</v>
      </c>
      <c r="R457" s="34" t="s">
        <v>30</v>
      </c>
      <c r="S457" s="77">
        <f t="shared" si="222"/>
        <v>0</v>
      </c>
      <c r="T457" s="37" t="s">
        <v>30</v>
      </c>
    </row>
    <row r="458" spans="1:20" ht="31.5" x14ac:dyDescent="0.25">
      <c r="A458" s="30" t="s">
        <v>825</v>
      </c>
      <c r="B458" s="49" t="s">
        <v>902</v>
      </c>
      <c r="C458" s="42" t="s">
        <v>903</v>
      </c>
      <c r="D458" s="33" t="s">
        <v>30</v>
      </c>
      <c r="E458" s="33">
        <v>0.14299999999999999</v>
      </c>
      <c r="F458" s="34" t="s">
        <v>30</v>
      </c>
      <c r="G458" s="36">
        <v>0</v>
      </c>
      <c r="H458" s="34" t="s">
        <v>30</v>
      </c>
      <c r="I458" s="36">
        <v>0.14299999999999999</v>
      </c>
      <c r="J458" s="34" t="s">
        <v>30</v>
      </c>
      <c r="K458" s="33">
        <v>0.14299999999999999</v>
      </c>
      <c r="L458" s="34" t="s">
        <v>30</v>
      </c>
      <c r="M458" s="33">
        <v>0.14299999999999999</v>
      </c>
      <c r="N458" s="34" t="s">
        <v>30</v>
      </c>
      <c r="O458" s="33">
        <f t="shared" si="232"/>
        <v>0</v>
      </c>
      <c r="P458" s="34" t="s">
        <v>30</v>
      </c>
      <c r="Q458" s="33">
        <f t="shared" si="233"/>
        <v>0</v>
      </c>
      <c r="R458" s="34" t="s">
        <v>30</v>
      </c>
      <c r="S458" s="77">
        <f t="shared" si="222"/>
        <v>0</v>
      </c>
      <c r="T458" s="37" t="s">
        <v>30</v>
      </c>
    </row>
    <row r="459" spans="1:20" ht="63" x14ac:dyDescent="0.25">
      <c r="A459" s="30" t="s">
        <v>825</v>
      </c>
      <c r="B459" s="49" t="s">
        <v>904</v>
      </c>
      <c r="C459" s="42" t="s">
        <v>905</v>
      </c>
      <c r="D459" s="33" t="s">
        <v>30</v>
      </c>
      <c r="E459" s="33">
        <v>2.66</v>
      </c>
      <c r="F459" s="34" t="s">
        <v>30</v>
      </c>
      <c r="G459" s="36">
        <v>0</v>
      </c>
      <c r="H459" s="34" t="s">
        <v>30</v>
      </c>
      <c r="I459" s="36">
        <v>2.66</v>
      </c>
      <c r="J459" s="34" t="s">
        <v>30</v>
      </c>
      <c r="K459" s="33">
        <v>2.66</v>
      </c>
      <c r="L459" s="34" t="s">
        <v>30</v>
      </c>
      <c r="M459" s="33">
        <v>2.66</v>
      </c>
      <c r="N459" s="34" t="s">
        <v>30</v>
      </c>
      <c r="O459" s="33">
        <f t="shared" si="232"/>
        <v>0</v>
      </c>
      <c r="P459" s="34" t="s">
        <v>30</v>
      </c>
      <c r="Q459" s="33">
        <f t="shared" si="233"/>
        <v>0</v>
      </c>
      <c r="R459" s="34" t="s">
        <v>30</v>
      </c>
      <c r="S459" s="77">
        <v>0</v>
      </c>
      <c r="T459" s="37" t="s">
        <v>30</v>
      </c>
    </row>
    <row r="460" spans="1:20" ht="110.25" x14ac:dyDescent="0.25">
      <c r="A460" s="30" t="s">
        <v>825</v>
      </c>
      <c r="B460" s="49" t="s">
        <v>906</v>
      </c>
      <c r="C460" s="42" t="s">
        <v>907</v>
      </c>
      <c r="D460" s="33" t="s">
        <v>30</v>
      </c>
      <c r="E460" s="33">
        <v>0.13400000000000001</v>
      </c>
      <c r="F460" s="34" t="s">
        <v>30</v>
      </c>
      <c r="G460" s="36">
        <v>0</v>
      </c>
      <c r="H460" s="34" t="s">
        <v>30</v>
      </c>
      <c r="I460" s="36">
        <v>0.13400000000000001</v>
      </c>
      <c r="J460" s="34" t="s">
        <v>30</v>
      </c>
      <c r="K460" s="33">
        <v>0.13400000000000001</v>
      </c>
      <c r="L460" s="34" t="s">
        <v>30</v>
      </c>
      <c r="M460" s="33">
        <v>0.13603599999999999</v>
      </c>
      <c r="N460" s="34" t="s">
        <v>30</v>
      </c>
      <c r="O460" s="33">
        <f t="shared" si="232"/>
        <v>-2.0359999999999823E-3</v>
      </c>
      <c r="P460" s="34" t="s">
        <v>30</v>
      </c>
      <c r="Q460" s="33">
        <f t="shared" si="233"/>
        <v>2.0359999999999823E-3</v>
      </c>
      <c r="R460" s="34" t="s">
        <v>30</v>
      </c>
      <c r="S460" s="77">
        <f t="shared" si="222"/>
        <v>1.5194029850746136E-2</v>
      </c>
      <c r="T460" s="37" t="s">
        <v>853</v>
      </c>
    </row>
    <row r="461" spans="1:20" ht="31.5" x14ac:dyDescent="0.25">
      <c r="A461" s="30" t="s">
        <v>825</v>
      </c>
      <c r="B461" s="49" t="s">
        <v>908</v>
      </c>
      <c r="C461" s="42" t="s">
        <v>909</v>
      </c>
      <c r="D461" s="33" t="s">
        <v>30</v>
      </c>
      <c r="E461" s="33">
        <v>0.109</v>
      </c>
      <c r="F461" s="34" t="s">
        <v>30</v>
      </c>
      <c r="G461" s="36">
        <v>0</v>
      </c>
      <c r="H461" s="34" t="s">
        <v>30</v>
      </c>
      <c r="I461" s="36">
        <v>0.109</v>
      </c>
      <c r="J461" s="34" t="s">
        <v>30</v>
      </c>
      <c r="K461" s="33">
        <v>0.109</v>
      </c>
      <c r="L461" s="34" t="s">
        <v>30</v>
      </c>
      <c r="M461" s="33">
        <v>9.700136999999999E-2</v>
      </c>
      <c r="N461" s="34" t="s">
        <v>30</v>
      </c>
      <c r="O461" s="33">
        <f t="shared" si="232"/>
        <v>1.199863000000001E-2</v>
      </c>
      <c r="P461" s="34" t="s">
        <v>30</v>
      </c>
      <c r="Q461" s="33">
        <f t="shared" si="233"/>
        <v>-1.199863000000001E-2</v>
      </c>
      <c r="R461" s="34" t="s">
        <v>30</v>
      </c>
      <c r="S461" s="77">
        <f t="shared" si="222"/>
        <v>-0.11007917431192669</v>
      </c>
      <c r="T461" s="37" t="s">
        <v>596</v>
      </c>
    </row>
    <row r="462" spans="1:20" ht="31.5" x14ac:dyDescent="0.25">
      <c r="A462" s="30" t="s">
        <v>825</v>
      </c>
      <c r="B462" s="49" t="s">
        <v>910</v>
      </c>
      <c r="C462" s="42" t="s">
        <v>911</v>
      </c>
      <c r="D462" s="33" t="s">
        <v>30</v>
      </c>
      <c r="E462" s="33">
        <v>4.8000000000000001E-2</v>
      </c>
      <c r="F462" s="34" t="s">
        <v>30</v>
      </c>
      <c r="G462" s="36">
        <v>0</v>
      </c>
      <c r="H462" s="34" t="s">
        <v>30</v>
      </c>
      <c r="I462" s="36">
        <v>4.8000000000000001E-2</v>
      </c>
      <c r="J462" s="34" t="s">
        <v>30</v>
      </c>
      <c r="K462" s="33">
        <v>4.8000000000000001E-2</v>
      </c>
      <c r="L462" s="34" t="s">
        <v>30</v>
      </c>
      <c r="M462" s="33">
        <v>0</v>
      </c>
      <c r="N462" s="34" t="s">
        <v>30</v>
      </c>
      <c r="O462" s="33">
        <f t="shared" si="232"/>
        <v>4.8000000000000001E-2</v>
      </c>
      <c r="P462" s="34" t="s">
        <v>30</v>
      </c>
      <c r="Q462" s="33">
        <f t="shared" si="233"/>
        <v>-4.8000000000000001E-2</v>
      </c>
      <c r="R462" s="34" t="s">
        <v>30</v>
      </c>
      <c r="S462" s="77">
        <f t="shared" si="222"/>
        <v>-1</v>
      </c>
      <c r="T462" s="48" t="s">
        <v>912</v>
      </c>
    </row>
    <row r="463" spans="1:20" ht="110.25" x14ac:dyDescent="0.25">
      <c r="A463" s="30" t="s">
        <v>825</v>
      </c>
      <c r="B463" s="49" t="s">
        <v>913</v>
      </c>
      <c r="C463" s="42" t="s">
        <v>914</v>
      </c>
      <c r="D463" s="33" t="s">
        <v>30</v>
      </c>
      <c r="E463" s="33">
        <v>0.314</v>
      </c>
      <c r="F463" s="34" t="s">
        <v>30</v>
      </c>
      <c r="G463" s="36">
        <v>0</v>
      </c>
      <c r="H463" s="34" t="s">
        <v>30</v>
      </c>
      <c r="I463" s="36">
        <v>0.314</v>
      </c>
      <c r="J463" s="34" t="s">
        <v>30</v>
      </c>
      <c r="K463" s="33">
        <v>0.314</v>
      </c>
      <c r="L463" s="34" t="s">
        <v>30</v>
      </c>
      <c r="M463" s="33">
        <v>0.43079700000000004</v>
      </c>
      <c r="N463" s="34" t="s">
        <v>30</v>
      </c>
      <c r="O463" s="33">
        <f t="shared" si="232"/>
        <v>-0.11679700000000004</v>
      </c>
      <c r="P463" s="34" t="s">
        <v>30</v>
      </c>
      <c r="Q463" s="33">
        <f t="shared" si="233"/>
        <v>0.11679700000000004</v>
      </c>
      <c r="R463" s="34" t="s">
        <v>30</v>
      </c>
      <c r="S463" s="77">
        <f t="shared" si="222"/>
        <v>0.37196496815286639</v>
      </c>
      <c r="T463" s="37" t="s">
        <v>853</v>
      </c>
    </row>
    <row r="464" spans="1:20" ht="78.75" x14ac:dyDescent="0.25">
      <c r="A464" s="30" t="s">
        <v>825</v>
      </c>
      <c r="B464" s="49" t="s">
        <v>915</v>
      </c>
      <c r="C464" s="42" t="s">
        <v>916</v>
      </c>
      <c r="D464" s="33" t="s">
        <v>30</v>
      </c>
      <c r="E464" s="33">
        <v>0.111</v>
      </c>
      <c r="F464" s="34" t="s">
        <v>30</v>
      </c>
      <c r="G464" s="36">
        <v>0</v>
      </c>
      <c r="H464" s="34" t="s">
        <v>30</v>
      </c>
      <c r="I464" s="36">
        <v>0.111</v>
      </c>
      <c r="J464" s="34" t="s">
        <v>30</v>
      </c>
      <c r="K464" s="33">
        <v>0.111</v>
      </c>
      <c r="L464" s="34" t="s">
        <v>30</v>
      </c>
      <c r="M464" s="33">
        <v>6.4269670000000001E-2</v>
      </c>
      <c r="N464" s="34" t="s">
        <v>30</v>
      </c>
      <c r="O464" s="33">
        <f t="shared" si="232"/>
        <v>4.673033E-2</v>
      </c>
      <c r="P464" s="34" t="s">
        <v>30</v>
      </c>
      <c r="Q464" s="33">
        <f t="shared" si="233"/>
        <v>-4.673033E-2</v>
      </c>
      <c r="R464" s="34" t="s">
        <v>30</v>
      </c>
      <c r="S464" s="77">
        <f t="shared" si="222"/>
        <v>-0.42099396396396394</v>
      </c>
      <c r="T464" s="37" t="s">
        <v>596</v>
      </c>
    </row>
    <row r="465" spans="1:20" ht="110.25" x14ac:dyDescent="0.25">
      <c r="A465" s="30" t="s">
        <v>825</v>
      </c>
      <c r="B465" s="49" t="s">
        <v>917</v>
      </c>
      <c r="C465" s="42" t="s">
        <v>918</v>
      </c>
      <c r="D465" s="33" t="s">
        <v>30</v>
      </c>
      <c r="E465" s="33">
        <v>5.8000000000000003E-2</v>
      </c>
      <c r="F465" s="34" t="s">
        <v>30</v>
      </c>
      <c r="G465" s="36">
        <v>0</v>
      </c>
      <c r="H465" s="34" t="s">
        <v>30</v>
      </c>
      <c r="I465" s="36">
        <v>5.8000000000000003E-2</v>
      </c>
      <c r="J465" s="34" t="s">
        <v>30</v>
      </c>
      <c r="K465" s="33">
        <v>5.8000000000000003E-2</v>
      </c>
      <c r="L465" s="34" t="s">
        <v>30</v>
      </c>
      <c r="M465" s="33">
        <v>8.7980390000000006E-2</v>
      </c>
      <c r="N465" s="34" t="s">
        <v>30</v>
      </c>
      <c r="O465" s="33">
        <f t="shared" si="232"/>
        <v>-2.9980390000000003E-2</v>
      </c>
      <c r="P465" s="34" t="s">
        <v>30</v>
      </c>
      <c r="Q465" s="33">
        <f t="shared" si="233"/>
        <v>2.9980390000000003E-2</v>
      </c>
      <c r="R465" s="34" t="s">
        <v>30</v>
      </c>
      <c r="S465" s="77">
        <f t="shared" si="222"/>
        <v>0.51690327586206897</v>
      </c>
      <c r="T465" s="37" t="s">
        <v>853</v>
      </c>
    </row>
    <row r="466" spans="1:20" ht="31.5" x14ac:dyDescent="0.25">
      <c r="A466" s="30" t="s">
        <v>825</v>
      </c>
      <c r="B466" s="49" t="s">
        <v>919</v>
      </c>
      <c r="C466" s="42" t="s">
        <v>920</v>
      </c>
      <c r="D466" s="33" t="s">
        <v>30</v>
      </c>
      <c r="E466" s="33">
        <v>0.17100000000000001</v>
      </c>
      <c r="F466" s="34" t="s">
        <v>30</v>
      </c>
      <c r="G466" s="36">
        <v>0</v>
      </c>
      <c r="H466" s="34" t="s">
        <v>30</v>
      </c>
      <c r="I466" s="36">
        <v>0.17100000000000001</v>
      </c>
      <c r="J466" s="34" t="s">
        <v>30</v>
      </c>
      <c r="K466" s="33">
        <v>0.17100000000000001</v>
      </c>
      <c r="L466" s="34" t="s">
        <v>30</v>
      </c>
      <c r="M466" s="33">
        <v>0.15455554999999999</v>
      </c>
      <c r="N466" s="34" t="s">
        <v>30</v>
      </c>
      <c r="O466" s="33">
        <f t="shared" si="232"/>
        <v>1.6444450000000027E-2</v>
      </c>
      <c r="P466" s="34" t="s">
        <v>30</v>
      </c>
      <c r="Q466" s="33">
        <f t="shared" si="233"/>
        <v>-1.6444450000000027E-2</v>
      </c>
      <c r="R466" s="34" t="s">
        <v>30</v>
      </c>
      <c r="S466" s="77">
        <f t="shared" si="222"/>
        <v>-9.6166374269005997E-2</v>
      </c>
      <c r="T466" s="37" t="s">
        <v>30</v>
      </c>
    </row>
    <row r="467" spans="1:20" ht="31.5" x14ac:dyDescent="0.25">
      <c r="A467" s="30" t="s">
        <v>825</v>
      </c>
      <c r="B467" s="49" t="s">
        <v>921</v>
      </c>
      <c r="C467" s="42" t="s">
        <v>922</v>
      </c>
      <c r="D467" s="33" t="s">
        <v>30</v>
      </c>
      <c r="E467" s="33">
        <v>6.7000000000000004E-2</v>
      </c>
      <c r="F467" s="34" t="s">
        <v>30</v>
      </c>
      <c r="G467" s="36">
        <v>0</v>
      </c>
      <c r="H467" s="34" t="s">
        <v>30</v>
      </c>
      <c r="I467" s="36">
        <v>6.7000000000000004E-2</v>
      </c>
      <c r="J467" s="34" t="s">
        <v>30</v>
      </c>
      <c r="K467" s="33">
        <v>6.7000000000000004E-2</v>
      </c>
      <c r="L467" s="34" t="s">
        <v>30</v>
      </c>
      <c r="M467" s="33">
        <v>6.7000000000000004E-2</v>
      </c>
      <c r="N467" s="34" t="s">
        <v>30</v>
      </c>
      <c r="O467" s="33">
        <f t="shared" si="232"/>
        <v>0</v>
      </c>
      <c r="P467" s="34" t="s">
        <v>30</v>
      </c>
      <c r="Q467" s="33">
        <f t="shared" si="233"/>
        <v>0</v>
      </c>
      <c r="R467" s="34" t="s">
        <v>30</v>
      </c>
      <c r="S467" s="77">
        <f t="shared" si="222"/>
        <v>0</v>
      </c>
      <c r="T467" s="37" t="s">
        <v>30</v>
      </c>
    </row>
    <row r="468" spans="1:20" ht="47.25" x14ac:dyDescent="0.25">
      <c r="A468" s="30" t="s">
        <v>825</v>
      </c>
      <c r="B468" s="49" t="s">
        <v>923</v>
      </c>
      <c r="C468" s="42" t="s">
        <v>924</v>
      </c>
      <c r="D468" s="33" t="s">
        <v>30</v>
      </c>
      <c r="E468" s="33">
        <v>0.49299999999999999</v>
      </c>
      <c r="F468" s="34" t="s">
        <v>30</v>
      </c>
      <c r="G468" s="36">
        <v>0</v>
      </c>
      <c r="H468" s="34" t="s">
        <v>30</v>
      </c>
      <c r="I468" s="36">
        <v>0.49299999999999999</v>
      </c>
      <c r="J468" s="34" t="s">
        <v>30</v>
      </c>
      <c r="K468" s="33">
        <v>0.49299999999999999</v>
      </c>
      <c r="L468" s="34" t="s">
        <v>30</v>
      </c>
      <c r="M468" s="33">
        <v>0.31531583000000002</v>
      </c>
      <c r="N468" s="34" t="s">
        <v>30</v>
      </c>
      <c r="O468" s="33">
        <f t="shared" si="232"/>
        <v>0.17768416999999997</v>
      </c>
      <c r="P468" s="34" t="s">
        <v>30</v>
      </c>
      <c r="Q468" s="33">
        <f t="shared" si="233"/>
        <v>-0.17768416999999997</v>
      </c>
      <c r="R468" s="34" t="s">
        <v>30</v>
      </c>
      <c r="S468" s="77">
        <f t="shared" si="222"/>
        <v>-0.36041413793103444</v>
      </c>
      <c r="T468" s="37" t="s">
        <v>596</v>
      </c>
    </row>
    <row r="469" spans="1:20" ht="47.25" x14ac:dyDescent="0.25">
      <c r="A469" s="30" t="s">
        <v>825</v>
      </c>
      <c r="B469" s="49" t="s">
        <v>925</v>
      </c>
      <c r="C469" s="42" t="s">
        <v>926</v>
      </c>
      <c r="D469" s="33" t="s">
        <v>30</v>
      </c>
      <c r="E469" s="33">
        <v>0.86899999999999999</v>
      </c>
      <c r="F469" s="34" t="s">
        <v>30</v>
      </c>
      <c r="G469" s="36">
        <v>0</v>
      </c>
      <c r="H469" s="34" t="s">
        <v>30</v>
      </c>
      <c r="I469" s="36">
        <v>0.86899999999999999</v>
      </c>
      <c r="J469" s="34" t="s">
        <v>30</v>
      </c>
      <c r="K469" s="33">
        <v>0.86899999999999999</v>
      </c>
      <c r="L469" s="34" t="s">
        <v>30</v>
      </c>
      <c r="M469" s="33">
        <v>0.86697599999999997</v>
      </c>
      <c r="N469" s="34" t="s">
        <v>30</v>
      </c>
      <c r="O469" s="33">
        <f t="shared" si="232"/>
        <v>2.0240000000000258E-3</v>
      </c>
      <c r="P469" s="34" t="s">
        <v>30</v>
      </c>
      <c r="Q469" s="33">
        <f t="shared" si="233"/>
        <v>-2.0240000000000258E-3</v>
      </c>
      <c r="R469" s="34" t="s">
        <v>30</v>
      </c>
      <c r="S469" s="77">
        <f t="shared" si="222"/>
        <v>-2.3291139240506627E-3</v>
      </c>
      <c r="T469" s="37" t="s">
        <v>596</v>
      </c>
    </row>
    <row r="470" spans="1:20" ht="47.25" x14ac:dyDescent="0.25">
      <c r="A470" s="30" t="s">
        <v>825</v>
      </c>
      <c r="B470" s="49" t="s">
        <v>927</v>
      </c>
      <c r="C470" s="42" t="s">
        <v>928</v>
      </c>
      <c r="D470" s="33" t="s">
        <v>30</v>
      </c>
      <c r="E470" s="33">
        <v>0.13700000000000001</v>
      </c>
      <c r="F470" s="34" t="s">
        <v>30</v>
      </c>
      <c r="G470" s="36">
        <v>0</v>
      </c>
      <c r="H470" s="34" t="s">
        <v>30</v>
      </c>
      <c r="I470" s="36">
        <v>0.13700000000000001</v>
      </c>
      <c r="J470" s="34" t="s">
        <v>30</v>
      </c>
      <c r="K470" s="33">
        <v>0.13700000000000001</v>
      </c>
      <c r="L470" s="34" t="s">
        <v>30</v>
      </c>
      <c r="M470" s="33">
        <v>0.12868499999999999</v>
      </c>
      <c r="N470" s="34" t="s">
        <v>30</v>
      </c>
      <c r="O470" s="33">
        <f t="shared" si="232"/>
        <v>8.3150000000000168E-3</v>
      </c>
      <c r="P470" s="34" t="s">
        <v>30</v>
      </c>
      <c r="Q470" s="33">
        <f t="shared" si="233"/>
        <v>-8.3150000000000168E-3</v>
      </c>
      <c r="R470" s="34" t="s">
        <v>30</v>
      </c>
      <c r="S470" s="77">
        <f t="shared" si="222"/>
        <v>-6.0693430656934423E-2</v>
      </c>
      <c r="T470" s="37" t="s">
        <v>30</v>
      </c>
    </row>
    <row r="471" spans="1:20" ht="47.25" x14ac:dyDescent="0.25">
      <c r="A471" s="30" t="s">
        <v>825</v>
      </c>
      <c r="B471" s="49" t="s">
        <v>929</v>
      </c>
      <c r="C471" s="42" t="s">
        <v>930</v>
      </c>
      <c r="D471" s="33" t="s">
        <v>30</v>
      </c>
      <c r="E471" s="33">
        <v>0.17100000000000001</v>
      </c>
      <c r="F471" s="34" t="s">
        <v>30</v>
      </c>
      <c r="G471" s="36">
        <v>0</v>
      </c>
      <c r="H471" s="34" t="s">
        <v>30</v>
      </c>
      <c r="I471" s="36">
        <v>0.17100000000000001</v>
      </c>
      <c r="J471" s="34" t="s">
        <v>30</v>
      </c>
      <c r="K471" s="33">
        <v>0.17100000000000001</v>
      </c>
      <c r="L471" s="34" t="s">
        <v>30</v>
      </c>
      <c r="M471" s="33">
        <v>0.14871999999999999</v>
      </c>
      <c r="N471" s="34" t="s">
        <v>30</v>
      </c>
      <c r="O471" s="33">
        <f t="shared" si="232"/>
        <v>2.2280000000000022E-2</v>
      </c>
      <c r="P471" s="34" t="s">
        <v>30</v>
      </c>
      <c r="Q471" s="33">
        <f t="shared" si="233"/>
        <v>-2.2280000000000022E-2</v>
      </c>
      <c r="R471" s="34" t="s">
        <v>30</v>
      </c>
      <c r="S471" s="77">
        <f t="shared" si="222"/>
        <v>-0.13029239766081882</v>
      </c>
      <c r="T471" s="37" t="s">
        <v>596</v>
      </c>
    </row>
    <row r="472" spans="1:20" ht="47.25" x14ac:dyDescent="0.25">
      <c r="A472" s="30" t="s">
        <v>825</v>
      </c>
      <c r="B472" s="49" t="s">
        <v>931</v>
      </c>
      <c r="C472" s="42" t="s">
        <v>932</v>
      </c>
      <c r="D472" s="33" t="s">
        <v>30</v>
      </c>
      <c r="E472" s="33">
        <v>6.6</v>
      </c>
      <c r="F472" s="34" t="s">
        <v>30</v>
      </c>
      <c r="G472" s="36">
        <v>0</v>
      </c>
      <c r="H472" s="34" t="s">
        <v>30</v>
      </c>
      <c r="I472" s="36">
        <v>6.6</v>
      </c>
      <c r="J472" s="34" t="s">
        <v>30</v>
      </c>
      <c r="K472" s="33">
        <v>6.6</v>
      </c>
      <c r="L472" s="34" t="s">
        <v>30</v>
      </c>
      <c r="M472" s="33">
        <v>6.5469999999999997</v>
      </c>
      <c r="N472" s="34" t="s">
        <v>30</v>
      </c>
      <c r="O472" s="33">
        <f t="shared" si="232"/>
        <v>5.2999999999999936E-2</v>
      </c>
      <c r="P472" s="34" t="s">
        <v>30</v>
      </c>
      <c r="Q472" s="33">
        <f t="shared" si="233"/>
        <v>-5.2999999999999936E-2</v>
      </c>
      <c r="R472" s="34" t="s">
        <v>30</v>
      </c>
      <c r="S472" s="77">
        <f t="shared" si="222"/>
        <v>-8.0303030303030213E-3</v>
      </c>
      <c r="T472" s="37" t="s">
        <v>30</v>
      </c>
    </row>
    <row r="473" spans="1:20" ht="31.5" x14ac:dyDescent="0.25">
      <c r="A473" s="30" t="s">
        <v>825</v>
      </c>
      <c r="B473" s="49" t="s">
        <v>933</v>
      </c>
      <c r="C473" s="42" t="s">
        <v>934</v>
      </c>
      <c r="D473" s="33" t="s">
        <v>30</v>
      </c>
      <c r="E473" s="33">
        <v>1.54</v>
      </c>
      <c r="F473" s="34" t="s">
        <v>30</v>
      </c>
      <c r="G473" s="36">
        <v>0</v>
      </c>
      <c r="H473" s="34" t="s">
        <v>30</v>
      </c>
      <c r="I473" s="36">
        <v>1.54</v>
      </c>
      <c r="J473" s="34" t="s">
        <v>30</v>
      </c>
      <c r="K473" s="33">
        <v>1.54</v>
      </c>
      <c r="L473" s="34" t="s">
        <v>30</v>
      </c>
      <c r="M473" s="33">
        <v>1.54</v>
      </c>
      <c r="N473" s="34" t="s">
        <v>30</v>
      </c>
      <c r="O473" s="33">
        <f t="shared" si="232"/>
        <v>0</v>
      </c>
      <c r="P473" s="34" t="s">
        <v>30</v>
      </c>
      <c r="Q473" s="33">
        <f t="shared" si="233"/>
        <v>0</v>
      </c>
      <c r="R473" s="34" t="s">
        <v>30</v>
      </c>
      <c r="S473" s="77">
        <f t="shared" si="222"/>
        <v>0</v>
      </c>
      <c r="T473" s="37" t="s">
        <v>30</v>
      </c>
    </row>
    <row r="474" spans="1:20" ht="47.25" x14ac:dyDescent="0.25">
      <c r="A474" s="30" t="s">
        <v>825</v>
      </c>
      <c r="B474" s="49" t="s">
        <v>935</v>
      </c>
      <c r="C474" s="42" t="s">
        <v>936</v>
      </c>
      <c r="D474" s="33" t="s">
        <v>30</v>
      </c>
      <c r="E474" s="33">
        <v>3.74</v>
      </c>
      <c r="F474" s="34" t="s">
        <v>30</v>
      </c>
      <c r="G474" s="36">
        <v>0</v>
      </c>
      <c r="H474" s="34" t="s">
        <v>30</v>
      </c>
      <c r="I474" s="36">
        <v>3.74</v>
      </c>
      <c r="J474" s="34" t="s">
        <v>30</v>
      </c>
      <c r="K474" s="33">
        <v>1.05</v>
      </c>
      <c r="L474" s="34" t="s">
        <v>30</v>
      </c>
      <c r="M474" s="33">
        <v>1.05</v>
      </c>
      <c r="N474" s="34" t="s">
        <v>30</v>
      </c>
      <c r="O474" s="33">
        <f t="shared" si="232"/>
        <v>2.6900000000000004</v>
      </c>
      <c r="P474" s="34" t="s">
        <v>30</v>
      </c>
      <c r="Q474" s="33">
        <f t="shared" si="233"/>
        <v>0</v>
      </c>
      <c r="R474" s="34" t="s">
        <v>30</v>
      </c>
      <c r="S474" s="77">
        <f t="shared" si="222"/>
        <v>0</v>
      </c>
      <c r="T474" s="37" t="s">
        <v>30</v>
      </c>
    </row>
    <row r="475" spans="1:20" ht="31.5" x14ac:dyDescent="0.25">
      <c r="A475" s="30" t="s">
        <v>825</v>
      </c>
      <c r="B475" s="49" t="s">
        <v>937</v>
      </c>
      <c r="C475" s="42" t="s">
        <v>938</v>
      </c>
      <c r="D475" s="33" t="s">
        <v>30</v>
      </c>
      <c r="E475" s="33">
        <v>9.8000000000000007</v>
      </c>
      <c r="F475" s="34" t="s">
        <v>30</v>
      </c>
      <c r="G475" s="36">
        <v>0</v>
      </c>
      <c r="H475" s="34" t="s">
        <v>30</v>
      </c>
      <c r="I475" s="36">
        <v>9.8000000000000007</v>
      </c>
      <c r="J475" s="34" t="s">
        <v>30</v>
      </c>
      <c r="K475" s="33">
        <v>9.8000000000000007</v>
      </c>
      <c r="L475" s="34" t="s">
        <v>30</v>
      </c>
      <c r="M475" s="33">
        <v>9.7610596300000001</v>
      </c>
      <c r="N475" s="34" t="s">
        <v>30</v>
      </c>
      <c r="O475" s="33">
        <f t="shared" si="232"/>
        <v>3.8940370000000613E-2</v>
      </c>
      <c r="P475" s="34" t="s">
        <v>30</v>
      </c>
      <c r="Q475" s="33">
        <f t="shared" si="233"/>
        <v>-3.8940370000000613E-2</v>
      </c>
      <c r="R475" s="34" t="s">
        <v>30</v>
      </c>
      <c r="S475" s="77">
        <f t="shared" si="222"/>
        <v>-3.9735071428572055E-3</v>
      </c>
      <c r="T475" s="37" t="s">
        <v>30</v>
      </c>
    </row>
    <row r="476" spans="1:20" ht="63" x14ac:dyDescent="0.25">
      <c r="A476" s="30" t="s">
        <v>825</v>
      </c>
      <c r="B476" s="49" t="s">
        <v>939</v>
      </c>
      <c r="C476" s="42" t="s">
        <v>940</v>
      </c>
      <c r="D476" s="33" t="s">
        <v>30</v>
      </c>
      <c r="E476" s="33">
        <v>2</v>
      </c>
      <c r="F476" s="34" t="s">
        <v>30</v>
      </c>
      <c r="G476" s="36">
        <v>0</v>
      </c>
      <c r="H476" s="34" t="s">
        <v>30</v>
      </c>
      <c r="I476" s="36">
        <v>2</v>
      </c>
      <c r="J476" s="34" t="s">
        <v>30</v>
      </c>
      <c r="K476" s="33">
        <v>2</v>
      </c>
      <c r="L476" s="34" t="s">
        <v>30</v>
      </c>
      <c r="M476" s="33">
        <v>0</v>
      </c>
      <c r="N476" s="34" t="s">
        <v>30</v>
      </c>
      <c r="O476" s="33">
        <f t="shared" si="232"/>
        <v>2</v>
      </c>
      <c r="P476" s="34" t="s">
        <v>30</v>
      </c>
      <c r="Q476" s="33">
        <f t="shared" si="233"/>
        <v>-2</v>
      </c>
      <c r="R476" s="34" t="s">
        <v>30</v>
      </c>
      <c r="S476" s="77">
        <f t="shared" si="222"/>
        <v>-1</v>
      </c>
      <c r="T476" s="37" t="s">
        <v>941</v>
      </c>
    </row>
    <row r="477" spans="1:20" ht="47.25" x14ac:dyDescent="0.25">
      <c r="A477" s="30" t="s">
        <v>825</v>
      </c>
      <c r="B477" s="49" t="s">
        <v>942</v>
      </c>
      <c r="C477" s="42" t="s">
        <v>943</v>
      </c>
      <c r="D477" s="33" t="s">
        <v>30</v>
      </c>
      <c r="E477" s="33">
        <v>12.808</v>
      </c>
      <c r="F477" s="34" t="s">
        <v>30</v>
      </c>
      <c r="G477" s="36">
        <v>0</v>
      </c>
      <c r="H477" s="34" t="s">
        <v>30</v>
      </c>
      <c r="I477" s="36">
        <v>12.808</v>
      </c>
      <c r="J477" s="34" t="s">
        <v>30</v>
      </c>
      <c r="K477" s="33">
        <v>4.58</v>
      </c>
      <c r="L477" s="34" t="s">
        <v>30</v>
      </c>
      <c r="M477" s="33">
        <v>4.7750000000000004</v>
      </c>
      <c r="N477" s="34" t="s">
        <v>30</v>
      </c>
      <c r="O477" s="33">
        <f t="shared" si="232"/>
        <v>8.0329999999999995</v>
      </c>
      <c r="P477" s="34" t="s">
        <v>30</v>
      </c>
      <c r="Q477" s="33">
        <f t="shared" si="233"/>
        <v>0.19500000000000028</v>
      </c>
      <c r="R477" s="34" t="s">
        <v>30</v>
      </c>
      <c r="S477" s="77">
        <f t="shared" si="222"/>
        <v>4.2576419213973864E-2</v>
      </c>
      <c r="T477" s="37" t="s">
        <v>30</v>
      </c>
    </row>
    <row r="478" spans="1:20" ht="31.5" x14ac:dyDescent="0.25">
      <c r="A478" s="30" t="s">
        <v>825</v>
      </c>
      <c r="B478" s="49" t="s">
        <v>944</v>
      </c>
      <c r="C478" s="42" t="s">
        <v>945</v>
      </c>
      <c r="D478" s="33" t="s">
        <v>30</v>
      </c>
      <c r="E478" s="33">
        <v>5.48</v>
      </c>
      <c r="F478" s="34" t="s">
        <v>30</v>
      </c>
      <c r="G478" s="36">
        <v>0</v>
      </c>
      <c r="H478" s="34" t="s">
        <v>30</v>
      </c>
      <c r="I478" s="36">
        <v>5.48</v>
      </c>
      <c r="J478" s="34" t="s">
        <v>30</v>
      </c>
      <c r="K478" s="33">
        <v>5.48</v>
      </c>
      <c r="L478" s="34" t="s">
        <v>30</v>
      </c>
      <c r="M478" s="33">
        <v>5.43</v>
      </c>
      <c r="N478" s="34" t="s">
        <v>30</v>
      </c>
      <c r="O478" s="33">
        <f t="shared" si="232"/>
        <v>5.0000000000000711E-2</v>
      </c>
      <c r="P478" s="34" t="s">
        <v>30</v>
      </c>
      <c r="Q478" s="33">
        <f t="shared" si="233"/>
        <v>-5.0000000000000711E-2</v>
      </c>
      <c r="R478" s="34" t="s">
        <v>30</v>
      </c>
      <c r="S478" s="77">
        <f t="shared" ref="S478:S524" si="234">Q478/K478</f>
        <v>-9.1240875912410053E-3</v>
      </c>
      <c r="T478" s="37" t="s">
        <v>30</v>
      </c>
    </row>
    <row r="479" spans="1:20" ht="47.25" x14ac:dyDescent="0.25">
      <c r="A479" s="30" t="s">
        <v>825</v>
      </c>
      <c r="B479" s="49" t="s">
        <v>946</v>
      </c>
      <c r="C479" s="42" t="s">
        <v>947</v>
      </c>
      <c r="D479" s="33" t="s">
        <v>30</v>
      </c>
      <c r="E479" s="33">
        <v>0.45100000000000001</v>
      </c>
      <c r="F479" s="34" t="s">
        <v>30</v>
      </c>
      <c r="G479" s="36">
        <v>0</v>
      </c>
      <c r="H479" s="34" t="s">
        <v>30</v>
      </c>
      <c r="I479" s="36">
        <v>0.45100000000000001</v>
      </c>
      <c r="J479" s="34" t="s">
        <v>30</v>
      </c>
      <c r="K479" s="33">
        <v>0.12</v>
      </c>
      <c r="L479" s="34" t="s">
        <v>30</v>
      </c>
      <c r="M479" s="33">
        <v>0.12</v>
      </c>
      <c r="N479" s="34" t="s">
        <v>30</v>
      </c>
      <c r="O479" s="33">
        <f t="shared" si="232"/>
        <v>0.33100000000000002</v>
      </c>
      <c r="P479" s="34" t="s">
        <v>30</v>
      </c>
      <c r="Q479" s="33">
        <f t="shared" si="233"/>
        <v>0</v>
      </c>
      <c r="R479" s="34" t="s">
        <v>30</v>
      </c>
      <c r="S479" s="77">
        <f t="shared" si="234"/>
        <v>0</v>
      </c>
      <c r="T479" s="37" t="s">
        <v>30</v>
      </c>
    </row>
    <row r="480" spans="1:20" ht="47.25" x14ac:dyDescent="0.25">
      <c r="A480" s="30" t="s">
        <v>825</v>
      </c>
      <c r="B480" s="49" t="s">
        <v>948</v>
      </c>
      <c r="C480" s="42" t="s">
        <v>949</v>
      </c>
      <c r="D480" s="33" t="s">
        <v>30</v>
      </c>
      <c r="E480" s="33">
        <v>0.15655000000000002</v>
      </c>
      <c r="F480" s="34" t="s">
        <v>30</v>
      </c>
      <c r="G480" s="36">
        <v>0</v>
      </c>
      <c r="H480" s="34" t="s">
        <v>30</v>
      </c>
      <c r="I480" s="36">
        <v>0.15655000000000002</v>
      </c>
      <c r="J480" s="34" t="s">
        <v>30</v>
      </c>
      <c r="K480" s="33">
        <v>0.15655000000000002</v>
      </c>
      <c r="L480" s="34" t="s">
        <v>30</v>
      </c>
      <c r="M480" s="33">
        <v>0.15654999999999999</v>
      </c>
      <c r="N480" s="34" t="s">
        <v>30</v>
      </c>
      <c r="O480" s="33">
        <f t="shared" si="232"/>
        <v>0</v>
      </c>
      <c r="P480" s="34" t="s">
        <v>30</v>
      </c>
      <c r="Q480" s="33">
        <f t="shared" si="233"/>
        <v>0</v>
      </c>
      <c r="R480" s="34" t="s">
        <v>30</v>
      </c>
      <c r="S480" s="77">
        <f t="shared" si="234"/>
        <v>0</v>
      </c>
      <c r="T480" s="37" t="s">
        <v>30</v>
      </c>
    </row>
    <row r="481" spans="1:20" ht="47.25" x14ac:dyDescent="0.25">
      <c r="A481" s="30" t="s">
        <v>825</v>
      </c>
      <c r="B481" s="49" t="s">
        <v>950</v>
      </c>
      <c r="C481" s="42" t="s">
        <v>951</v>
      </c>
      <c r="D481" s="33" t="s">
        <v>30</v>
      </c>
      <c r="E481" s="33">
        <v>0.23299999999999998</v>
      </c>
      <c r="F481" s="34" t="s">
        <v>30</v>
      </c>
      <c r="G481" s="36">
        <v>0</v>
      </c>
      <c r="H481" s="34" t="s">
        <v>30</v>
      </c>
      <c r="I481" s="36">
        <v>0.23299999999999998</v>
      </c>
      <c r="J481" s="34" t="s">
        <v>30</v>
      </c>
      <c r="K481" s="33">
        <v>0.12</v>
      </c>
      <c r="L481" s="34" t="s">
        <v>30</v>
      </c>
      <c r="M481" s="33">
        <v>0.12</v>
      </c>
      <c r="N481" s="34" t="s">
        <v>30</v>
      </c>
      <c r="O481" s="33">
        <f t="shared" si="232"/>
        <v>0.11299999999999999</v>
      </c>
      <c r="P481" s="34" t="s">
        <v>30</v>
      </c>
      <c r="Q481" s="33">
        <f t="shared" si="233"/>
        <v>0</v>
      </c>
      <c r="R481" s="34" t="s">
        <v>30</v>
      </c>
      <c r="S481" s="77">
        <f t="shared" si="234"/>
        <v>0</v>
      </c>
      <c r="T481" s="37" t="s">
        <v>30</v>
      </c>
    </row>
    <row r="482" spans="1:20" ht="47.25" x14ac:dyDescent="0.25">
      <c r="A482" s="30" t="s">
        <v>825</v>
      </c>
      <c r="B482" s="49" t="s">
        <v>952</v>
      </c>
      <c r="C482" s="42" t="s">
        <v>953</v>
      </c>
      <c r="D482" s="33" t="s">
        <v>30</v>
      </c>
      <c r="E482" s="33">
        <v>0.28999999999999998</v>
      </c>
      <c r="F482" s="34" t="s">
        <v>30</v>
      </c>
      <c r="G482" s="36">
        <v>0</v>
      </c>
      <c r="H482" s="34" t="s">
        <v>30</v>
      </c>
      <c r="I482" s="36">
        <v>0.28999999999999998</v>
      </c>
      <c r="J482" s="34" t="s">
        <v>30</v>
      </c>
      <c r="K482" s="33">
        <v>0.28999999999999998</v>
      </c>
      <c r="L482" s="34" t="s">
        <v>30</v>
      </c>
      <c r="M482" s="33">
        <v>0.24731666999999999</v>
      </c>
      <c r="N482" s="34" t="s">
        <v>30</v>
      </c>
      <c r="O482" s="33">
        <f t="shared" si="232"/>
        <v>4.2683329999999992E-2</v>
      </c>
      <c r="P482" s="34" t="s">
        <v>30</v>
      </c>
      <c r="Q482" s="33">
        <f t="shared" si="233"/>
        <v>-4.2683329999999992E-2</v>
      </c>
      <c r="R482" s="34" t="s">
        <v>30</v>
      </c>
      <c r="S482" s="77">
        <f t="shared" si="234"/>
        <v>-0.14718389655172412</v>
      </c>
      <c r="T482" s="37" t="s">
        <v>596</v>
      </c>
    </row>
    <row r="483" spans="1:20" ht="47.25" x14ac:dyDescent="0.25">
      <c r="A483" s="30" t="s">
        <v>825</v>
      </c>
      <c r="B483" s="49" t="s">
        <v>954</v>
      </c>
      <c r="C483" s="42" t="s">
        <v>955</v>
      </c>
      <c r="D483" s="33" t="s">
        <v>30</v>
      </c>
      <c r="E483" s="33">
        <v>0.09</v>
      </c>
      <c r="F483" s="34" t="s">
        <v>30</v>
      </c>
      <c r="G483" s="36">
        <v>0</v>
      </c>
      <c r="H483" s="34" t="s">
        <v>30</v>
      </c>
      <c r="I483" s="36">
        <v>0.09</v>
      </c>
      <c r="J483" s="34" t="s">
        <v>30</v>
      </c>
      <c r="K483" s="33">
        <v>0.09</v>
      </c>
      <c r="L483" s="34" t="s">
        <v>30</v>
      </c>
      <c r="M483" s="33">
        <v>0.09</v>
      </c>
      <c r="N483" s="34" t="s">
        <v>30</v>
      </c>
      <c r="O483" s="33">
        <f t="shared" si="232"/>
        <v>0</v>
      </c>
      <c r="P483" s="34" t="s">
        <v>30</v>
      </c>
      <c r="Q483" s="33">
        <f t="shared" si="233"/>
        <v>0</v>
      </c>
      <c r="R483" s="34" t="s">
        <v>30</v>
      </c>
      <c r="S483" s="77">
        <f t="shared" si="234"/>
        <v>0</v>
      </c>
      <c r="T483" s="37" t="s">
        <v>30</v>
      </c>
    </row>
    <row r="484" spans="1:20" ht="31.5" x14ac:dyDescent="0.25">
      <c r="A484" s="30" t="s">
        <v>825</v>
      </c>
      <c r="B484" s="49" t="s">
        <v>956</v>
      </c>
      <c r="C484" s="42" t="s">
        <v>957</v>
      </c>
      <c r="D484" s="33" t="s">
        <v>30</v>
      </c>
      <c r="E484" s="33">
        <v>4.41275E-2</v>
      </c>
      <c r="F484" s="34" t="s">
        <v>30</v>
      </c>
      <c r="G484" s="36">
        <v>0</v>
      </c>
      <c r="H484" s="34" t="s">
        <v>30</v>
      </c>
      <c r="I484" s="36">
        <v>4.41275E-2</v>
      </c>
      <c r="J484" s="34" t="s">
        <v>30</v>
      </c>
      <c r="K484" s="33">
        <v>4.41275E-2</v>
      </c>
      <c r="L484" s="34" t="s">
        <v>30</v>
      </c>
      <c r="M484" s="33">
        <v>4.41275E-2</v>
      </c>
      <c r="N484" s="34" t="s">
        <v>30</v>
      </c>
      <c r="O484" s="33">
        <f t="shared" si="232"/>
        <v>0</v>
      </c>
      <c r="P484" s="34" t="s">
        <v>30</v>
      </c>
      <c r="Q484" s="33">
        <f t="shared" si="233"/>
        <v>0</v>
      </c>
      <c r="R484" s="34" t="s">
        <v>30</v>
      </c>
      <c r="S484" s="77">
        <f t="shared" si="234"/>
        <v>0</v>
      </c>
      <c r="T484" s="37" t="s">
        <v>30</v>
      </c>
    </row>
    <row r="485" spans="1:20" ht="31.5" x14ac:dyDescent="0.25">
      <c r="A485" s="30" t="s">
        <v>825</v>
      </c>
      <c r="B485" s="49" t="s">
        <v>958</v>
      </c>
      <c r="C485" s="42" t="s">
        <v>959</v>
      </c>
      <c r="D485" s="33" t="s">
        <v>30</v>
      </c>
      <c r="E485" s="33">
        <v>0.13100000000000001</v>
      </c>
      <c r="F485" s="34" t="s">
        <v>30</v>
      </c>
      <c r="G485" s="36">
        <v>0</v>
      </c>
      <c r="H485" s="34" t="s">
        <v>30</v>
      </c>
      <c r="I485" s="36">
        <v>0.13100000000000001</v>
      </c>
      <c r="J485" s="34" t="s">
        <v>30</v>
      </c>
      <c r="K485" s="33">
        <v>0.13100000000000001</v>
      </c>
      <c r="L485" s="34" t="s">
        <v>30</v>
      </c>
      <c r="M485" s="33">
        <v>0</v>
      </c>
      <c r="N485" s="34" t="s">
        <v>30</v>
      </c>
      <c r="O485" s="33">
        <f t="shared" si="232"/>
        <v>0.13100000000000001</v>
      </c>
      <c r="P485" s="34" t="s">
        <v>30</v>
      </c>
      <c r="Q485" s="33">
        <f t="shared" si="233"/>
        <v>-0.13100000000000001</v>
      </c>
      <c r="R485" s="34" t="s">
        <v>30</v>
      </c>
      <c r="S485" s="77">
        <f t="shared" si="234"/>
        <v>-1</v>
      </c>
      <c r="T485" s="37" t="s">
        <v>912</v>
      </c>
    </row>
    <row r="486" spans="1:20" ht="31.5" x14ac:dyDescent="0.25">
      <c r="A486" s="30" t="s">
        <v>825</v>
      </c>
      <c r="B486" s="49" t="s">
        <v>960</v>
      </c>
      <c r="C486" s="42" t="s">
        <v>961</v>
      </c>
      <c r="D486" s="33" t="s">
        <v>30</v>
      </c>
      <c r="E486" s="33">
        <v>0.32</v>
      </c>
      <c r="F486" s="34" t="s">
        <v>30</v>
      </c>
      <c r="G486" s="36">
        <v>0</v>
      </c>
      <c r="H486" s="34" t="s">
        <v>30</v>
      </c>
      <c r="I486" s="36">
        <v>0.32</v>
      </c>
      <c r="J486" s="34" t="s">
        <v>30</v>
      </c>
      <c r="K486" s="33">
        <v>0.32</v>
      </c>
      <c r="L486" s="34" t="s">
        <v>30</v>
      </c>
      <c r="M486" s="33">
        <v>0.28639999999999999</v>
      </c>
      <c r="N486" s="34" t="s">
        <v>30</v>
      </c>
      <c r="O486" s="33">
        <f t="shared" si="232"/>
        <v>3.3600000000000019E-2</v>
      </c>
      <c r="P486" s="34" t="s">
        <v>30</v>
      </c>
      <c r="Q486" s="33">
        <f t="shared" si="233"/>
        <v>-3.3600000000000019E-2</v>
      </c>
      <c r="R486" s="34" t="s">
        <v>30</v>
      </c>
      <c r="S486" s="77">
        <f t="shared" si="234"/>
        <v>-0.10500000000000005</v>
      </c>
      <c r="T486" s="37" t="s">
        <v>596</v>
      </c>
    </row>
    <row r="487" spans="1:20" ht="47.25" x14ac:dyDescent="0.25">
      <c r="A487" s="30" t="s">
        <v>825</v>
      </c>
      <c r="B487" s="49" t="s">
        <v>962</v>
      </c>
      <c r="C487" s="42" t="s">
        <v>963</v>
      </c>
      <c r="D487" s="33" t="s">
        <v>30</v>
      </c>
      <c r="E487" s="56">
        <v>0.9</v>
      </c>
      <c r="F487" s="34" t="s">
        <v>30</v>
      </c>
      <c r="G487" s="36">
        <v>0</v>
      </c>
      <c r="H487" s="34" t="s">
        <v>30</v>
      </c>
      <c r="I487" s="36">
        <v>0.9</v>
      </c>
      <c r="J487" s="34" t="s">
        <v>30</v>
      </c>
      <c r="K487" s="33">
        <v>0.9</v>
      </c>
      <c r="L487" s="34" t="s">
        <v>30</v>
      </c>
      <c r="M487" s="33">
        <v>0.53500000000000003</v>
      </c>
      <c r="N487" s="34" t="s">
        <v>30</v>
      </c>
      <c r="O487" s="33">
        <f t="shared" ref="O487:O492" si="235">I487-M487</f>
        <v>0.36499999999999999</v>
      </c>
      <c r="P487" s="34" t="s">
        <v>30</v>
      </c>
      <c r="Q487" s="33">
        <f t="shared" ref="Q487:Q492" si="236">M487-K487</f>
        <v>-0.36499999999999999</v>
      </c>
      <c r="R487" s="34" t="s">
        <v>30</v>
      </c>
      <c r="S487" s="77">
        <f t="shared" si="234"/>
        <v>-0.40555555555555556</v>
      </c>
      <c r="T487" s="37" t="s">
        <v>596</v>
      </c>
    </row>
    <row r="488" spans="1:20" ht="47.25" x14ac:dyDescent="0.25">
      <c r="A488" s="30" t="s">
        <v>825</v>
      </c>
      <c r="B488" s="49" t="s">
        <v>964</v>
      </c>
      <c r="C488" s="42" t="s">
        <v>965</v>
      </c>
      <c r="D488" s="33" t="s">
        <v>30</v>
      </c>
      <c r="E488" s="33">
        <v>0.34899999999999998</v>
      </c>
      <c r="F488" s="34" t="s">
        <v>30</v>
      </c>
      <c r="G488" s="36">
        <v>0</v>
      </c>
      <c r="H488" s="34" t="s">
        <v>30</v>
      </c>
      <c r="I488" s="36">
        <v>0.34899999999999998</v>
      </c>
      <c r="J488" s="34" t="s">
        <v>30</v>
      </c>
      <c r="K488" s="33">
        <v>0.22</v>
      </c>
      <c r="L488" s="34" t="s">
        <v>30</v>
      </c>
      <c r="M488" s="33">
        <v>0.19069752000000001</v>
      </c>
      <c r="N488" s="34" t="s">
        <v>30</v>
      </c>
      <c r="O488" s="33">
        <f t="shared" si="235"/>
        <v>0.15830247999999997</v>
      </c>
      <c r="P488" s="34" t="s">
        <v>30</v>
      </c>
      <c r="Q488" s="33">
        <f t="shared" si="236"/>
        <v>-2.9302479999999992E-2</v>
      </c>
      <c r="R488" s="34" t="s">
        <v>30</v>
      </c>
      <c r="S488" s="77">
        <f t="shared" si="234"/>
        <v>-0.13319309090909087</v>
      </c>
      <c r="T488" s="37" t="s">
        <v>596</v>
      </c>
    </row>
    <row r="489" spans="1:20" ht="31.5" x14ac:dyDescent="0.25">
      <c r="A489" s="30" t="s">
        <v>825</v>
      </c>
      <c r="B489" s="49" t="s">
        <v>966</v>
      </c>
      <c r="C489" s="42" t="s">
        <v>967</v>
      </c>
      <c r="D489" s="33" t="s">
        <v>30</v>
      </c>
      <c r="E489" s="33">
        <v>0.16</v>
      </c>
      <c r="F489" s="34" t="s">
        <v>30</v>
      </c>
      <c r="G489" s="36">
        <v>0</v>
      </c>
      <c r="H489" s="34" t="s">
        <v>30</v>
      </c>
      <c r="I489" s="36">
        <v>0.16</v>
      </c>
      <c r="J489" s="34" t="s">
        <v>30</v>
      </c>
      <c r="K489" s="33">
        <v>0.16</v>
      </c>
      <c r="L489" s="34" t="s">
        <v>30</v>
      </c>
      <c r="M489" s="33">
        <v>0.10600638000000001</v>
      </c>
      <c r="N489" s="34" t="s">
        <v>30</v>
      </c>
      <c r="O489" s="33">
        <f t="shared" si="235"/>
        <v>5.3993619999999992E-2</v>
      </c>
      <c r="P489" s="34" t="s">
        <v>30</v>
      </c>
      <c r="Q489" s="33">
        <f t="shared" si="236"/>
        <v>-5.3993619999999992E-2</v>
      </c>
      <c r="R489" s="34" t="s">
        <v>30</v>
      </c>
      <c r="S489" s="77">
        <f t="shared" si="234"/>
        <v>-0.33746012499999994</v>
      </c>
      <c r="T489" s="37" t="s">
        <v>596</v>
      </c>
    </row>
    <row r="490" spans="1:20" ht="47.25" x14ac:dyDescent="0.25">
      <c r="A490" s="30" t="s">
        <v>825</v>
      </c>
      <c r="B490" s="49" t="s">
        <v>968</v>
      </c>
      <c r="C490" s="42" t="s">
        <v>969</v>
      </c>
      <c r="D490" s="33" t="s">
        <v>30</v>
      </c>
      <c r="E490" s="33">
        <v>7.0000000000000007E-2</v>
      </c>
      <c r="F490" s="34" t="s">
        <v>30</v>
      </c>
      <c r="G490" s="36">
        <v>0</v>
      </c>
      <c r="H490" s="34" t="s">
        <v>30</v>
      </c>
      <c r="I490" s="36">
        <v>7.0000000000000007E-2</v>
      </c>
      <c r="J490" s="34" t="s">
        <v>30</v>
      </c>
      <c r="K490" s="33">
        <v>7.0000000000000007E-2</v>
      </c>
      <c r="L490" s="34" t="s">
        <v>30</v>
      </c>
      <c r="M490" s="33">
        <v>0</v>
      </c>
      <c r="N490" s="34" t="s">
        <v>30</v>
      </c>
      <c r="O490" s="33">
        <f t="shared" si="235"/>
        <v>7.0000000000000007E-2</v>
      </c>
      <c r="P490" s="34" t="s">
        <v>30</v>
      </c>
      <c r="Q490" s="33">
        <f t="shared" si="236"/>
        <v>-7.0000000000000007E-2</v>
      </c>
      <c r="R490" s="34" t="s">
        <v>30</v>
      </c>
      <c r="S490" s="77">
        <f t="shared" si="234"/>
        <v>-1</v>
      </c>
      <c r="T490" s="37" t="s">
        <v>970</v>
      </c>
    </row>
    <row r="491" spans="1:20" ht="31.5" x14ac:dyDescent="0.25">
      <c r="A491" s="30" t="s">
        <v>825</v>
      </c>
      <c r="B491" s="49" t="s">
        <v>971</v>
      </c>
      <c r="C491" s="42" t="s">
        <v>972</v>
      </c>
      <c r="D491" s="33" t="s">
        <v>30</v>
      </c>
      <c r="E491" s="33">
        <v>5.5E-2</v>
      </c>
      <c r="F491" s="34" t="s">
        <v>30</v>
      </c>
      <c r="G491" s="36">
        <v>0</v>
      </c>
      <c r="H491" s="34" t="s">
        <v>30</v>
      </c>
      <c r="I491" s="36">
        <v>5.5E-2</v>
      </c>
      <c r="J491" s="34" t="s">
        <v>30</v>
      </c>
      <c r="K491" s="33">
        <v>5.5E-2</v>
      </c>
      <c r="L491" s="34" t="s">
        <v>30</v>
      </c>
      <c r="M491" s="33">
        <v>5.4987739999999993E-2</v>
      </c>
      <c r="N491" s="34" t="s">
        <v>30</v>
      </c>
      <c r="O491" s="33">
        <f t="shared" si="235"/>
        <v>1.2260000000006988E-5</v>
      </c>
      <c r="P491" s="34" t="s">
        <v>30</v>
      </c>
      <c r="Q491" s="33">
        <f t="shared" si="236"/>
        <v>-1.2260000000006988E-5</v>
      </c>
      <c r="R491" s="34" t="s">
        <v>30</v>
      </c>
      <c r="S491" s="77">
        <f t="shared" si="234"/>
        <v>-2.2290909090921796E-4</v>
      </c>
      <c r="T491" s="59" t="s">
        <v>30</v>
      </c>
    </row>
    <row r="492" spans="1:20" ht="110.25" x14ac:dyDescent="0.25">
      <c r="A492" s="30" t="s">
        <v>825</v>
      </c>
      <c r="B492" s="49" t="s">
        <v>973</v>
      </c>
      <c r="C492" s="42" t="s">
        <v>974</v>
      </c>
      <c r="D492" s="33" t="s">
        <v>30</v>
      </c>
      <c r="E492" s="33">
        <v>130</v>
      </c>
      <c r="F492" s="34" t="s">
        <v>30</v>
      </c>
      <c r="G492" s="36">
        <v>0</v>
      </c>
      <c r="H492" s="34" t="s">
        <v>30</v>
      </c>
      <c r="I492" s="36">
        <v>130</v>
      </c>
      <c r="J492" s="34" t="s">
        <v>30</v>
      </c>
      <c r="K492" s="33">
        <v>70</v>
      </c>
      <c r="L492" s="34" t="s">
        <v>30</v>
      </c>
      <c r="M492" s="33">
        <v>70.375</v>
      </c>
      <c r="N492" s="34" t="s">
        <v>30</v>
      </c>
      <c r="O492" s="33">
        <f t="shared" si="235"/>
        <v>59.625</v>
      </c>
      <c r="P492" s="34" t="s">
        <v>30</v>
      </c>
      <c r="Q492" s="33">
        <f t="shared" si="236"/>
        <v>0.375</v>
      </c>
      <c r="R492" s="34" t="s">
        <v>30</v>
      </c>
      <c r="S492" s="77">
        <f t="shared" si="234"/>
        <v>5.3571428571428572E-3</v>
      </c>
      <c r="T492" s="37" t="s">
        <v>30</v>
      </c>
    </row>
    <row r="493" spans="1:20" s="11" customFormat="1" x14ac:dyDescent="0.25">
      <c r="A493" s="19" t="s">
        <v>975</v>
      </c>
      <c r="B493" s="25" t="s">
        <v>976</v>
      </c>
      <c r="C493" s="21" t="s">
        <v>29</v>
      </c>
      <c r="D493" s="22">
        <f>SUM(D494,D511,D528,D549,D556,D562,D563)</f>
        <v>339.50718982000001</v>
      </c>
      <c r="E493" s="22">
        <f>SUM(E494,E511,E528,E549,E556,E562,E563)</f>
        <v>3980.711244605</v>
      </c>
      <c r="F493" s="23" t="s">
        <v>30</v>
      </c>
      <c r="G493" s="22">
        <f>SUM(G494,G511,G528,G549,G556,G562,G563)</f>
        <v>669.05056374000014</v>
      </c>
      <c r="H493" s="23" t="s">
        <v>30</v>
      </c>
      <c r="I493" s="22">
        <f>SUM(I494,I511,I528,I549,I556,I562,I563)</f>
        <v>3311.6606808650004</v>
      </c>
      <c r="J493" s="23" t="s">
        <v>30</v>
      </c>
      <c r="K493" s="22">
        <f>SUM(K494,K511,K528,K549,K556,K562,K563)</f>
        <v>714.76816967499997</v>
      </c>
      <c r="L493" s="23" t="s">
        <v>30</v>
      </c>
      <c r="M493" s="22">
        <f>SUM(M494,M511,M528,M549,M556,M562,M563)</f>
        <v>543.56348574999993</v>
      </c>
      <c r="N493" s="23" t="s">
        <v>30</v>
      </c>
      <c r="O493" s="22">
        <f>SUM(O494,O511,O528,O549,O556,O562,O563)</f>
        <v>2768.3472075949999</v>
      </c>
      <c r="P493" s="23" t="s">
        <v>30</v>
      </c>
      <c r="Q493" s="22">
        <f>SUM(Q494,Q511,Q528,Q549,Q556,Q562,Q563)</f>
        <v>-171.45469640499996</v>
      </c>
      <c r="R493" s="23" t="s">
        <v>30</v>
      </c>
      <c r="S493" s="103">
        <f t="shared" si="234"/>
        <v>-0.23987455468667443</v>
      </c>
      <c r="T493" s="29" t="s">
        <v>30</v>
      </c>
    </row>
    <row r="494" spans="1:20" s="11" customFormat="1" ht="31.5" x14ac:dyDescent="0.25">
      <c r="A494" s="19" t="s">
        <v>977</v>
      </c>
      <c r="B494" s="25" t="s">
        <v>48</v>
      </c>
      <c r="C494" s="21" t="s">
        <v>29</v>
      </c>
      <c r="D494" s="22">
        <f t="shared" ref="D494:E494" si="237">D495+D498+D501+D510</f>
        <v>253.28078000000002</v>
      </c>
      <c r="E494" s="22">
        <f t="shared" si="237"/>
        <v>263.17681804999995</v>
      </c>
      <c r="F494" s="23" t="s">
        <v>30</v>
      </c>
      <c r="G494" s="22">
        <f t="shared" ref="G494" si="238">G495+G498+G501+G510</f>
        <v>2.9061993499999996</v>
      </c>
      <c r="H494" s="23" t="s">
        <v>30</v>
      </c>
      <c r="I494" s="22">
        <f t="shared" ref="I494" si="239">I495+I498+I501+I510</f>
        <v>260.2706187</v>
      </c>
      <c r="J494" s="23" t="s">
        <v>30</v>
      </c>
      <c r="K494" s="22">
        <f t="shared" ref="K494" si="240">K495+K498+K501+K510</f>
        <v>260.2706187</v>
      </c>
      <c r="L494" s="23" t="s">
        <v>30</v>
      </c>
      <c r="M494" s="22">
        <f t="shared" ref="M494" si="241">M495+M498+M501+M510</f>
        <v>261.71848083999998</v>
      </c>
      <c r="N494" s="23" t="s">
        <v>30</v>
      </c>
      <c r="O494" s="22">
        <f t="shared" ref="O494" si="242">O495+O498+O501+O510</f>
        <v>-1.4478621400000193</v>
      </c>
      <c r="P494" s="23" t="s">
        <v>30</v>
      </c>
      <c r="Q494" s="22">
        <f t="shared" ref="Q494" si="243">Q495+Q498+Q501+Q510</f>
        <v>1.4478621400000193</v>
      </c>
      <c r="R494" s="23" t="s">
        <v>30</v>
      </c>
      <c r="S494" s="103">
        <f t="shared" si="234"/>
        <v>5.5629104323484642E-3</v>
      </c>
      <c r="T494" s="29" t="s">
        <v>30</v>
      </c>
    </row>
    <row r="495" spans="1:20" s="11" customFormat="1" ht="126" x14ac:dyDescent="0.25">
      <c r="A495" s="19" t="s">
        <v>978</v>
      </c>
      <c r="B495" s="20" t="s">
        <v>50</v>
      </c>
      <c r="C495" s="21" t="s">
        <v>29</v>
      </c>
      <c r="D495" s="22">
        <f t="shared" ref="D495:E495" si="244">D496+D497</f>
        <v>0</v>
      </c>
      <c r="E495" s="22">
        <f t="shared" si="244"/>
        <v>0</v>
      </c>
      <c r="F495" s="23" t="s">
        <v>30</v>
      </c>
      <c r="G495" s="22">
        <f t="shared" ref="G495" si="245">G496+G497</f>
        <v>0</v>
      </c>
      <c r="H495" s="23" t="s">
        <v>30</v>
      </c>
      <c r="I495" s="22">
        <f t="shared" ref="I495" si="246">I496+I497</f>
        <v>0</v>
      </c>
      <c r="J495" s="23" t="s">
        <v>30</v>
      </c>
      <c r="K495" s="22">
        <f t="shared" ref="K495" si="247">K496+K497</f>
        <v>0</v>
      </c>
      <c r="L495" s="23" t="s">
        <v>30</v>
      </c>
      <c r="M495" s="22">
        <f t="shared" ref="M495" si="248">M496+M497</f>
        <v>0</v>
      </c>
      <c r="N495" s="23" t="s">
        <v>30</v>
      </c>
      <c r="O495" s="22">
        <f t="shared" ref="O495" si="249">O496+O497</f>
        <v>0</v>
      </c>
      <c r="P495" s="23" t="s">
        <v>30</v>
      </c>
      <c r="Q495" s="22">
        <f t="shared" ref="Q495" si="250">Q496+Q497</f>
        <v>0</v>
      </c>
      <c r="R495" s="23" t="s">
        <v>30</v>
      </c>
      <c r="S495" s="103">
        <v>0</v>
      </c>
      <c r="T495" s="24" t="s">
        <v>30</v>
      </c>
    </row>
    <row r="496" spans="1:20" s="11" customFormat="1" ht="31.5" x14ac:dyDescent="0.25">
      <c r="A496" s="25" t="s">
        <v>979</v>
      </c>
      <c r="B496" s="25" t="s">
        <v>980</v>
      </c>
      <c r="C496" s="21" t="s">
        <v>29</v>
      </c>
      <c r="D496" s="22">
        <v>0</v>
      </c>
      <c r="E496" s="22">
        <v>0</v>
      </c>
      <c r="F496" s="23" t="s">
        <v>30</v>
      </c>
      <c r="G496" s="22">
        <v>0</v>
      </c>
      <c r="H496" s="23" t="s">
        <v>30</v>
      </c>
      <c r="I496" s="22">
        <v>0</v>
      </c>
      <c r="J496" s="23" t="s">
        <v>30</v>
      </c>
      <c r="K496" s="22">
        <v>0</v>
      </c>
      <c r="L496" s="23" t="s">
        <v>30</v>
      </c>
      <c r="M496" s="22">
        <v>0</v>
      </c>
      <c r="N496" s="23" t="s">
        <v>30</v>
      </c>
      <c r="O496" s="22">
        <v>0</v>
      </c>
      <c r="P496" s="23" t="s">
        <v>30</v>
      </c>
      <c r="Q496" s="22">
        <v>0</v>
      </c>
      <c r="R496" s="23" t="s">
        <v>30</v>
      </c>
      <c r="S496" s="103">
        <v>0</v>
      </c>
      <c r="T496" s="24" t="s">
        <v>30</v>
      </c>
    </row>
    <row r="497" spans="1:20" s="11" customFormat="1" ht="31.5" x14ac:dyDescent="0.25">
      <c r="A497" s="21" t="s">
        <v>981</v>
      </c>
      <c r="B497" s="25" t="s">
        <v>982</v>
      </c>
      <c r="C497" s="21" t="s">
        <v>29</v>
      </c>
      <c r="D497" s="22">
        <v>0</v>
      </c>
      <c r="E497" s="22">
        <v>0</v>
      </c>
      <c r="F497" s="23" t="s">
        <v>30</v>
      </c>
      <c r="G497" s="22">
        <v>0</v>
      </c>
      <c r="H497" s="23" t="s">
        <v>30</v>
      </c>
      <c r="I497" s="22">
        <v>0</v>
      </c>
      <c r="J497" s="23" t="s">
        <v>30</v>
      </c>
      <c r="K497" s="22">
        <v>0</v>
      </c>
      <c r="L497" s="23" t="s">
        <v>30</v>
      </c>
      <c r="M497" s="22">
        <v>0</v>
      </c>
      <c r="N497" s="23" t="s">
        <v>30</v>
      </c>
      <c r="O497" s="22">
        <v>0</v>
      </c>
      <c r="P497" s="23" t="s">
        <v>30</v>
      </c>
      <c r="Q497" s="22">
        <v>0</v>
      </c>
      <c r="R497" s="23" t="s">
        <v>30</v>
      </c>
      <c r="S497" s="103">
        <v>0</v>
      </c>
      <c r="T497" s="24" t="s">
        <v>30</v>
      </c>
    </row>
    <row r="498" spans="1:20" s="11" customFormat="1" ht="78.75" x14ac:dyDescent="0.25">
      <c r="A498" s="21" t="s">
        <v>983</v>
      </c>
      <c r="B498" s="25" t="s">
        <v>56</v>
      </c>
      <c r="C498" s="21" t="s">
        <v>29</v>
      </c>
      <c r="D498" s="22">
        <v>0</v>
      </c>
      <c r="E498" s="22">
        <v>0</v>
      </c>
      <c r="F498" s="23" t="s">
        <v>30</v>
      </c>
      <c r="G498" s="22">
        <v>0</v>
      </c>
      <c r="H498" s="23" t="s">
        <v>30</v>
      </c>
      <c r="I498" s="22">
        <v>0</v>
      </c>
      <c r="J498" s="23" t="s">
        <v>30</v>
      </c>
      <c r="K498" s="22">
        <v>0</v>
      </c>
      <c r="L498" s="23" t="s">
        <v>30</v>
      </c>
      <c r="M498" s="22">
        <v>0</v>
      </c>
      <c r="N498" s="23" t="s">
        <v>30</v>
      </c>
      <c r="O498" s="22">
        <v>0</v>
      </c>
      <c r="P498" s="23" t="s">
        <v>30</v>
      </c>
      <c r="Q498" s="22">
        <v>0</v>
      </c>
      <c r="R498" s="23" t="s">
        <v>30</v>
      </c>
      <c r="S498" s="103">
        <v>0</v>
      </c>
      <c r="T498" s="29" t="s">
        <v>30</v>
      </c>
    </row>
    <row r="499" spans="1:20" s="11" customFormat="1" ht="47.25" x14ac:dyDescent="0.25">
      <c r="A499" s="19" t="s">
        <v>984</v>
      </c>
      <c r="B499" s="25" t="s">
        <v>985</v>
      </c>
      <c r="C499" s="21" t="s">
        <v>29</v>
      </c>
      <c r="D499" s="22">
        <v>0</v>
      </c>
      <c r="E499" s="22">
        <v>0</v>
      </c>
      <c r="F499" s="23" t="s">
        <v>30</v>
      </c>
      <c r="G499" s="22">
        <v>0</v>
      </c>
      <c r="H499" s="23" t="s">
        <v>30</v>
      </c>
      <c r="I499" s="22">
        <v>0</v>
      </c>
      <c r="J499" s="23" t="s">
        <v>30</v>
      </c>
      <c r="K499" s="22">
        <v>0</v>
      </c>
      <c r="L499" s="23" t="s">
        <v>30</v>
      </c>
      <c r="M499" s="22">
        <v>0</v>
      </c>
      <c r="N499" s="23" t="s">
        <v>30</v>
      </c>
      <c r="O499" s="22">
        <v>0</v>
      </c>
      <c r="P499" s="23" t="s">
        <v>30</v>
      </c>
      <c r="Q499" s="22">
        <v>0</v>
      </c>
      <c r="R499" s="23" t="s">
        <v>30</v>
      </c>
      <c r="S499" s="103">
        <v>0</v>
      </c>
      <c r="T499" s="29" t="s">
        <v>30</v>
      </c>
    </row>
    <row r="500" spans="1:20" s="11" customFormat="1" ht="47.25" x14ac:dyDescent="0.25">
      <c r="A500" s="19" t="s">
        <v>986</v>
      </c>
      <c r="B500" s="25" t="s">
        <v>985</v>
      </c>
      <c r="C500" s="21" t="s">
        <v>29</v>
      </c>
      <c r="D500" s="22">
        <v>0</v>
      </c>
      <c r="E500" s="22">
        <v>0</v>
      </c>
      <c r="F500" s="23" t="s">
        <v>30</v>
      </c>
      <c r="G500" s="22">
        <v>0</v>
      </c>
      <c r="H500" s="23" t="s">
        <v>30</v>
      </c>
      <c r="I500" s="22">
        <v>0</v>
      </c>
      <c r="J500" s="23" t="s">
        <v>30</v>
      </c>
      <c r="K500" s="22">
        <v>0</v>
      </c>
      <c r="L500" s="23" t="s">
        <v>30</v>
      </c>
      <c r="M500" s="22">
        <v>0</v>
      </c>
      <c r="N500" s="23" t="s">
        <v>30</v>
      </c>
      <c r="O500" s="22">
        <v>0</v>
      </c>
      <c r="P500" s="23" t="s">
        <v>30</v>
      </c>
      <c r="Q500" s="22">
        <v>0</v>
      </c>
      <c r="R500" s="23" t="s">
        <v>30</v>
      </c>
      <c r="S500" s="103">
        <v>0</v>
      </c>
      <c r="T500" s="29" t="s">
        <v>30</v>
      </c>
    </row>
    <row r="501" spans="1:20" s="11" customFormat="1" ht="63" x14ac:dyDescent="0.25">
      <c r="A501" s="19" t="s">
        <v>987</v>
      </c>
      <c r="B501" s="25" t="s">
        <v>60</v>
      </c>
      <c r="C501" s="21" t="s">
        <v>29</v>
      </c>
      <c r="D501" s="22">
        <f t="shared" ref="D501:E501" si="251">SUM(D502:D506)</f>
        <v>253.28078000000002</v>
      </c>
      <c r="E501" s="22">
        <f t="shared" si="251"/>
        <v>263.17681804999995</v>
      </c>
      <c r="F501" s="23" t="s">
        <v>30</v>
      </c>
      <c r="G501" s="22">
        <f t="shared" ref="G501" si="252">SUM(G502:G506)</f>
        <v>2.9061993499999996</v>
      </c>
      <c r="H501" s="23" t="s">
        <v>30</v>
      </c>
      <c r="I501" s="22">
        <f t="shared" ref="I501" si="253">SUM(I502:I506)</f>
        <v>260.2706187</v>
      </c>
      <c r="J501" s="23" t="s">
        <v>30</v>
      </c>
      <c r="K501" s="22">
        <f t="shared" ref="K501" si="254">SUM(K502:K506)</f>
        <v>260.2706187</v>
      </c>
      <c r="L501" s="23" t="s">
        <v>30</v>
      </c>
      <c r="M501" s="22">
        <f t="shared" ref="M501" si="255">SUM(M502:M506)</f>
        <v>261.71848083999998</v>
      </c>
      <c r="N501" s="23" t="s">
        <v>30</v>
      </c>
      <c r="O501" s="22">
        <f t="shared" ref="O501" si="256">SUM(O502:O506)</f>
        <v>-1.4478621400000193</v>
      </c>
      <c r="P501" s="23" t="s">
        <v>30</v>
      </c>
      <c r="Q501" s="22">
        <f t="shared" ref="Q501" si="257">SUM(Q502:Q506)</f>
        <v>1.4478621400000193</v>
      </c>
      <c r="R501" s="23" t="s">
        <v>30</v>
      </c>
      <c r="S501" s="103">
        <f t="shared" si="234"/>
        <v>5.5629104323484642E-3</v>
      </c>
      <c r="T501" s="29" t="s">
        <v>30</v>
      </c>
    </row>
    <row r="502" spans="1:20" s="11" customFormat="1" ht="94.5" x14ac:dyDescent="0.25">
      <c r="A502" s="19" t="s">
        <v>988</v>
      </c>
      <c r="B502" s="25" t="s">
        <v>62</v>
      </c>
      <c r="C502" s="21" t="s">
        <v>29</v>
      </c>
      <c r="D502" s="22">
        <v>0</v>
      </c>
      <c r="E502" s="22">
        <v>0</v>
      </c>
      <c r="F502" s="23" t="s">
        <v>30</v>
      </c>
      <c r="G502" s="22">
        <v>0</v>
      </c>
      <c r="H502" s="23" t="s">
        <v>30</v>
      </c>
      <c r="I502" s="22">
        <v>0</v>
      </c>
      <c r="J502" s="23" t="s">
        <v>30</v>
      </c>
      <c r="K502" s="22">
        <v>0</v>
      </c>
      <c r="L502" s="23" t="s">
        <v>30</v>
      </c>
      <c r="M502" s="22">
        <v>0</v>
      </c>
      <c r="N502" s="23" t="s">
        <v>30</v>
      </c>
      <c r="O502" s="22">
        <v>0</v>
      </c>
      <c r="P502" s="23" t="s">
        <v>30</v>
      </c>
      <c r="Q502" s="22">
        <v>0</v>
      </c>
      <c r="R502" s="23" t="s">
        <v>30</v>
      </c>
      <c r="S502" s="103">
        <v>0</v>
      </c>
      <c r="T502" s="29" t="s">
        <v>30</v>
      </c>
    </row>
    <row r="503" spans="1:20" s="11" customFormat="1" ht="94.5" x14ac:dyDescent="0.25">
      <c r="A503" s="19" t="s">
        <v>989</v>
      </c>
      <c r="B503" s="25" t="s">
        <v>64</v>
      </c>
      <c r="C503" s="21" t="s">
        <v>29</v>
      </c>
      <c r="D503" s="22">
        <v>0</v>
      </c>
      <c r="E503" s="22">
        <v>0</v>
      </c>
      <c r="F503" s="23" t="s">
        <v>30</v>
      </c>
      <c r="G503" s="22">
        <v>0</v>
      </c>
      <c r="H503" s="23" t="s">
        <v>30</v>
      </c>
      <c r="I503" s="22">
        <v>0</v>
      </c>
      <c r="J503" s="23" t="s">
        <v>30</v>
      </c>
      <c r="K503" s="22">
        <v>0</v>
      </c>
      <c r="L503" s="23" t="s">
        <v>30</v>
      </c>
      <c r="M503" s="22">
        <v>0</v>
      </c>
      <c r="N503" s="23" t="s">
        <v>30</v>
      </c>
      <c r="O503" s="22">
        <v>0</v>
      </c>
      <c r="P503" s="23" t="s">
        <v>30</v>
      </c>
      <c r="Q503" s="22">
        <v>0</v>
      </c>
      <c r="R503" s="23" t="s">
        <v>30</v>
      </c>
      <c r="S503" s="103">
        <v>0</v>
      </c>
      <c r="T503" s="29" t="s">
        <v>30</v>
      </c>
    </row>
    <row r="504" spans="1:20" s="11" customFormat="1" ht="94.5" x14ac:dyDescent="0.25">
      <c r="A504" s="19" t="s">
        <v>990</v>
      </c>
      <c r="B504" s="25" t="s">
        <v>66</v>
      </c>
      <c r="C504" s="21" t="s">
        <v>29</v>
      </c>
      <c r="D504" s="22">
        <v>0</v>
      </c>
      <c r="E504" s="22">
        <v>0</v>
      </c>
      <c r="F504" s="23" t="s">
        <v>30</v>
      </c>
      <c r="G504" s="22">
        <v>0</v>
      </c>
      <c r="H504" s="23" t="s">
        <v>30</v>
      </c>
      <c r="I504" s="22">
        <v>0</v>
      </c>
      <c r="J504" s="23" t="s">
        <v>30</v>
      </c>
      <c r="K504" s="22">
        <v>0</v>
      </c>
      <c r="L504" s="23" t="s">
        <v>30</v>
      </c>
      <c r="M504" s="22">
        <v>0</v>
      </c>
      <c r="N504" s="23" t="s">
        <v>30</v>
      </c>
      <c r="O504" s="22">
        <v>0</v>
      </c>
      <c r="P504" s="23" t="s">
        <v>30</v>
      </c>
      <c r="Q504" s="22">
        <v>0</v>
      </c>
      <c r="R504" s="23" t="s">
        <v>30</v>
      </c>
      <c r="S504" s="103">
        <v>0</v>
      </c>
      <c r="T504" s="29" t="s">
        <v>30</v>
      </c>
    </row>
    <row r="505" spans="1:20" s="11" customFormat="1" ht="126" x14ac:dyDescent="0.25">
      <c r="A505" s="19" t="s">
        <v>991</v>
      </c>
      <c r="B505" s="25" t="s">
        <v>72</v>
      </c>
      <c r="C505" s="21" t="s">
        <v>29</v>
      </c>
      <c r="D505" s="22">
        <v>0</v>
      </c>
      <c r="E505" s="22">
        <v>0</v>
      </c>
      <c r="F505" s="23" t="s">
        <v>30</v>
      </c>
      <c r="G505" s="22">
        <v>0</v>
      </c>
      <c r="H505" s="23" t="s">
        <v>30</v>
      </c>
      <c r="I505" s="22">
        <v>0</v>
      </c>
      <c r="J505" s="23" t="s">
        <v>30</v>
      </c>
      <c r="K505" s="22">
        <v>0</v>
      </c>
      <c r="L505" s="23" t="s">
        <v>30</v>
      </c>
      <c r="M505" s="22">
        <v>0</v>
      </c>
      <c r="N505" s="23" t="s">
        <v>30</v>
      </c>
      <c r="O505" s="22">
        <v>0</v>
      </c>
      <c r="P505" s="23" t="s">
        <v>30</v>
      </c>
      <c r="Q505" s="22">
        <v>0</v>
      </c>
      <c r="R505" s="23" t="s">
        <v>30</v>
      </c>
      <c r="S505" s="103">
        <v>0</v>
      </c>
      <c r="T505" s="29" t="s">
        <v>30</v>
      </c>
    </row>
    <row r="506" spans="1:20" s="11" customFormat="1" ht="126" x14ac:dyDescent="0.25">
      <c r="A506" s="19" t="s">
        <v>992</v>
      </c>
      <c r="B506" s="25" t="s">
        <v>76</v>
      </c>
      <c r="C506" s="21" t="s">
        <v>29</v>
      </c>
      <c r="D506" s="22">
        <f>SUM(D507:D509)</f>
        <v>253.28078000000002</v>
      </c>
      <c r="E506" s="22">
        <f>SUM(E507:E509)</f>
        <v>263.17681804999995</v>
      </c>
      <c r="F506" s="23" t="s">
        <v>30</v>
      </c>
      <c r="G506" s="22">
        <f>SUM(G507:G509)</f>
        <v>2.9061993499999996</v>
      </c>
      <c r="H506" s="23" t="s">
        <v>30</v>
      </c>
      <c r="I506" s="22">
        <f>SUM(I507:I509)</f>
        <v>260.2706187</v>
      </c>
      <c r="J506" s="23" t="s">
        <v>30</v>
      </c>
      <c r="K506" s="22">
        <f>SUM(K507:K509)</f>
        <v>260.2706187</v>
      </c>
      <c r="L506" s="23" t="s">
        <v>30</v>
      </c>
      <c r="M506" s="22">
        <f>SUM(M507:M509)</f>
        <v>261.71848083999998</v>
      </c>
      <c r="N506" s="23" t="s">
        <v>30</v>
      </c>
      <c r="O506" s="22">
        <f>SUM(O507:O509)</f>
        <v>-1.4478621400000193</v>
      </c>
      <c r="P506" s="23" t="s">
        <v>30</v>
      </c>
      <c r="Q506" s="22">
        <f>SUM(Q507:Q509)</f>
        <v>1.4478621400000193</v>
      </c>
      <c r="R506" s="23" t="s">
        <v>30</v>
      </c>
      <c r="S506" s="103">
        <f t="shared" si="234"/>
        <v>5.5629104323484642E-3</v>
      </c>
      <c r="T506" s="29" t="s">
        <v>30</v>
      </c>
    </row>
    <row r="507" spans="1:20" ht="78.75" x14ac:dyDescent="0.25">
      <c r="A507" s="30" t="s">
        <v>992</v>
      </c>
      <c r="B507" s="49" t="s">
        <v>993</v>
      </c>
      <c r="C507" s="42" t="s">
        <v>994</v>
      </c>
      <c r="D507" s="33">
        <v>86.38261</v>
      </c>
      <c r="E507" s="33">
        <v>56.699388569999996</v>
      </c>
      <c r="F507" s="34" t="s">
        <v>30</v>
      </c>
      <c r="G507" s="36">
        <v>0.67956625000000004</v>
      </c>
      <c r="H507" s="34" t="s">
        <v>30</v>
      </c>
      <c r="I507" s="36">
        <v>56.019822319999996</v>
      </c>
      <c r="J507" s="34" t="s">
        <v>30</v>
      </c>
      <c r="K507" s="33">
        <v>56.019822319999996</v>
      </c>
      <c r="L507" s="34" t="s">
        <v>30</v>
      </c>
      <c r="M507" s="33">
        <v>56.180964250000002</v>
      </c>
      <c r="N507" s="34" t="s">
        <v>30</v>
      </c>
      <c r="O507" s="33">
        <f t="shared" ref="O507:O509" si="258">I507-M507</f>
        <v>-0.16114193000000654</v>
      </c>
      <c r="P507" s="34" t="s">
        <v>30</v>
      </c>
      <c r="Q507" s="33">
        <f t="shared" ref="Q507:Q509" si="259">M507-K507</f>
        <v>0.16114193000000654</v>
      </c>
      <c r="R507" s="34" t="s">
        <v>30</v>
      </c>
      <c r="S507" s="77">
        <f t="shared" si="234"/>
        <v>2.8765162638239253E-3</v>
      </c>
      <c r="T507" s="37" t="s">
        <v>995</v>
      </c>
    </row>
    <row r="508" spans="1:20" ht="78.75" x14ac:dyDescent="0.25">
      <c r="A508" s="30" t="s">
        <v>992</v>
      </c>
      <c r="B508" s="49" t="s">
        <v>996</v>
      </c>
      <c r="C508" s="42" t="s">
        <v>997</v>
      </c>
      <c r="D508" s="33">
        <v>38.512030000000003</v>
      </c>
      <c r="E508" s="33">
        <v>102.5065408</v>
      </c>
      <c r="F508" s="34" t="s">
        <v>30</v>
      </c>
      <c r="G508" s="36">
        <v>0.48717522999999996</v>
      </c>
      <c r="H508" s="34" t="s">
        <v>30</v>
      </c>
      <c r="I508" s="36">
        <v>102.01936556999999</v>
      </c>
      <c r="J508" s="34" t="s">
        <v>30</v>
      </c>
      <c r="K508" s="33">
        <v>102.01936556999999</v>
      </c>
      <c r="L508" s="34" t="s">
        <v>30</v>
      </c>
      <c r="M508" s="33">
        <v>102.71813759000001</v>
      </c>
      <c r="N508" s="34" t="s">
        <v>30</v>
      </c>
      <c r="O508" s="33">
        <f t="shared" si="258"/>
        <v>-0.69877202000002114</v>
      </c>
      <c r="P508" s="34" t="s">
        <v>30</v>
      </c>
      <c r="Q508" s="33">
        <f t="shared" si="259"/>
        <v>0.69877202000002114</v>
      </c>
      <c r="R508" s="34" t="s">
        <v>30</v>
      </c>
      <c r="S508" s="77">
        <f t="shared" si="234"/>
        <v>6.8494056603455623E-3</v>
      </c>
      <c r="T508" s="37" t="s">
        <v>995</v>
      </c>
    </row>
    <row r="509" spans="1:20" ht="110.25" x14ac:dyDescent="0.25">
      <c r="A509" s="30" t="s">
        <v>992</v>
      </c>
      <c r="B509" s="49" t="s">
        <v>998</v>
      </c>
      <c r="C509" s="75" t="s">
        <v>999</v>
      </c>
      <c r="D509" s="33">
        <v>128.38614000000001</v>
      </c>
      <c r="E509" s="33">
        <v>103.97088868</v>
      </c>
      <c r="F509" s="34" t="s">
        <v>30</v>
      </c>
      <c r="G509" s="36">
        <v>1.7394578699999999</v>
      </c>
      <c r="H509" s="34" t="s">
        <v>30</v>
      </c>
      <c r="I509" s="36">
        <v>102.23143081000001</v>
      </c>
      <c r="J509" s="34" t="s">
        <v>30</v>
      </c>
      <c r="K509" s="33">
        <v>102.23143081000001</v>
      </c>
      <c r="L509" s="34" t="s">
        <v>30</v>
      </c>
      <c r="M509" s="33">
        <v>102.819379</v>
      </c>
      <c r="N509" s="34" t="s">
        <v>30</v>
      </c>
      <c r="O509" s="33">
        <f t="shared" si="258"/>
        <v>-0.58794818999999165</v>
      </c>
      <c r="P509" s="34" t="s">
        <v>30</v>
      </c>
      <c r="Q509" s="33">
        <f t="shared" si="259"/>
        <v>0.58794818999999165</v>
      </c>
      <c r="R509" s="34" t="s">
        <v>30</v>
      </c>
      <c r="S509" s="77">
        <f t="shared" si="234"/>
        <v>5.75114898951879E-3</v>
      </c>
      <c r="T509" s="37" t="s">
        <v>995</v>
      </c>
    </row>
    <row r="510" spans="1:20" s="11" customFormat="1" ht="47.25" x14ac:dyDescent="0.25">
      <c r="A510" s="19" t="s">
        <v>1000</v>
      </c>
      <c r="B510" s="25" t="s">
        <v>96</v>
      </c>
      <c r="C510" s="21" t="s">
        <v>29</v>
      </c>
      <c r="D510" s="22">
        <v>0</v>
      </c>
      <c r="E510" s="22">
        <v>0</v>
      </c>
      <c r="F510" s="23" t="s">
        <v>30</v>
      </c>
      <c r="G510" s="22">
        <v>0</v>
      </c>
      <c r="H510" s="23" t="s">
        <v>30</v>
      </c>
      <c r="I510" s="22">
        <v>0</v>
      </c>
      <c r="J510" s="23" t="s">
        <v>30</v>
      </c>
      <c r="K510" s="22">
        <v>0</v>
      </c>
      <c r="L510" s="23" t="s">
        <v>30</v>
      </c>
      <c r="M510" s="22">
        <v>0</v>
      </c>
      <c r="N510" s="23" t="s">
        <v>30</v>
      </c>
      <c r="O510" s="22">
        <v>0</v>
      </c>
      <c r="P510" s="23" t="s">
        <v>30</v>
      </c>
      <c r="Q510" s="22">
        <v>0</v>
      </c>
      <c r="R510" s="23" t="s">
        <v>30</v>
      </c>
      <c r="S510" s="103">
        <v>0</v>
      </c>
      <c r="T510" s="29" t="s">
        <v>30</v>
      </c>
    </row>
    <row r="511" spans="1:20" s="11" customFormat="1" ht="78.75" x14ac:dyDescent="0.25">
      <c r="A511" s="19" t="s">
        <v>1001</v>
      </c>
      <c r="B511" s="25" t="s">
        <v>98</v>
      </c>
      <c r="C511" s="21" t="s">
        <v>29</v>
      </c>
      <c r="D511" s="22">
        <f t="shared" ref="D511:E511" si="260">D512+D520+D522+D524</f>
        <v>22.222300000000001</v>
      </c>
      <c r="E511" s="22">
        <f t="shared" si="260"/>
        <v>937.21044053499986</v>
      </c>
      <c r="F511" s="23" t="s">
        <v>30</v>
      </c>
      <c r="G511" s="22">
        <f t="shared" ref="G511" si="261">G512+G520+G522+G524</f>
        <v>503.71551564000004</v>
      </c>
      <c r="H511" s="23" t="s">
        <v>30</v>
      </c>
      <c r="I511" s="22">
        <f t="shared" ref="I511" si="262">I512+I520+I522+I524</f>
        <v>433.494924895</v>
      </c>
      <c r="J511" s="23" t="s">
        <v>30</v>
      </c>
      <c r="K511" s="22">
        <f t="shared" ref="K511" si="263">K512+K520+K522+K524</f>
        <v>238.92292489499999</v>
      </c>
      <c r="L511" s="23" t="s">
        <v>30</v>
      </c>
      <c r="M511" s="22">
        <f t="shared" ref="M511" si="264">M512+M520+M522+M524</f>
        <v>140.34861526999998</v>
      </c>
      <c r="N511" s="23" t="s">
        <v>30</v>
      </c>
      <c r="O511" s="22">
        <f t="shared" ref="O511" si="265">O512+O520+O522+O524</f>
        <v>293.14630962500001</v>
      </c>
      <c r="P511" s="23" t="s">
        <v>30</v>
      </c>
      <c r="Q511" s="22">
        <f t="shared" ref="Q511" si="266">Q512+Q520+Q522+Q524</f>
        <v>-98.574309625000012</v>
      </c>
      <c r="R511" s="23" t="s">
        <v>30</v>
      </c>
      <c r="S511" s="103">
        <f t="shared" si="234"/>
        <v>-0.41257786237264882</v>
      </c>
      <c r="T511" s="29" t="s">
        <v>30</v>
      </c>
    </row>
    <row r="512" spans="1:20" s="11" customFormat="1" ht="47.25" x14ac:dyDescent="0.25">
      <c r="A512" s="19" t="s">
        <v>1002</v>
      </c>
      <c r="B512" s="25" t="s">
        <v>100</v>
      </c>
      <c r="C512" s="21" t="s">
        <v>29</v>
      </c>
      <c r="D512" s="22">
        <f>SUM(D513:D519)</f>
        <v>0</v>
      </c>
      <c r="E512" s="22">
        <f t="shared" ref="E512" si="267">SUM(E513:E519)</f>
        <v>612.75344305499993</v>
      </c>
      <c r="F512" s="23" t="s">
        <v>30</v>
      </c>
      <c r="G512" s="22">
        <f t="shared" ref="G512" si="268">SUM(G513:G519)</f>
        <v>472.86906541000002</v>
      </c>
      <c r="H512" s="23" t="s">
        <v>30</v>
      </c>
      <c r="I512" s="22">
        <f t="shared" ref="I512" si="269">SUM(I513:I519)</f>
        <v>139.884377645</v>
      </c>
      <c r="J512" s="23" t="s">
        <v>30</v>
      </c>
      <c r="K512" s="22">
        <f t="shared" ref="K512" si="270">SUM(K513:K519)</f>
        <v>121.884377645</v>
      </c>
      <c r="L512" s="23" t="s">
        <v>30</v>
      </c>
      <c r="M512" s="22">
        <f t="shared" ref="M512" si="271">SUM(M513:M519)</f>
        <v>112.92732063</v>
      </c>
      <c r="N512" s="23" t="s">
        <v>30</v>
      </c>
      <c r="O512" s="22">
        <f t="shared" ref="O512" si="272">SUM(O513:O519)</f>
        <v>26.957057015000004</v>
      </c>
      <c r="P512" s="23" t="s">
        <v>30</v>
      </c>
      <c r="Q512" s="22">
        <f t="shared" ref="Q512" si="273">SUM(Q513:Q519)</f>
        <v>-8.9570570150000073</v>
      </c>
      <c r="R512" s="23" t="s">
        <v>30</v>
      </c>
      <c r="S512" s="103">
        <f t="shared" si="234"/>
        <v>-7.3488146619481456E-2</v>
      </c>
      <c r="T512" s="29" t="s">
        <v>30</v>
      </c>
    </row>
    <row r="513" spans="1:20" x14ac:dyDescent="0.25">
      <c r="A513" s="30" t="s">
        <v>1002</v>
      </c>
      <c r="B513" s="49" t="s">
        <v>1003</v>
      </c>
      <c r="C513" s="75" t="s">
        <v>1004</v>
      </c>
      <c r="D513" s="35" t="s">
        <v>30</v>
      </c>
      <c r="E513" s="33">
        <v>230.29510747</v>
      </c>
      <c r="F513" s="34" t="s">
        <v>30</v>
      </c>
      <c r="G513" s="36">
        <v>230.29510747</v>
      </c>
      <c r="H513" s="34" t="s">
        <v>30</v>
      </c>
      <c r="I513" s="36">
        <v>0</v>
      </c>
      <c r="J513" s="34" t="s">
        <v>30</v>
      </c>
      <c r="K513" s="33">
        <v>0</v>
      </c>
      <c r="L513" s="34" t="s">
        <v>30</v>
      </c>
      <c r="M513" s="33">
        <v>0</v>
      </c>
      <c r="N513" s="34" t="s">
        <v>30</v>
      </c>
      <c r="O513" s="33">
        <f t="shared" ref="O513:O519" si="274">I513-M513</f>
        <v>0</v>
      </c>
      <c r="P513" s="34" t="s">
        <v>30</v>
      </c>
      <c r="Q513" s="33">
        <f t="shared" ref="Q513:Q519" si="275">M513-K513</f>
        <v>0</v>
      </c>
      <c r="R513" s="34" t="s">
        <v>30</v>
      </c>
      <c r="S513" s="77">
        <v>0</v>
      </c>
      <c r="T513" s="37" t="s">
        <v>30</v>
      </c>
    </row>
    <row r="514" spans="1:20" ht="31.5" x14ac:dyDescent="0.25">
      <c r="A514" s="30" t="s">
        <v>1002</v>
      </c>
      <c r="B514" s="49" t="s">
        <v>1005</v>
      </c>
      <c r="C514" s="75" t="s">
        <v>1006</v>
      </c>
      <c r="D514" s="35" t="s">
        <v>30</v>
      </c>
      <c r="E514" s="33">
        <v>262.63868453999999</v>
      </c>
      <c r="F514" s="34" t="s">
        <v>30</v>
      </c>
      <c r="G514" s="36">
        <v>166.29269453999999</v>
      </c>
      <c r="H514" s="34" t="s">
        <v>30</v>
      </c>
      <c r="I514" s="36">
        <v>96.34599</v>
      </c>
      <c r="J514" s="34" t="s">
        <v>30</v>
      </c>
      <c r="K514" s="33">
        <v>96.34599</v>
      </c>
      <c r="L514" s="34" t="s">
        <v>30</v>
      </c>
      <c r="M514" s="33">
        <v>89.581330319999992</v>
      </c>
      <c r="N514" s="34" t="s">
        <v>30</v>
      </c>
      <c r="O514" s="33">
        <f t="shared" si="274"/>
        <v>6.7646596800000083</v>
      </c>
      <c r="P514" s="34" t="s">
        <v>30</v>
      </c>
      <c r="Q514" s="33">
        <f t="shared" si="275"/>
        <v>-6.7646596800000083</v>
      </c>
      <c r="R514" s="34" t="s">
        <v>30</v>
      </c>
      <c r="S514" s="77">
        <f t="shared" si="234"/>
        <v>-7.0212156001510886E-2</v>
      </c>
      <c r="T514" s="37" t="s">
        <v>30</v>
      </c>
    </row>
    <row r="515" spans="1:20" ht="31.5" x14ac:dyDescent="0.25">
      <c r="A515" s="43" t="s">
        <v>1002</v>
      </c>
      <c r="B515" s="52" t="s">
        <v>1007</v>
      </c>
      <c r="C515" s="75" t="s">
        <v>1008</v>
      </c>
      <c r="D515" s="33" t="s">
        <v>30</v>
      </c>
      <c r="E515" s="33">
        <v>43.594387644999998</v>
      </c>
      <c r="F515" s="34" t="s">
        <v>30</v>
      </c>
      <c r="G515" s="36">
        <v>20.856000000000002</v>
      </c>
      <c r="H515" s="34" t="s">
        <v>30</v>
      </c>
      <c r="I515" s="36">
        <v>22.738387644999996</v>
      </c>
      <c r="J515" s="34" t="s">
        <v>30</v>
      </c>
      <c r="K515" s="33">
        <v>22.738387645</v>
      </c>
      <c r="L515" s="34" t="s">
        <v>30</v>
      </c>
      <c r="M515" s="33">
        <v>20.59597531</v>
      </c>
      <c r="N515" s="34" t="s">
        <v>30</v>
      </c>
      <c r="O515" s="33">
        <f t="shared" si="274"/>
        <v>2.1424123349999959</v>
      </c>
      <c r="P515" s="34" t="s">
        <v>30</v>
      </c>
      <c r="Q515" s="33">
        <f t="shared" si="275"/>
        <v>-2.1424123349999995</v>
      </c>
      <c r="R515" s="34" t="s">
        <v>30</v>
      </c>
      <c r="S515" s="77">
        <f t="shared" si="234"/>
        <v>-9.4220063816666436E-2</v>
      </c>
      <c r="T515" s="37" t="s">
        <v>30</v>
      </c>
    </row>
    <row r="516" spans="1:20" ht="31.5" x14ac:dyDescent="0.25">
      <c r="A516" s="43" t="s">
        <v>1002</v>
      </c>
      <c r="B516" s="52" t="s">
        <v>1009</v>
      </c>
      <c r="C516" s="75" t="s">
        <v>1010</v>
      </c>
      <c r="D516" s="33" t="s">
        <v>30</v>
      </c>
      <c r="E516" s="33">
        <v>20.8</v>
      </c>
      <c r="F516" s="34" t="s">
        <v>30</v>
      </c>
      <c r="G516" s="36">
        <v>0</v>
      </c>
      <c r="H516" s="34" t="s">
        <v>30</v>
      </c>
      <c r="I516" s="36">
        <v>20.8</v>
      </c>
      <c r="J516" s="34" t="s">
        <v>30</v>
      </c>
      <c r="K516" s="33">
        <v>2.8</v>
      </c>
      <c r="L516" s="34" t="s">
        <v>30</v>
      </c>
      <c r="M516" s="33">
        <v>2.7500150000000003</v>
      </c>
      <c r="N516" s="34" t="s">
        <v>30</v>
      </c>
      <c r="O516" s="33">
        <f t="shared" si="274"/>
        <v>18.049985</v>
      </c>
      <c r="P516" s="34" t="s">
        <v>30</v>
      </c>
      <c r="Q516" s="33">
        <f t="shared" si="275"/>
        <v>-4.9984999999999502E-2</v>
      </c>
      <c r="R516" s="34" t="s">
        <v>30</v>
      </c>
      <c r="S516" s="77">
        <f t="shared" si="234"/>
        <v>-1.7851785714285539E-2</v>
      </c>
      <c r="T516" s="37" t="s">
        <v>30</v>
      </c>
    </row>
    <row r="517" spans="1:20" ht="31.5" x14ac:dyDescent="0.25">
      <c r="A517" s="30" t="s">
        <v>1002</v>
      </c>
      <c r="B517" s="49" t="s">
        <v>1011</v>
      </c>
      <c r="C517" s="75" t="s">
        <v>1012</v>
      </c>
      <c r="D517" s="33" t="s">
        <v>30</v>
      </c>
      <c r="E517" s="33">
        <v>21.625577530000001</v>
      </c>
      <c r="F517" s="34" t="s">
        <v>30</v>
      </c>
      <c r="G517" s="36">
        <v>21.625577530000001</v>
      </c>
      <c r="H517" s="34" t="s">
        <v>30</v>
      </c>
      <c r="I517" s="36">
        <v>0</v>
      </c>
      <c r="J517" s="34" t="s">
        <v>30</v>
      </c>
      <c r="K517" s="33">
        <v>0</v>
      </c>
      <c r="L517" s="34" t="s">
        <v>30</v>
      </c>
      <c r="M517" s="33">
        <v>0</v>
      </c>
      <c r="N517" s="34" t="s">
        <v>30</v>
      </c>
      <c r="O517" s="33">
        <f t="shared" si="274"/>
        <v>0</v>
      </c>
      <c r="P517" s="34" t="s">
        <v>30</v>
      </c>
      <c r="Q517" s="33">
        <f t="shared" si="275"/>
        <v>0</v>
      </c>
      <c r="R517" s="34" t="s">
        <v>30</v>
      </c>
      <c r="S517" s="77">
        <v>0</v>
      </c>
      <c r="T517" s="37" t="s">
        <v>30</v>
      </c>
    </row>
    <row r="518" spans="1:20" ht="31.5" x14ac:dyDescent="0.25">
      <c r="A518" s="30" t="s">
        <v>1002</v>
      </c>
      <c r="B518" s="49" t="s">
        <v>1013</v>
      </c>
      <c r="C518" s="75" t="s">
        <v>1014</v>
      </c>
      <c r="D518" s="33" t="s">
        <v>30</v>
      </c>
      <c r="E518" s="33">
        <v>15.967702620000001</v>
      </c>
      <c r="F518" s="34" t="s">
        <v>30</v>
      </c>
      <c r="G518" s="36">
        <v>15.967702620000001</v>
      </c>
      <c r="H518" s="34" t="s">
        <v>30</v>
      </c>
      <c r="I518" s="36">
        <v>0</v>
      </c>
      <c r="J518" s="34" t="s">
        <v>30</v>
      </c>
      <c r="K518" s="33">
        <v>0</v>
      </c>
      <c r="L518" s="34" t="s">
        <v>30</v>
      </c>
      <c r="M518" s="33">
        <v>0</v>
      </c>
      <c r="N518" s="34" t="s">
        <v>30</v>
      </c>
      <c r="O518" s="33">
        <f t="shared" si="274"/>
        <v>0</v>
      </c>
      <c r="P518" s="34" t="s">
        <v>30</v>
      </c>
      <c r="Q518" s="33">
        <f t="shared" si="275"/>
        <v>0</v>
      </c>
      <c r="R518" s="34" t="s">
        <v>30</v>
      </c>
      <c r="S518" s="77">
        <v>0</v>
      </c>
      <c r="T518" s="37" t="s">
        <v>30</v>
      </c>
    </row>
    <row r="519" spans="1:20" ht="31.5" x14ac:dyDescent="0.25">
      <c r="A519" s="30" t="s">
        <v>1002</v>
      </c>
      <c r="B519" s="49" t="s">
        <v>1015</v>
      </c>
      <c r="C519" s="75" t="s">
        <v>1016</v>
      </c>
      <c r="D519" s="33" t="s">
        <v>30</v>
      </c>
      <c r="E519" s="33">
        <v>17.831983249999997</v>
      </c>
      <c r="F519" s="34" t="s">
        <v>30</v>
      </c>
      <c r="G519" s="36">
        <v>17.831983249999997</v>
      </c>
      <c r="H519" s="34" t="s">
        <v>30</v>
      </c>
      <c r="I519" s="36">
        <v>0</v>
      </c>
      <c r="J519" s="34" t="s">
        <v>30</v>
      </c>
      <c r="K519" s="33">
        <v>0</v>
      </c>
      <c r="L519" s="34" t="s">
        <v>30</v>
      </c>
      <c r="M519" s="33">
        <v>0</v>
      </c>
      <c r="N519" s="34" t="s">
        <v>30</v>
      </c>
      <c r="O519" s="33">
        <f t="shared" si="274"/>
        <v>0</v>
      </c>
      <c r="P519" s="34" t="s">
        <v>30</v>
      </c>
      <c r="Q519" s="33">
        <f t="shared" si="275"/>
        <v>0</v>
      </c>
      <c r="R519" s="34" t="s">
        <v>30</v>
      </c>
      <c r="S519" s="77">
        <v>0</v>
      </c>
      <c r="T519" s="37" t="s">
        <v>30</v>
      </c>
    </row>
    <row r="520" spans="1:20" s="11" customFormat="1" ht="31.5" x14ac:dyDescent="0.25">
      <c r="A520" s="19" t="s">
        <v>1017</v>
      </c>
      <c r="B520" s="76" t="s">
        <v>109</v>
      </c>
      <c r="C520" s="76" t="s">
        <v>29</v>
      </c>
      <c r="D520" s="28">
        <f>SUM(D521)</f>
        <v>0</v>
      </c>
      <c r="E520" s="28">
        <f>SUM(E521)</f>
        <v>18.669774450000002</v>
      </c>
      <c r="F520" s="79" t="s">
        <v>30</v>
      </c>
      <c r="G520" s="28">
        <f>SUM(G521)</f>
        <v>0</v>
      </c>
      <c r="H520" s="79" t="s">
        <v>30</v>
      </c>
      <c r="I520" s="28">
        <f>SUM(I521)</f>
        <v>18.669774450000002</v>
      </c>
      <c r="J520" s="79" t="s">
        <v>30</v>
      </c>
      <c r="K520" s="28">
        <f>SUM(K521)</f>
        <v>18.669774450000002</v>
      </c>
      <c r="L520" s="79" t="s">
        <v>30</v>
      </c>
      <c r="M520" s="28">
        <f>SUM(M521)</f>
        <v>18.490397139999999</v>
      </c>
      <c r="N520" s="79" t="s">
        <v>30</v>
      </c>
      <c r="O520" s="28">
        <f>SUM(O521)</f>
        <v>0.17937731000000312</v>
      </c>
      <c r="P520" s="79" t="s">
        <v>30</v>
      </c>
      <c r="Q520" s="28">
        <f>SUM(Q521)</f>
        <v>-0.17937731000000312</v>
      </c>
      <c r="R520" s="79" t="s">
        <v>30</v>
      </c>
      <c r="S520" s="103">
        <f t="shared" ref="S520:S609" si="276">Q520/K520</f>
        <v>-9.6078991463125624E-3</v>
      </c>
      <c r="T520" s="80" t="s">
        <v>30</v>
      </c>
    </row>
    <row r="521" spans="1:20" ht="31.5" x14ac:dyDescent="0.25">
      <c r="A521" s="30" t="s">
        <v>1017</v>
      </c>
      <c r="B521" s="52" t="s">
        <v>1018</v>
      </c>
      <c r="C521" s="75" t="s">
        <v>1019</v>
      </c>
      <c r="D521" s="32" t="s">
        <v>30</v>
      </c>
      <c r="E521" s="42">
        <v>18.669774450000002</v>
      </c>
      <c r="F521" s="34" t="s">
        <v>30</v>
      </c>
      <c r="G521" s="32">
        <v>0</v>
      </c>
      <c r="H521" s="36" t="s">
        <v>30</v>
      </c>
      <c r="I521" s="36">
        <v>18.669774450000002</v>
      </c>
      <c r="J521" s="34" t="s">
        <v>30</v>
      </c>
      <c r="K521" s="33">
        <v>18.669774450000002</v>
      </c>
      <c r="L521" s="34" t="s">
        <v>30</v>
      </c>
      <c r="M521" s="33">
        <v>18.490397139999999</v>
      </c>
      <c r="N521" s="34" t="s">
        <v>30</v>
      </c>
      <c r="O521" s="33">
        <f t="shared" ref="O521:O527" si="277">I521-M521</f>
        <v>0.17937731000000312</v>
      </c>
      <c r="P521" s="36" t="s">
        <v>30</v>
      </c>
      <c r="Q521" s="33">
        <f t="shared" ref="Q521:Q527" si="278">M521-K521</f>
        <v>-0.17937731000000312</v>
      </c>
      <c r="R521" s="36" t="s">
        <v>30</v>
      </c>
      <c r="S521" s="77">
        <f t="shared" si="276"/>
        <v>-9.6078991463125624E-3</v>
      </c>
      <c r="T521" s="78" t="s">
        <v>30</v>
      </c>
    </row>
    <row r="522" spans="1:20" s="11" customFormat="1" ht="31.5" x14ac:dyDescent="0.25">
      <c r="A522" s="19" t="s">
        <v>1020</v>
      </c>
      <c r="B522" s="25" t="s">
        <v>118</v>
      </c>
      <c r="C522" s="21" t="s">
        <v>29</v>
      </c>
      <c r="D522" s="22">
        <f>SUM(D523)</f>
        <v>0</v>
      </c>
      <c r="E522" s="22">
        <f>SUM(E523)</f>
        <v>88.653999999999996</v>
      </c>
      <c r="F522" s="79" t="s">
        <v>30</v>
      </c>
      <c r="G522" s="22">
        <f>SUM(G523)</f>
        <v>0</v>
      </c>
      <c r="H522" s="79" t="s">
        <v>30</v>
      </c>
      <c r="I522" s="22">
        <f>SUM(I523)</f>
        <v>88.653999999999996</v>
      </c>
      <c r="J522" s="79" t="s">
        <v>30</v>
      </c>
      <c r="K522" s="22">
        <f>SUM(K523)</f>
        <v>3</v>
      </c>
      <c r="L522" s="79" t="s">
        <v>30</v>
      </c>
      <c r="M522" s="22">
        <f>SUM(M523)</f>
        <v>3</v>
      </c>
      <c r="N522" s="79" t="s">
        <v>30</v>
      </c>
      <c r="O522" s="22">
        <f>SUM(O523)</f>
        <v>85.653999999999996</v>
      </c>
      <c r="P522" s="79" t="s">
        <v>30</v>
      </c>
      <c r="Q522" s="22">
        <f>SUM(Q523)</f>
        <v>0</v>
      </c>
      <c r="R522" s="79" t="s">
        <v>30</v>
      </c>
      <c r="S522" s="103">
        <v>0</v>
      </c>
      <c r="T522" s="80" t="s">
        <v>30</v>
      </c>
    </row>
    <row r="523" spans="1:20" ht="31.5" x14ac:dyDescent="0.25">
      <c r="A523" s="30" t="s">
        <v>1020</v>
      </c>
      <c r="B523" s="63" t="s">
        <v>1021</v>
      </c>
      <c r="C523" s="39" t="s">
        <v>1022</v>
      </c>
      <c r="D523" s="42" t="s">
        <v>30</v>
      </c>
      <c r="E523" s="42">
        <v>88.653999999999996</v>
      </c>
      <c r="F523" s="34" t="s">
        <v>30</v>
      </c>
      <c r="G523" s="42">
        <v>0</v>
      </c>
      <c r="H523" s="36" t="s">
        <v>30</v>
      </c>
      <c r="I523" s="42">
        <v>88.653999999999996</v>
      </c>
      <c r="J523" s="34" t="s">
        <v>30</v>
      </c>
      <c r="K523" s="42">
        <v>3</v>
      </c>
      <c r="L523" s="34" t="s">
        <v>30</v>
      </c>
      <c r="M523" s="42">
        <v>3</v>
      </c>
      <c r="N523" s="34" t="s">
        <v>30</v>
      </c>
      <c r="O523" s="42">
        <f t="shared" si="277"/>
        <v>85.653999999999996</v>
      </c>
      <c r="P523" s="36" t="s">
        <v>30</v>
      </c>
      <c r="Q523" s="42">
        <f t="shared" si="278"/>
        <v>0</v>
      </c>
      <c r="R523" s="36" t="s">
        <v>30</v>
      </c>
      <c r="S523" s="77">
        <f t="shared" si="276"/>
        <v>0</v>
      </c>
      <c r="T523" s="78" t="s">
        <v>30</v>
      </c>
    </row>
    <row r="524" spans="1:20" s="11" customFormat="1" ht="31.5" x14ac:dyDescent="0.25">
      <c r="A524" s="19" t="s">
        <v>1023</v>
      </c>
      <c r="B524" s="25" t="s">
        <v>123</v>
      </c>
      <c r="C524" s="21" t="s">
        <v>29</v>
      </c>
      <c r="D524" s="22">
        <f t="shared" ref="D524:E524" si="279">SUM(D525:D527)</f>
        <v>22.222300000000001</v>
      </c>
      <c r="E524" s="22">
        <f t="shared" si="279"/>
        <v>217.13322303000001</v>
      </c>
      <c r="F524" s="79" t="s">
        <v>30</v>
      </c>
      <c r="G524" s="22">
        <f t="shared" ref="G524" si="280">SUM(G525:G527)</f>
        <v>30.846450230000002</v>
      </c>
      <c r="H524" s="79" t="s">
        <v>30</v>
      </c>
      <c r="I524" s="22">
        <f t="shared" ref="I524" si="281">SUM(I525:I527)</f>
        <v>186.28677279999999</v>
      </c>
      <c r="J524" s="79" t="s">
        <v>30</v>
      </c>
      <c r="K524" s="22">
        <f t="shared" ref="K524" si="282">SUM(K525:K527)</f>
        <v>95.368772800000002</v>
      </c>
      <c r="L524" s="79" t="s">
        <v>30</v>
      </c>
      <c r="M524" s="22">
        <f t="shared" ref="M524" si="283">SUM(M525:M527)</f>
        <v>5.9308974999999995</v>
      </c>
      <c r="N524" s="79" t="s">
        <v>30</v>
      </c>
      <c r="O524" s="22">
        <f t="shared" ref="O524" si="284">SUM(O525:O527)</f>
        <v>180.35587530000001</v>
      </c>
      <c r="P524" s="79" t="s">
        <v>30</v>
      </c>
      <c r="Q524" s="22">
        <f t="shared" ref="Q524" si="285">SUM(Q525:Q527)</f>
        <v>-89.437875300000002</v>
      </c>
      <c r="R524" s="79" t="s">
        <v>30</v>
      </c>
      <c r="S524" s="103">
        <f t="shared" si="234"/>
        <v>-0.93781090680030221</v>
      </c>
      <c r="T524" s="80" t="s">
        <v>30</v>
      </c>
    </row>
    <row r="525" spans="1:20" ht="47.25" x14ac:dyDescent="0.25">
      <c r="A525" s="30" t="s">
        <v>1023</v>
      </c>
      <c r="B525" s="49" t="s">
        <v>1024</v>
      </c>
      <c r="C525" s="42" t="s">
        <v>1025</v>
      </c>
      <c r="D525" s="35" t="s">
        <v>30</v>
      </c>
      <c r="E525" s="35">
        <v>95.918000000000006</v>
      </c>
      <c r="F525" s="34" t="s">
        <v>30</v>
      </c>
      <c r="G525" s="36">
        <v>0</v>
      </c>
      <c r="H525" s="36" t="s">
        <v>30</v>
      </c>
      <c r="I525" s="36">
        <v>95.918000000000006</v>
      </c>
      <c r="J525" s="34" t="s">
        <v>30</v>
      </c>
      <c r="K525" s="33">
        <v>5</v>
      </c>
      <c r="L525" s="34" t="s">
        <v>30</v>
      </c>
      <c r="M525" s="33">
        <v>4.9999469999999997</v>
      </c>
      <c r="N525" s="34" t="s">
        <v>30</v>
      </c>
      <c r="O525" s="33">
        <f t="shared" si="277"/>
        <v>90.918053</v>
      </c>
      <c r="P525" s="36" t="s">
        <v>30</v>
      </c>
      <c r="Q525" s="33">
        <f t="shared" si="278"/>
        <v>-5.3000000000302805E-5</v>
      </c>
      <c r="R525" s="36" t="s">
        <v>30</v>
      </c>
      <c r="S525" s="77">
        <f t="shared" si="276"/>
        <v>-1.0600000000060561E-5</v>
      </c>
      <c r="T525" s="78" t="s">
        <v>30</v>
      </c>
    </row>
    <row r="526" spans="1:20" ht="31.5" x14ac:dyDescent="0.25">
      <c r="A526" s="30" t="s">
        <v>1023</v>
      </c>
      <c r="B526" s="49" t="s">
        <v>1026</v>
      </c>
      <c r="C526" s="42" t="s">
        <v>1027</v>
      </c>
      <c r="D526" s="35">
        <v>22.222300000000001</v>
      </c>
      <c r="E526" s="35">
        <v>27.178502869999999</v>
      </c>
      <c r="F526" s="34" t="s">
        <v>30</v>
      </c>
      <c r="G526" s="36">
        <v>27.178502870000003</v>
      </c>
      <c r="H526" s="36" t="s">
        <v>30</v>
      </c>
      <c r="I526" s="36">
        <v>0</v>
      </c>
      <c r="J526" s="34" t="s">
        <v>30</v>
      </c>
      <c r="K526" s="33">
        <v>0</v>
      </c>
      <c r="L526" s="34" t="s">
        <v>30</v>
      </c>
      <c r="M526" s="33">
        <v>0</v>
      </c>
      <c r="N526" s="34" t="s">
        <v>30</v>
      </c>
      <c r="O526" s="33">
        <f t="shared" si="277"/>
        <v>0</v>
      </c>
      <c r="P526" s="36" t="s">
        <v>30</v>
      </c>
      <c r="Q526" s="33">
        <f t="shared" si="278"/>
        <v>0</v>
      </c>
      <c r="R526" s="36" t="s">
        <v>30</v>
      </c>
      <c r="S526" s="77">
        <v>0</v>
      </c>
      <c r="T526" s="78" t="s">
        <v>30</v>
      </c>
    </row>
    <row r="527" spans="1:20" ht="78.75" x14ac:dyDescent="0.25">
      <c r="A527" s="30" t="s">
        <v>1023</v>
      </c>
      <c r="B527" s="49" t="s">
        <v>1028</v>
      </c>
      <c r="C527" s="42" t="s">
        <v>1029</v>
      </c>
      <c r="D527" s="35" t="s">
        <v>30</v>
      </c>
      <c r="E527" s="35">
        <v>94.036720160000002</v>
      </c>
      <c r="F527" s="34" t="s">
        <v>30</v>
      </c>
      <c r="G527" s="36">
        <v>3.6679473599999999</v>
      </c>
      <c r="H527" s="36" t="s">
        <v>30</v>
      </c>
      <c r="I527" s="36">
        <v>90.368772800000002</v>
      </c>
      <c r="J527" s="34" t="s">
        <v>30</v>
      </c>
      <c r="K527" s="33">
        <v>90.368772800000002</v>
      </c>
      <c r="L527" s="34" t="s">
        <v>30</v>
      </c>
      <c r="M527" s="33">
        <v>0.93095050000000013</v>
      </c>
      <c r="N527" s="34" t="s">
        <v>30</v>
      </c>
      <c r="O527" s="33">
        <f t="shared" si="277"/>
        <v>89.437822300000008</v>
      </c>
      <c r="P527" s="36" t="s">
        <v>30</v>
      </c>
      <c r="Q527" s="33">
        <f t="shared" si="278"/>
        <v>-89.437822300000008</v>
      </c>
      <c r="R527" s="36" t="s">
        <v>30</v>
      </c>
      <c r="S527" s="77">
        <f t="shared" si="276"/>
        <v>-0.98969831645207429</v>
      </c>
      <c r="T527" s="78" t="s">
        <v>1030</v>
      </c>
    </row>
    <row r="528" spans="1:20" s="11" customFormat="1" ht="31.5" x14ac:dyDescent="0.25">
      <c r="A528" s="19" t="s">
        <v>1031</v>
      </c>
      <c r="B528" s="25" t="s">
        <v>148</v>
      </c>
      <c r="C528" s="21" t="s">
        <v>29</v>
      </c>
      <c r="D528" s="22">
        <f t="shared" ref="D528:E528" si="286">D529+D532+D533+D534</f>
        <v>64.004109819999996</v>
      </c>
      <c r="E528" s="22">
        <f t="shared" si="286"/>
        <v>465.85395254999997</v>
      </c>
      <c r="F528" s="79" t="s">
        <v>30</v>
      </c>
      <c r="G528" s="22">
        <f t="shared" ref="G528" si="287">G529+G532+G533+G534</f>
        <v>85.89929017</v>
      </c>
      <c r="H528" s="79" t="s">
        <v>30</v>
      </c>
      <c r="I528" s="22">
        <f t="shared" ref="I528" si="288">I529+I532+I533+I534</f>
        <v>379.95466238000006</v>
      </c>
      <c r="J528" s="79" t="s">
        <v>30</v>
      </c>
      <c r="K528" s="22">
        <f t="shared" ref="K528" si="289">K529+K532+K533+K534</f>
        <v>140.21706251000001</v>
      </c>
      <c r="L528" s="79" t="s">
        <v>30</v>
      </c>
      <c r="M528" s="22">
        <f t="shared" ref="M528" si="290">M529+M532+M533+M534</f>
        <v>88.858445290000006</v>
      </c>
      <c r="N528" s="79" t="s">
        <v>30</v>
      </c>
      <c r="O528" s="22">
        <f t="shared" ref="O528" si="291">O529+O532+O533+O534</f>
        <v>291.09621708999998</v>
      </c>
      <c r="P528" s="79" t="s">
        <v>30</v>
      </c>
      <c r="Q528" s="22">
        <f t="shared" ref="Q528" si="292">Q529+Q532+Q533+Q534</f>
        <v>-51.358617219999992</v>
      </c>
      <c r="R528" s="79" t="s">
        <v>30</v>
      </c>
      <c r="S528" s="103">
        <f t="shared" si="276"/>
        <v>-0.36627936929100335</v>
      </c>
      <c r="T528" s="80" t="s">
        <v>30</v>
      </c>
    </row>
    <row r="529" spans="1:20" s="11" customFormat="1" ht="63" x14ac:dyDescent="0.25">
      <c r="A529" s="19" t="s">
        <v>1032</v>
      </c>
      <c r="B529" s="25" t="s">
        <v>150</v>
      </c>
      <c r="C529" s="21" t="s">
        <v>29</v>
      </c>
      <c r="D529" s="22">
        <f>SUM(D530:D531)</f>
        <v>64.004109819999996</v>
      </c>
      <c r="E529" s="22">
        <f>SUM(E530:E531)</f>
        <v>83.287922489999985</v>
      </c>
      <c r="F529" s="79" t="s">
        <v>30</v>
      </c>
      <c r="G529" s="22">
        <f>SUM(G530:G531)</f>
        <v>2.2886575100000002</v>
      </c>
      <c r="H529" s="79" t="s">
        <v>30</v>
      </c>
      <c r="I529" s="22">
        <f>SUM(I530:I531)</f>
        <v>80.999264979999992</v>
      </c>
      <c r="J529" s="79" t="s">
        <v>30</v>
      </c>
      <c r="K529" s="22">
        <f>SUM(K530:K531)</f>
        <v>21.787944449999998</v>
      </c>
      <c r="L529" s="79" t="s">
        <v>30</v>
      </c>
      <c r="M529" s="22">
        <f>SUM(M530:M531)</f>
        <v>2.3763264500000001</v>
      </c>
      <c r="N529" s="79" t="s">
        <v>30</v>
      </c>
      <c r="O529" s="22">
        <f>SUM(O530:O531)</f>
        <v>78.622938529999985</v>
      </c>
      <c r="P529" s="79" t="s">
        <v>30</v>
      </c>
      <c r="Q529" s="22">
        <f>SUM(Q530:Q531)</f>
        <v>-19.411617999999997</v>
      </c>
      <c r="R529" s="79" t="s">
        <v>30</v>
      </c>
      <c r="S529" s="103">
        <f t="shared" si="276"/>
        <v>-0.89093388522936123</v>
      </c>
      <c r="T529" s="80" t="s">
        <v>30</v>
      </c>
    </row>
    <row r="530" spans="1:20" ht="63" x14ac:dyDescent="0.25">
      <c r="A530" s="30" t="s">
        <v>1032</v>
      </c>
      <c r="B530" s="63" t="s">
        <v>1033</v>
      </c>
      <c r="C530" s="39" t="s">
        <v>1034</v>
      </c>
      <c r="D530" s="42" t="s">
        <v>30</v>
      </c>
      <c r="E530" s="42">
        <v>22.774999999999999</v>
      </c>
      <c r="F530" s="34" t="s">
        <v>30</v>
      </c>
      <c r="G530" s="42">
        <v>0</v>
      </c>
      <c r="H530" s="36" t="s">
        <v>30</v>
      </c>
      <c r="I530" s="42">
        <v>22.774999999999999</v>
      </c>
      <c r="J530" s="34" t="s">
        <v>30</v>
      </c>
      <c r="K530" s="42">
        <v>2</v>
      </c>
      <c r="L530" s="34" t="s">
        <v>30</v>
      </c>
      <c r="M530" s="42">
        <v>1.9883820000000001</v>
      </c>
      <c r="N530" s="34" t="s">
        <v>30</v>
      </c>
      <c r="O530" s="42">
        <f t="shared" ref="O530:O531" si="293">I530-M530</f>
        <v>20.786617999999997</v>
      </c>
      <c r="P530" s="36" t="s">
        <v>30</v>
      </c>
      <c r="Q530" s="42">
        <f>M530-K530</f>
        <v>-1.1617999999999906E-2</v>
      </c>
      <c r="R530" s="36" t="s">
        <v>30</v>
      </c>
      <c r="S530" s="77">
        <f t="shared" si="276"/>
        <v>-5.8089999999999531E-3</v>
      </c>
      <c r="T530" s="78" t="s">
        <v>30</v>
      </c>
    </row>
    <row r="531" spans="1:20" ht="126" x14ac:dyDescent="0.25">
      <c r="A531" s="30" t="s">
        <v>1032</v>
      </c>
      <c r="B531" s="63" t="s">
        <v>1035</v>
      </c>
      <c r="C531" s="39" t="s">
        <v>1036</v>
      </c>
      <c r="D531" s="42">
        <v>64.004109819999996</v>
      </c>
      <c r="E531" s="42">
        <v>60.512922489999987</v>
      </c>
      <c r="F531" s="34" t="s">
        <v>30</v>
      </c>
      <c r="G531" s="42">
        <v>2.2886575100000002</v>
      </c>
      <c r="H531" s="36" t="s">
        <v>30</v>
      </c>
      <c r="I531" s="42">
        <v>58.224264979999987</v>
      </c>
      <c r="J531" s="34" t="s">
        <v>30</v>
      </c>
      <c r="K531" s="42">
        <v>19.787944449999998</v>
      </c>
      <c r="L531" s="34" t="s">
        <v>30</v>
      </c>
      <c r="M531" s="42">
        <v>0.38794445</v>
      </c>
      <c r="N531" s="34" t="s">
        <v>30</v>
      </c>
      <c r="O531" s="42">
        <f t="shared" si="293"/>
        <v>57.836320529999988</v>
      </c>
      <c r="P531" s="36" t="s">
        <v>30</v>
      </c>
      <c r="Q531" s="42">
        <f>M531-K531</f>
        <v>-19.399999999999999</v>
      </c>
      <c r="R531" s="36" t="s">
        <v>30</v>
      </c>
      <c r="S531" s="77">
        <f t="shared" si="276"/>
        <v>-0.98039490908314131</v>
      </c>
      <c r="T531" s="78" t="s">
        <v>1037</v>
      </c>
    </row>
    <row r="532" spans="1:20" s="11" customFormat="1" ht="47.25" x14ac:dyDescent="0.25">
      <c r="A532" s="19" t="s">
        <v>1038</v>
      </c>
      <c r="B532" s="25" t="s">
        <v>181</v>
      </c>
      <c r="C532" s="21" t="s">
        <v>29</v>
      </c>
      <c r="D532" s="22">
        <v>0</v>
      </c>
      <c r="E532" s="22">
        <v>0</v>
      </c>
      <c r="F532" s="79" t="s">
        <v>30</v>
      </c>
      <c r="G532" s="22">
        <v>0</v>
      </c>
      <c r="H532" s="79" t="s">
        <v>30</v>
      </c>
      <c r="I532" s="22">
        <v>0</v>
      </c>
      <c r="J532" s="79" t="s">
        <v>30</v>
      </c>
      <c r="K532" s="22">
        <v>0</v>
      </c>
      <c r="L532" s="79" t="s">
        <v>30</v>
      </c>
      <c r="M532" s="22">
        <v>0</v>
      </c>
      <c r="N532" s="79" t="s">
        <v>30</v>
      </c>
      <c r="O532" s="22">
        <v>0</v>
      </c>
      <c r="P532" s="79" t="s">
        <v>30</v>
      </c>
      <c r="Q532" s="22">
        <v>0</v>
      </c>
      <c r="R532" s="79" t="s">
        <v>30</v>
      </c>
      <c r="S532" s="103">
        <v>0</v>
      </c>
      <c r="T532" s="80" t="s">
        <v>30</v>
      </c>
    </row>
    <row r="533" spans="1:20" s="11" customFormat="1" ht="47.25" x14ac:dyDescent="0.25">
      <c r="A533" s="19" t="s">
        <v>1039</v>
      </c>
      <c r="B533" s="25" t="s">
        <v>183</v>
      </c>
      <c r="C533" s="21" t="s">
        <v>29</v>
      </c>
      <c r="D533" s="22">
        <v>0</v>
      </c>
      <c r="E533" s="22">
        <v>0</v>
      </c>
      <c r="F533" s="79" t="s">
        <v>30</v>
      </c>
      <c r="G533" s="22">
        <v>0</v>
      </c>
      <c r="H533" s="79" t="s">
        <v>30</v>
      </c>
      <c r="I533" s="22">
        <v>0</v>
      </c>
      <c r="J533" s="79" t="s">
        <v>30</v>
      </c>
      <c r="K533" s="22">
        <v>0</v>
      </c>
      <c r="L533" s="79" t="s">
        <v>30</v>
      </c>
      <c r="M533" s="22">
        <v>0</v>
      </c>
      <c r="N533" s="79" t="s">
        <v>30</v>
      </c>
      <c r="O533" s="22">
        <v>0</v>
      </c>
      <c r="P533" s="79" t="s">
        <v>30</v>
      </c>
      <c r="Q533" s="22">
        <v>0</v>
      </c>
      <c r="R533" s="79" t="s">
        <v>30</v>
      </c>
      <c r="S533" s="103">
        <v>0</v>
      </c>
      <c r="T533" s="80" t="s">
        <v>30</v>
      </c>
    </row>
    <row r="534" spans="1:20" s="11" customFormat="1" ht="47.25" x14ac:dyDescent="0.25">
      <c r="A534" s="19" t="s">
        <v>1040</v>
      </c>
      <c r="B534" s="25" t="s">
        <v>220</v>
      </c>
      <c r="C534" s="21" t="s">
        <v>29</v>
      </c>
      <c r="D534" s="22">
        <f>SUM(D535:D548)</f>
        <v>0</v>
      </c>
      <c r="E534" s="22">
        <f>SUM(E535:E548)</f>
        <v>382.56603006</v>
      </c>
      <c r="F534" s="79" t="s">
        <v>30</v>
      </c>
      <c r="G534" s="22">
        <f>SUM(G535:G548)</f>
        <v>83.610632659999993</v>
      </c>
      <c r="H534" s="79" t="s">
        <v>30</v>
      </c>
      <c r="I534" s="22">
        <f>SUM(I535:I548)</f>
        <v>298.95539740000004</v>
      </c>
      <c r="J534" s="79" t="s">
        <v>30</v>
      </c>
      <c r="K534" s="22">
        <f>SUM(K535:K548)</f>
        <v>118.42911806000001</v>
      </c>
      <c r="L534" s="79" t="s">
        <v>30</v>
      </c>
      <c r="M534" s="22">
        <f>SUM(M535:M548)</f>
        <v>86.482118840000012</v>
      </c>
      <c r="N534" s="79" t="s">
        <v>30</v>
      </c>
      <c r="O534" s="22">
        <f>SUM(O535:O548)</f>
        <v>212.47327855999998</v>
      </c>
      <c r="P534" s="79" t="s">
        <v>30</v>
      </c>
      <c r="Q534" s="22">
        <f>SUM(Q535:Q548)</f>
        <v>-31.946999219999995</v>
      </c>
      <c r="R534" s="79" t="s">
        <v>30</v>
      </c>
      <c r="S534" s="103">
        <f t="shared" si="276"/>
        <v>-0.26975628750198594</v>
      </c>
      <c r="T534" s="80" t="s">
        <v>30</v>
      </c>
    </row>
    <row r="535" spans="1:20" ht="47.25" x14ac:dyDescent="0.25">
      <c r="A535" s="30" t="s">
        <v>1040</v>
      </c>
      <c r="B535" s="49" t="s">
        <v>1041</v>
      </c>
      <c r="C535" s="42" t="s">
        <v>1042</v>
      </c>
      <c r="D535" s="33" t="s">
        <v>30</v>
      </c>
      <c r="E535" s="33">
        <v>54.320999999999998</v>
      </c>
      <c r="F535" s="34" t="s">
        <v>30</v>
      </c>
      <c r="G535" s="36">
        <v>16.539596840000002</v>
      </c>
      <c r="H535" s="36" t="s">
        <v>30</v>
      </c>
      <c r="I535" s="36">
        <v>37.781403159999996</v>
      </c>
      <c r="J535" s="34" t="s">
        <v>30</v>
      </c>
      <c r="K535" s="33">
        <v>15</v>
      </c>
      <c r="L535" s="34" t="s">
        <v>30</v>
      </c>
      <c r="M535" s="33">
        <v>13.98864</v>
      </c>
      <c r="N535" s="34" t="s">
        <v>30</v>
      </c>
      <c r="O535" s="33">
        <f t="shared" ref="O535:O548" si="294">I535-M535</f>
        <v>23.792763159999996</v>
      </c>
      <c r="P535" s="36" t="s">
        <v>30</v>
      </c>
      <c r="Q535" s="33">
        <f>M535-K535</f>
        <v>-1.0113599999999998</v>
      </c>
      <c r="R535" s="36" t="s">
        <v>30</v>
      </c>
      <c r="S535" s="77">
        <f t="shared" si="276"/>
        <v>-6.7423999999999984E-2</v>
      </c>
      <c r="T535" s="78" t="s">
        <v>30</v>
      </c>
    </row>
    <row r="536" spans="1:20" ht="63" x14ac:dyDescent="0.25">
      <c r="A536" s="30" t="s">
        <v>1040</v>
      </c>
      <c r="B536" s="49" t="s">
        <v>1043</v>
      </c>
      <c r="C536" s="42" t="s">
        <v>1044</v>
      </c>
      <c r="D536" s="33" t="s">
        <v>30</v>
      </c>
      <c r="E536" s="33">
        <v>131.333</v>
      </c>
      <c r="F536" s="34" t="s">
        <v>30</v>
      </c>
      <c r="G536" s="36">
        <v>24.698426999999999</v>
      </c>
      <c r="H536" s="36" t="s">
        <v>30</v>
      </c>
      <c r="I536" s="36">
        <v>106.634573</v>
      </c>
      <c r="J536" s="34" t="s">
        <v>30</v>
      </c>
      <c r="K536" s="33">
        <v>8.4920000000000009</v>
      </c>
      <c r="L536" s="34" t="s">
        <v>30</v>
      </c>
      <c r="M536" s="33">
        <v>7.2133099999999999</v>
      </c>
      <c r="N536" s="34" t="s">
        <v>30</v>
      </c>
      <c r="O536" s="33">
        <f t="shared" si="294"/>
        <v>99.42126300000001</v>
      </c>
      <c r="P536" s="36" t="s">
        <v>30</v>
      </c>
      <c r="Q536" s="33">
        <v>-1.2786899999999992</v>
      </c>
      <c r="R536" s="36" t="s">
        <v>30</v>
      </c>
      <c r="S536" s="77">
        <f t="shared" si="276"/>
        <v>-0.15057583608101732</v>
      </c>
      <c r="T536" s="78" t="s">
        <v>1045</v>
      </c>
    </row>
    <row r="537" spans="1:20" ht="47.25" x14ac:dyDescent="0.25">
      <c r="A537" s="30" t="s">
        <v>1040</v>
      </c>
      <c r="B537" s="49" t="s">
        <v>1046</v>
      </c>
      <c r="C537" s="42" t="s">
        <v>1047</v>
      </c>
      <c r="D537" s="33" t="s">
        <v>30</v>
      </c>
      <c r="E537" s="33">
        <v>62.811999999999998</v>
      </c>
      <c r="F537" s="34" t="s">
        <v>30</v>
      </c>
      <c r="G537" s="36">
        <v>25.458689970000002</v>
      </c>
      <c r="H537" s="36" t="s">
        <v>30</v>
      </c>
      <c r="I537" s="36">
        <v>37.353310029999996</v>
      </c>
      <c r="J537" s="34" t="s">
        <v>30</v>
      </c>
      <c r="K537" s="33">
        <v>0</v>
      </c>
      <c r="L537" s="34" t="s">
        <v>30</v>
      </c>
      <c r="M537" s="33">
        <v>0</v>
      </c>
      <c r="N537" s="34" t="s">
        <v>30</v>
      </c>
      <c r="O537" s="33">
        <f t="shared" si="294"/>
        <v>37.353310029999996</v>
      </c>
      <c r="P537" s="36" t="s">
        <v>30</v>
      </c>
      <c r="Q537" s="33">
        <f t="shared" ref="Q537:Q547" si="295">M537-K537</f>
        <v>0</v>
      </c>
      <c r="R537" s="36" t="s">
        <v>30</v>
      </c>
      <c r="S537" s="77">
        <v>0</v>
      </c>
      <c r="T537" s="78" t="s">
        <v>30</v>
      </c>
    </row>
    <row r="538" spans="1:20" ht="31.5" x14ac:dyDescent="0.25">
      <c r="A538" s="30" t="s">
        <v>1040</v>
      </c>
      <c r="B538" s="49" t="s">
        <v>1048</v>
      </c>
      <c r="C538" s="42" t="s">
        <v>1049</v>
      </c>
      <c r="D538" s="33" t="s">
        <v>30</v>
      </c>
      <c r="E538" s="33">
        <v>33.126758850000002</v>
      </c>
      <c r="F538" s="34" t="s">
        <v>30</v>
      </c>
      <c r="G538" s="36">
        <v>15.25991885</v>
      </c>
      <c r="H538" s="36" t="s">
        <v>30</v>
      </c>
      <c r="I538" s="36">
        <v>17.866840000000003</v>
      </c>
      <c r="J538" s="34" t="s">
        <v>30</v>
      </c>
      <c r="K538" s="33">
        <v>17.86684</v>
      </c>
      <c r="L538" s="34" t="s">
        <v>30</v>
      </c>
      <c r="M538" s="33">
        <v>17.611249100000002</v>
      </c>
      <c r="N538" s="34" t="s">
        <v>30</v>
      </c>
      <c r="O538" s="33">
        <f t="shared" si="294"/>
        <v>0.2555909000000014</v>
      </c>
      <c r="P538" s="36" t="s">
        <v>30</v>
      </c>
      <c r="Q538" s="33">
        <f t="shared" si="295"/>
        <v>-0.25559089999999784</v>
      </c>
      <c r="R538" s="36" t="s">
        <v>30</v>
      </c>
      <c r="S538" s="77">
        <f t="shared" si="276"/>
        <v>-1.4305322037920407E-2</v>
      </c>
      <c r="T538" s="78" t="s">
        <v>30</v>
      </c>
    </row>
    <row r="539" spans="1:20" ht="31.5" x14ac:dyDescent="0.25">
      <c r="A539" s="30" t="s">
        <v>1040</v>
      </c>
      <c r="B539" s="49" t="s">
        <v>1050</v>
      </c>
      <c r="C539" s="42" t="s">
        <v>1051</v>
      </c>
      <c r="D539" s="33" t="s">
        <v>30</v>
      </c>
      <c r="E539" s="33">
        <v>9.8000000000000007</v>
      </c>
      <c r="F539" s="34" t="s">
        <v>30</v>
      </c>
      <c r="G539" s="36">
        <v>0</v>
      </c>
      <c r="H539" s="36" t="s">
        <v>30</v>
      </c>
      <c r="I539" s="36">
        <v>9.8000000000000007</v>
      </c>
      <c r="J539" s="34" t="s">
        <v>30</v>
      </c>
      <c r="K539" s="33">
        <v>0.8</v>
      </c>
      <c r="L539" s="34" t="s">
        <v>30</v>
      </c>
      <c r="M539" s="33">
        <v>0.79997799999999997</v>
      </c>
      <c r="N539" s="34" t="s">
        <v>30</v>
      </c>
      <c r="O539" s="33">
        <f t="shared" si="294"/>
        <v>9.0000220000000013</v>
      </c>
      <c r="P539" s="36" t="s">
        <v>30</v>
      </c>
      <c r="Q539" s="33">
        <f t="shared" si="295"/>
        <v>-2.2000000000077513E-5</v>
      </c>
      <c r="R539" s="36" t="s">
        <v>30</v>
      </c>
      <c r="S539" s="77">
        <f t="shared" si="276"/>
        <v>-2.7500000000096891E-5</v>
      </c>
      <c r="T539" s="78" t="s">
        <v>30</v>
      </c>
    </row>
    <row r="540" spans="1:20" ht="47.25" x14ac:dyDescent="0.25">
      <c r="A540" s="30" t="s">
        <v>1040</v>
      </c>
      <c r="B540" s="49" t="s">
        <v>1052</v>
      </c>
      <c r="C540" s="42" t="s">
        <v>1053</v>
      </c>
      <c r="D540" s="33" t="s">
        <v>30</v>
      </c>
      <c r="E540" s="33">
        <v>6.7461597299999996</v>
      </c>
      <c r="F540" s="34" t="s">
        <v>30</v>
      </c>
      <c r="G540" s="36">
        <v>0.46</v>
      </c>
      <c r="H540" s="36" t="s">
        <v>30</v>
      </c>
      <c r="I540" s="36">
        <v>6.2861597299999996</v>
      </c>
      <c r="J540" s="34" t="s">
        <v>30</v>
      </c>
      <c r="K540" s="33">
        <v>6.2861597300000005</v>
      </c>
      <c r="L540" s="34" t="s">
        <v>30</v>
      </c>
      <c r="M540" s="33">
        <v>6.25</v>
      </c>
      <c r="N540" s="34" t="s">
        <v>30</v>
      </c>
      <c r="O540" s="33">
        <f t="shared" si="294"/>
        <v>3.6159729999999612E-2</v>
      </c>
      <c r="P540" s="36" t="s">
        <v>30</v>
      </c>
      <c r="Q540" s="33">
        <v>-3.6159729999999612E-2</v>
      </c>
      <c r="R540" s="36" t="s">
        <v>30</v>
      </c>
      <c r="S540" s="77">
        <f t="shared" si="276"/>
        <v>-5.7522766765583941E-3</v>
      </c>
      <c r="T540" s="78" t="s">
        <v>30</v>
      </c>
    </row>
    <row r="541" spans="1:20" ht="63" x14ac:dyDescent="0.25">
      <c r="A541" s="30" t="s">
        <v>1040</v>
      </c>
      <c r="B541" s="49" t="s">
        <v>1054</v>
      </c>
      <c r="C541" s="42" t="s">
        <v>1055</v>
      </c>
      <c r="D541" s="33" t="s">
        <v>30</v>
      </c>
      <c r="E541" s="33">
        <v>2.3405408999999997</v>
      </c>
      <c r="F541" s="34" t="s">
        <v>30</v>
      </c>
      <c r="G541" s="36">
        <v>0.19500000000000001</v>
      </c>
      <c r="H541" s="36" t="s">
        <v>30</v>
      </c>
      <c r="I541" s="36">
        <v>2.1455408999999999</v>
      </c>
      <c r="J541" s="34" t="s">
        <v>30</v>
      </c>
      <c r="K541" s="33">
        <v>2.1455408999999999</v>
      </c>
      <c r="L541" s="34" t="s">
        <v>30</v>
      </c>
      <c r="M541" s="33">
        <v>1.35101998</v>
      </c>
      <c r="N541" s="34" t="s">
        <v>30</v>
      </c>
      <c r="O541" s="33">
        <f t="shared" si="294"/>
        <v>0.79452091999999985</v>
      </c>
      <c r="P541" s="36" t="s">
        <v>30</v>
      </c>
      <c r="Q541" s="33">
        <f t="shared" si="295"/>
        <v>-0.79452091999999985</v>
      </c>
      <c r="R541" s="36" t="s">
        <v>30</v>
      </c>
      <c r="S541" s="77">
        <f t="shared" si="276"/>
        <v>-0.37031264237377154</v>
      </c>
      <c r="T541" s="78" t="s">
        <v>1045</v>
      </c>
    </row>
    <row r="542" spans="1:20" ht="63" x14ac:dyDescent="0.25">
      <c r="A542" s="30" t="s">
        <v>1040</v>
      </c>
      <c r="B542" s="49" t="s">
        <v>1056</v>
      </c>
      <c r="C542" s="42" t="s">
        <v>1057</v>
      </c>
      <c r="D542" s="33" t="s">
        <v>30</v>
      </c>
      <c r="E542" s="33">
        <v>13.22034</v>
      </c>
      <c r="F542" s="34" t="s">
        <v>30</v>
      </c>
      <c r="G542" s="36">
        <v>0</v>
      </c>
      <c r="H542" s="36" t="s">
        <v>30</v>
      </c>
      <c r="I542" s="36">
        <v>13.22034</v>
      </c>
      <c r="J542" s="34" t="s">
        <v>30</v>
      </c>
      <c r="K542" s="33">
        <v>13.22034</v>
      </c>
      <c r="L542" s="34" t="s">
        <v>30</v>
      </c>
      <c r="M542" s="33">
        <v>13.22034</v>
      </c>
      <c r="N542" s="34" t="s">
        <v>30</v>
      </c>
      <c r="O542" s="33">
        <f t="shared" si="294"/>
        <v>0</v>
      </c>
      <c r="P542" s="36" t="s">
        <v>30</v>
      </c>
      <c r="Q542" s="33">
        <f t="shared" si="295"/>
        <v>0</v>
      </c>
      <c r="R542" s="36" t="s">
        <v>30</v>
      </c>
      <c r="S542" s="77">
        <f t="shared" si="276"/>
        <v>0</v>
      </c>
      <c r="T542" s="78" t="s">
        <v>30</v>
      </c>
    </row>
    <row r="543" spans="1:20" ht="63" x14ac:dyDescent="0.25">
      <c r="A543" s="30" t="s">
        <v>1040</v>
      </c>
      <c r="B543" s="49" t="s">
        <v>1058</v>
      </c>
      <c r="C543" s="42" t="s">
        <v>1059</v>
      </c>
      <c r="D543" s="33" t="s">
        <v>30</v>
      </c>
      <c r="E543" s="33">
        <v>4.0576331699999999</v>
      </c>
      <c r="F543" s="34" t="s">
        <v>30</v>
      </c>
      <c r="G543" s="36">
        <v>0</v>
      </c>
      <c r="H543" s="36" t="s">
        <v>30</v>
      </c>
      <c r="I543" s="36">
        <v>4.0576331699999999</v>
      </c>
      <c r="J543" s="34" t="s">
        <v>30</v>
      </c>
      <c r="K543" s="33">
        <v>0.69160122999999996</v>
      </c>
      <c r="L543" s="34" t="s">
        <v>30</v>
      </c>
      <c r="M543" s="33">
        <v>0.64500000000000002</v>
      </c>
      <c r="N543" s="34" t="s">
        <v>30</v>
      </c>
      <c r="O543" s="33">
        <f t="shared" si="294"/>
        <v>3.4126331699999999</v>
      </c>
      <c r="P543" s="36" t="s">
        <v>30</v>
      </c>
      <c r="Q543" s="33">
        <f t="shared" si="295"/>
        <v>-4.6601229999999938E-2</v>
      </c>
      <c r="R543" s="36" t="s">
        <v>30</v>
      </c>
      <c r="S543" s="77">
        <f t="shared" si="276"/>
        <v>-6.7381647080066553E-2</v>
      </c>
      <c r="T543" s="78" t="s">
        <v>30</v>
      </c>
    </row>
    <row r="544" spans="1:20" ht="78.75" x14ac:dyDescent="0.25">
      <c r="A544" s="30" t="s">
        <v>1040</v>
      </c>
      <c r="B544" s="49" t="s">
        <v>1060</v>
      </c>
      <c r="C544" s="42" t="s">
        <v>1061</v>
      </c>
      <c r="D544" s="33" t="s">
        <v>30</v>
      </c>
      <c r="E544" s="33">
        <v>2.6992774099999997</v>
      </c>
      <c r="F544" s="34" t="s">
        <v>30</v>
      </c>
      <c r="G544" s="36">
        <v>0</v>
      </c>
      <c r="H544" s="36" t="s">
        <v>30</v>
      </c>
      <c r="I544" s="36">
        <v>2.6992774099999997</v>
      </c>
      <c r="J544" s="34" t="s">
        <v>30</v>
      </c>
      <c r="K544" s="33">
        <v>0.81631619999999994</v>
      </c>
      <c r="L544" s="34" t="s">
        <v>30</v>
      </c>
      <c r="M544" s="33">
        <v>0.81</v>
      </c>
      <c r="N544" s="34" t="s">
        <v>30</v>
      </c>
      <c r="O544" s="33">
        <f t="shared" si="294"/>
        <v>1.8892774099999996</v>
      </c>
      <c r="P544" s="36" t="s">
        <v>30</v>
      </c>
      <c r="Q544" s="33">
        <f t="shared" si="295"/>
        <v>-6.316199999999883E-3</v>
      </c>
      <c r="R544" s="36" t="s">
        <v>30</v>
      </c>
      <c r="S544" s="77">
        <f t="shared" si="276"/>
        <v>-7.7374429173399763E-3</v>
      </c>
      <c r="T544" s="78" t="s">
        <v>30</v>
      </c>
    </row>
    <row r="545" spans="1:20" ht="31.5" x14ac:dyDescent="0.25">
      <c r="A545" s="30" t="s">
        <v>1040</v>
      </c>
      <c r="B545" s="49" t="s">
        <v>1062</v>
      </c>
      <c r="C545" s="42" t="s">
        <v>1063</v>
      </c>
      <c r="D545" s="33" t="s">
        <v>30</v>
      </c>
      <c r="E545" s="33">
        <v>10</v>
      </c>
      <c r="F545" s="34" t="s">
        <v>30</v>
      </c>
      <c r="G545" s="36">
        <v>0</v>
      </c>
      <c r="H545" s="36" t="s">
        <v>30</v>
      </c>
      <c r="I545" s="36">
        <v>10</v>
      </c>
      <c r="J545" s="34" t="s">
        <v>30</v>
      </c>
      <c r="K545" s="33">
        <v>2</v>
      </c>
      <c r="L545" s="34" t="s">
        <v>30</v>
      </c>
      <c r="M545" s="33">
        <v>2</v>
      </c>
      <c r="N545" s="34" t="s">
        <v>30</v>
      </c>
      <c r="O545" s="33">
        <f t="shared" si="294"/>
        <v>8</v>
      </c>
      <c r="P545" s="36" t="s">
        <v>30</v>
      </c>
      <c r="Q545" s="33">
        <f t="shared" si="295"/>
        <v>0</v>
      </c>
      <c r="R545" s="36" t="s">
        <v>30</v>
      </c>
      <c r="S545" s="77">
        <f t="shared" si="276"/>
        <v>0</v>
      </c>
      <c r="T545" s="78" t="s">
        <v>30</v>
      </c>
    </row>
    <row r="546" spans="1:20" ht="78.75" x14ac:dyDescent="0.25">
      <c r="A546" s="30" t="s">
        <v>1040</v>
      </c>
      <c r="B546" s="49" t="s">
        <v>1064</v>
      </c>
      <c r="C546" s="42" t="s">
        <v>1065</v>
      </c>
      <c r="D546" s="33" t="s">
        <v>30</v>
      </c>
      <c r="E546" s="33">
        <v>28.44032</v>
      </c>
      <c r="F546" s="34" t="s">
        <v>30</v>
      </c>
      <c r="G546" s="36">
        <v>0</v>
      </c>
      <c r="H546" s="36" t="s">
        <v>30</v>
      </c>
      <c r="I546" s="36">
        <v>28.44032</v>
      </c>
      <c r="J546" s="34" t="s">
        <v>30</v>
      </c>
      <c r="K546" s="33">
        <v>28.44032</v>
      </c>
      <c r="L546" s="34" t="s">
        <v>30</v>
      </c>
      <c r="M546" s="33">
        <v>0.55061188000000005</v>
      </c>
      <c r="N546" s="34" t="s">
        <v>30</v>
      </c>
      <c r="O546" s="33">
        <f>I546-M546</f>
        <v>27.889708119999998</v>
      </c>
      <c r="P546" s="36" t="s">
        <v>30</v>
      </c>
      <c r="Q546" s="33">
        <f t="shared" si="295"/>
        <v>-27.889708119999998</v>
      </c>
      <c r="R546" s="36" t="s">
        <v>30</v>
      </c>
      <c r="S546" s="77">
        <f t="shared" si="276"/>
        <v>-0.98063974385660913</v>
      </c>
      <c r="T546" s="78" t="s">
        <v>1030</v>
      </c>
    </row>
    <row r="547" spans="1:20" ht="31.5" x14ac:dyDescent="0.25">
      <c r="A547" s="30" t="s">
        <v>1040</v>
      </c>
      <c r="B547" s="81" t="s">
        <v>1066</v>
      </c>
      <c r="C547" s="32" t="s">
        <v>1067</v>
      </c>
      <c r="D547" s="33" t="s">
        <v>30</v>
      </c>
      <c r="E547" s="33">
        <v>13.908000000000001</v>
      </c>
      <c r="F547" s="34" t="s">
        <v>30</v>
      </c>
      <c r="G547" s="36">
        <v>0.999</v>
      </c>
      <c r="H547" s="36" t="s">
        <v>30</v>
      </c>
      <c r="I547" s="36">
        <v>12.909000000000001</v>
      </c>
      <c r="J547" s="34" t="s">
        <v>30</v>
      </c>
      <c r="K547" s="33">
        <v>12.909000000000001</v>
      </c>
      <c r="L547" s="34" t="s">
        <v>30</v>
      </c>
      <c r="M547" s="33">
        <v>12.408969880000001</v>
      </c>
      <c r="N547" s="34" t="s">
        <v>30</v>
      </c>
      <c r="O547" s="33">
        <f t="shared" si="294"/>
        <v>0.50003011999999991</v>
      </c>
      <c r="P547" s="36" t="s">
        <v>30</v>
      </c>
      <c r="Q547" s="33">
        <f t="shared" si="295"/>
        <v>-0.50003011999999991</v>
      </c>
      <c r="R547" s="36" t="s">
        <v>30</v>
      </c>
      <c r="S547" s="77">
        <f t="shared" si="276"/>
        <v>-3.8735000387326662E-2</v>
      </c>
      <c r="T547" s="78" t="s">
        <v>30</v>
      </c>
    </row>
    <row r="548" spans="1:20" ht="47.25" x14ac:dyDescent="0.25">
      <c r="A548" s="30" t="s">
        <v>1040</v>
      </c>
      <c r="B548" s="81" t="s">
        <v>1068</v>
      </c>
      <c r="C548" s="32" t="s">
        <v>1069</v>
      </c>
      <c r="D548" s="33" t="s">
        <v>30</v>
      </c>
      <c r="E548" s="33">
        <v>9.7609999999999992</v>
      </c>
      <c r="F548" s="34" t="s">
        <v>30</v>
      </c>
      <c r="G548" s="36">
        <v>0</v>
      </c>
      <c r="H548" s="36" t="s">
        <v>30</v>
      </c>
      <c r="I548" s="36">
        <v>9.7609999999999992</v>
      </c>
      <c r="J548" s="34" t="s">
        <v>30</v>
      </c>
      <c r="K548" s="33">
        <v>9.7609999999999992</v>
      </c>
      <c r="L548" s="34" t="s">
        <v>30</v>
      </c>
      <c r="M548" s="33">
        <v>9.6330000000000009</v>
      </c>
      <c r="N548" s="34" t="s">
        <v>30</v>
      </c>
      <c r="O548" s="33">
        <f t="shared" si="294"/>
        <v>0.12799999999999834</v>
      </c>
      <c r="P548" s="36" t="s">
        <v>30</v>
      </c>
      <c r="Q548" s="33">
        <v>-0.12800000000000011</v>
      </c>
      <c r="R548" s="36" t="s">
        <v>30</v>
      </c>
      <c r="S548" s="77">
        <f t="shared" si="276"/>
        <v>-1.3113410511218126E-2</v>
      </c>
      <c r="T548" s="78" t="s">
        <v>30</v>
      </c>
    </row>
    <row r="549" spans="1:20" s="11" customFormat="1" ht="63" x14ac:dyDescent="0.25">
      <c r="A549" s="19" t="s">
        <v>1070</v>
      </c>
      <c r="B549" s="25" t="s">
        <v>279</v>
      </c>
      <c r="C549" s="21" t="s">
        <v>29</v>
      </c>
      <c r="D549" s="22">
        <f>D550</f>
        <v>0</v>
      </c>
      <c r="E549" s="22">
        <f>E550</f>
        <v>0</v>
      </c>
      <c r="F549" s="79" t="s">
        <v>30</v>
      </c>
      <c r="G549" s="22">
        <f>G550</f>
        <v>0</v>
      </c>
      <c r="H549" s="79" t="s">
        <v>30</v>
      </c>
      <c r="I549" s="22">
        <f t="shared" ref="I549" si="296">I550</f>
        <v>0</v>
      </c>
      <c r="J549" s="79" t="s">
        <v>30</v>
      </c>
      <c r="K549" s="22">
        <f t="shared" ref="K549" si="297">K550</f>
        <v>0</v>
      </c>
      <c r="L549" s="79" t="s">
        <v>30</v>
      </c>
      <c r="M549" s="22">
        <f t="shared" ref="M549" si="298">M550</f>
        <v>0</v>
      </c>
      <c r="N549" s="79" t="s">
        <v>30</v>
      </c>
      <c r="O549" s="22">
        <f t="shared" ref="O549" si="299">O550</f>
        <v>0</v>
      </c>
      <c r="P549" s="79" t="s">
        <v>30</v>
      </c>
      <c r="Q549" s="22">
        <f t="shared" ref="Q549" si="300">Q550</f>
        <v>0</v>
      </c>
      <c r="R549" s="79" t="s">
        <v>30</v>
      </c>
      <c r="S549" s="103">
        <v>0</v>
      </c>
      <c r="T549" s="80" t="s">
        <v>30</v>
      </c>
    </row>
    <row r="550" spans="1:20" s="11" customFormat="1" ht="31.5" x14ac:dyDescent="0.25">
      <c r="A550" s="19" t="s">
        <v>1071</v>
      </c>
      <c r="B550" s="25" t="s">
        <v>289</v>
      </c>
      <c r="C550" s="21" t="s">
        <v>29</v>
      </c>
      <c r="D550" s="22">
        <v>0</v>
      </c>
      <c r="E550" s="22">
        <v>0</v>
      </c>
      <c r="F550" s="79" t="s">
        <v>30</v>
      </c>
      <c r="G550" s="22">
        <v>0</v>
      </c>
      <c r="H550" s="79" t="s">
        <v>30</v>
      </c>
      <c r="I550" s="22">
        <f t="shared" ref="I550" si="301">I551+I552</f>
        <v>0</v>
      </c>
      <c r="J550" s="79" t="s">
        <v>30</v>
      </c>
      <c r="K550" s="22">
        <v>0</v>
      </c>
      <c r="L550" s="79" t="s">
        <v>30</v>
      </c>
      <c r="M550" s="22">
        <v>0</v>
      </c>
      <c r="N550" s="79" t="s">
        <v>30</v>
      </c>
      <c r="O550" s="22">
        <v>0</v>
      </c>
      <c r="P550" s="79" t="s">
        <v>30</v>
      </c>
      <c r="Q550" s="22">
        <v>0</v>
      </c>
      <c r="R550" s="79" t="s">
        <v>30</v>
      </c>
      <c r="S550" s="103">
        <v>0</v>
      </c>
      <c r="T550" s="80" t="s">
        <v>30</v>
      </c>
    </row>
    <row r="551" spans="1:20" s="11" customFormat="1" ht="63" x14ac:dyDescent="0.25">
      <c r="A551" s="19" t="s">
        <v>1072</v>
      </c>
      <c r="B551" s="25" t="s">
        <v>283</v>
      </c>
      <c r="C551" s="21" t="s">
        <v>29</v>
      </c>
      <c r="D551" s="22">
        <v>0</v>
      </c>
      <c r="E551" s="22">
        <v>0</v>
      </c>
      <c r="F551" s="79" t="s">
        <v>30</v>
      </c>
      <c r="G551" s="22">
        <v>0</v>
      </c>
      <c r="H551" s="79" t="s">
        <v>30</v>
      </c>
      <c r="I551" s="22">
        <v>0</v>
      </c>
      <c r="J551" s="79" t="s">
        <v>30</v>
      </c>
      <c r="K551" s="22">
        <v>0</v>
      </c>
      <c r="L551" s="79" t="s">
        <v>30</v>
      </c>
      <c r="M551" s="22">
        <v>0</v>
      </c>
      <c r="N551" s="79" t="s">
        <v>30</v>
      </c>
      <c r="O551" s="22">
        <v>0</v>
      </c>
      <c r="P551" s="79" t="s">
        <v>30</v>
      </c>
      <c r="Q551" s="22">
        <v>0</v>
      </c>
      <c r="R551" s="79" t="s">
        <v>30</v>
      </c>
      <c r="S551" s="103">
        <v>0</v>
      </c>
      <c r="T551" s="80" t="s">
        <v>30</v>
      </c>
    </row>
    <row r="552" spans="1:20" s="11" customFormat="1" ht="63" x14ac:dyDescent="0.25">
      <c r="A552" s="19" t="s">
        <v>1073</v>
      </c>
      <c r="B552" s="25" t="s">
        <v>285</v>
      </c>
      <c r="C552" s="21" t="s">
        <v>29</v>
      </c>
      <c r="D552" s="22">
        <v>0</v>
      </c>
      <c r="E552" s="22">
        <v>0</v>
      </c>
      <c r="F552" s="79" t="s">
        <v>30</v>
      </c>
      <c r="G552" s="22">
        <v>0</v>
      </c>
      <c r="H552" s="79" t="s">
        <v>30</v>
      </c>
      <c r="I552" s="22">
        <v>0</v>
      </c>
      <c r="J552" s="79" t="s">
        <v>30</v>
      </c>
      <c r="K552" s="22">
        <v>0</v>
      </c>
      <c r="L552" s="79" t="s">
        <v>30</v>
      </c>
      <c r="M552" s="22">
        <v>0</v>
      </c>
      <c r="N552" s="79" t="s">
        <v>30</v>
      </c>
      <c r="O552" s="22">
        <v>0</v>
      </c>
      <c r="P552" s="79" t="s">
        <v>30</v>
      </c>
      <c r="Q552" s="22">
        <v>0</v>
      </c>
      <c r="R552" s="79" t="s">
        <v>30</v>
      </c>
      <c r="S552" s="103">
        <v>0</v>
      </c>
      <c r="T552" s="80" t="s">
        <v>30</v>
      </c>
    </row>
    <row r="553" spans="1:20" s="11" customFormat="1" ht="31.5" x14ac:dyDescent="0.25">
      <c r="A553" s="19" t="s">
        <v>1074</v>
      </c>
      <c r="B553" s="25" t="s">
        <v>289</v>
      </c>
      <c r="C553" s="21" t="s">
        <v>29</v>
      </c>
      <c r="D553" s="22">
        <v>0</v>
      </c>
      <c r="E553" s="22">
        <v>0</v>
      </c>
      <c r="F553" s="79" t="s">
        <v>30</v>
      </c>
      <c r="G553" s="22">
        <v>0</v>
      </c>
      <c r="H553" s="79" t="s">
        <v>30</v>
      </c>
      <c r="I553" s="22">
        <v>0</v>
      </c>
      <c r="J553" s="79" t="s">
        <v>30</v>
      </c>
      <c r="K553" s="22">
        <v>0</v>
      </c>
      <c r="L553" s="79" t="s">
        <v>30</v>
      </c>
      <c r="M553" s="22">
        <v>0</v>
      </c>
      <c r="N553" s="79" t="s">
        <v>30</v>
      </c>
      <c r="O553" s="22">
        <v>0</v>
      </c>
      <c r="P553" s="79" t="s">
        <v>30</v>
      </c>
      <c r="Q553" s="22">
        <v>0</v>
      </c>
      <c r="R553" s="79" t="s">
        <v>30</v>
      </c>
      <c r="S553" s="103">
        <v>0</v>
      </c>
      <c r="T553" s="80" t="s">
        <v>30</v>
      </c>
    </row>
    <row r="554" spans="1:20" s="11" customFormat="1" ht="63" x14ac:dyDescent="0.25">
      <c r="A554" s="19" t="s">
        <v>1075</v>
      </c>
      <c r="B554" s="25" t="s">
        <v>283</v>
      </c>
      <c r="C554" s="21" t="s">
        <v>29</v>
      </c>
      <c r="D554" s="22">
        <v>0</v>
      </c>
      <c r="E554" s="22">
        <v>0</v>
      </c>
      <c r="F554" s="79" t="s">
        <v>30</v>
      </c>
      <c r="G554" s="22">
        <v>0</v>
      </c>
      <c r="H554" s="79" t="s">
        <v>30</v>
      </c>
      <c r="I554" s="22">
        <v>0</v>
      </c>
      <c r="J554" s="79" t="s">
        <v>30</v>
      </c>
      <c r="K554" s="22">
        <v>0</v>
      </c>
      <c r="L554" s="79" t="s">
        <v>30</v>
      </c>
      <c r="M554" s="22">
        <v>0</v>
      </c>
      <c r="N554" s="79" t="s">
        <v>30</v>
      </c>
      <c r="O554" s="22">
        <v>0</v>
      </c>
      <c r="P554" s="79" t="s">
        <v>30</v>
      </c>
      <c r="Q554" s="22">
        <v>0</v>
      </c>
      <c r="R554" s="79" t="s">
        <v>30</v>
      </c>
      <c r="S554" s="103">
        <v>0</v>
      </c>
      <c r="T554" s="80" t="s">
        <v>30</v>
      </c>
    </row>
    <row r="555" spans="1:20" s="11" customFormat="1" ht="63" x14ac:dyDescent="0.25">
      <c r="A555" s="19" t="s">
        <v>1076</v>
      </c>
      <c r="B555" s="25" t="s">
        <v>285</v>
      </c>
      <c r="C555" s="21" t="s">
        <v>29</v>
      </c>
      <c r="D555" s="22">
        <v>0</v>
      </c>
      <c r="E555" s="22">
        <v>0</v>
      </c>
      <c r="F555" s="79" t="s">
        <v>30</v>
      </c>
      <c r="G555" s="22">
        <v>0</v>
      </c>
      <c r="H555" s="79" t="s">
        <v>30</v>
      </c>
      <c r="I555" s="22">
        <v>0</v>
      </c>
      <c r="J555" s="79" t="s">
        <v>30</v>
      </c>
      <c r="K555" s="22">
        <v>0</v>
      </c>
      <c r="L555" s="79" t="s">
        <v>30</v>
      </c>
      <c r="M555" s="22">
        <v>0</v>
      </c>
      <c r="N555" s="79" t="s">
        <v>30</v>
      </c>
      <c r="O555" s="22">
        <v>0</v>
      </c>
      <c r="P555" s="79" t="s">
        <v>30</v>
      </c>
      <c r="Q555" s="22">
        <v>0</v>
      </c>
      <c r="R555" s="79" t="s">
        <v>30</v>
      </c>
      <c r="S555" s="103">
        <v>0</v>
      </c>
      <c r="T555" s="80" t="s">
        <v>30</v>
      </c>
    </row>
    <row r="556" spans="1:20" s="11" customFormat="1" ht="31.5" x14ac:dyDescent="0.25">
      <c r="A556" s="19" t="s">
        <v>1077</v>
      </c>
      <c r="B556" s="25" t="s">
        <v>293</v>
      </c>
      <c r="C556" s="21" t="s">
        <v>29</v>
      </c>
      <c r="D556" s="22">
        <f>D557+D558+D559+D560</f>
        <v>0</v>
      </c>
      <c r="E556" s="22">
        <f>E557+E558+E559+E560</f>
        <v>2173.9780000000001</v>
      </c>
      <c r="F556" s="79" t="s">
        <v>30</v>
      </c>
      <c r="G556" s="22">
        <f>G557+G558+G559+G560</f>
        <v>2.1520886799999999</v>
      </c>
      <c r="H556" s="79" t="s">
        <v>30</v>
      </c>
      <c r="I556" s="22">
        <f>I557+I558+I559+I560</f>
        <v>2171.8259113200002</v>
      </c>
      <c r="J556" s="79" t="s">
        <v>30</v>
      </c>
      <c r="K556" s="22">
        <f>K557+K558+K559+K560</f>
        <v>13.36</v>
      </c>
      <c r="L556" s="79" t="s">
        <v>30</v>
      </c>
      <c r="M556" s="22">
        <f>M557+M558+M559+M560</f>
        <v>0</v>
      </c>
      <c r="N556" s="79" t="s">
        <v>30</v>
      </c>
      <c r="O556" s="22">
        <f>O557+O558+O559+O560</f>
        <v>2171.8259113200002</v>
      </c>
      <c r="P556" s="79" t="s">
        <v>30</v>
      </c>
      <c r="Q556" s="22">
        <f>Q557+Q558+Q559+Q560</f>
        <v>-13.36</v>
      </c>
      <c r="R556" s="79" t="s">
        <v>30</v>
      </c>
      <c r="S556" s="103">
        <f t="shared" si="276"/>
        <v>-1</v>
      </c>
      <c r="T556" s="80" t="s">
        <v>30</v>
      </c>
    </row>
    <row r="557" spans="1:20" s="11" customFormat="1" ht="47.25" x14ac:dyDescent="0.25">
      <c r="A557" s="19" t="s">
        <v>1078</v>
      </c>
      <c r="B557" s="23" t="s">
        <v>295</v>
      </c>
      <c r="C557" s="23" t="s">
        <v>29</v>
      </c>
      <c r="D557" s="22">
        <v>0</v>
      </c>
      <c r="E557" s="22">
        <v>0</v>
      </c>
      <c r="F557" s="79" t="s">
        <v>30</v>
      </c>
      <c r="G557" s="22">
        <v>0</v>
      </c>
      <c r="H557" s="79" t="s">
        <v>30</v>
      </c>
      <c r="I557" s="22">
        <v>0</v>
      </c>
      <c r="J557" s="79" t="s">
        <v>30</v>
      </c>
      <c r="K557" s="22">
        <v>0</v>
      </c>
      <c r="L557" s="79" t="s">
        <v>30</v>
      </c>
      <c r="M557" s="22">
        <v>0</v>
      </c>
      <c r="N557" s="79" t="s">
        <v>30</v>
      </c>
      <c r="O557" s="22">
        <v>0</v>
      </c>
      <c r="P557" s="79" t="s">
        <v>30</v>
      </c>
      <c r="Q557" s="22">
        <v>0</v>
      </c>
      <c r="R557" s="79" t="s">
        <v>30</v>
      </c>
      <c r="S557" s="103">
        <v>0</v>
      </c>
      <c r="T557" s="80" t="s">
        <v>30</v>
      </c>
    </row>
    <row r="558" spans="1:20" s="11" customFormat="1" ht="31.5" x14ac:dyDescent="0.25">
      <c r="A558" s="19" t="s">
        <v>1079</v>
      </c>
      <c r="B558" s="23" t="s">
        <v>297</v>
      </c>
      <c r="C558" s="23" t="s">
        <v>29</v>
      </c>
      <c r="D558" s="28">
        <v>0</v>
      </c>
      <c r="E558" s="28">
        <v>0</v>
      </c>
      <c r="F558" s="79" t="s">
        <v>30</v>
      </c>
      <c r="G558" s="28">
        <v>0</v>
      </c>
      <c r="H558" s="79" t="s">
        <v>30</v>
      </c>
      <c r="I558" s="28">
        <v>0</v>
      </c>
      <c r="J558" s="79" t="s">
        <v>30</v>
      </c>
      <c r="K558" s="28">
        <v>0</v>
      </c>
      <c r="L558" s="79" t="s">
        <v>30</v>
      </c>
      <c r="M558" s="28">
        <v>0</v>
      </c>
      <c r="N558" s="79" t="s">
        <v>30</v>
      </c>
      <c r="O558" s="28">
        <v>0</v>
      </c>
      <c r="P558" s="79" t="s">
        <v>30</v>
      </c>
      <c r="Q558" s="28">
        <v>0</v>
      </c>
      <c r="R558" s="79" t="s">
        <v>30</v>
      </c>
      <c r="S558" s="103">
        <v>0</v>
      </c>
      <c r="T558" s="80" t="s">
        <v>30</v>
      </c>
    </row>
    <row r="559" spans="1:20" s="11" customFormat="1" ht="31.5" x14ac:dyDescent="0.25">
      <c r="A559" s="19" t="s">
        <v>1080</v>
      </c>
      <c r="B559" s="28" t="s">
        <v>302</v>
      </c>
      <c r="C559" s="28" t="s">
        <v>29</v>
      </c>
      <c r="D559" s="28">
        <v>0</v>
      </c>
      <c r="E559" s="28">
        <v>0</v>
      </c>
      <c r="F559" s="79" t="s">
        <v>30</v>
      </c>
      <c r="G559" s="28">
        <v>0</v>
      </c>
      <c r="H559" s="79" t="s">
        <v>30</v>
      </c>
      <c r="I559" s="22">
        <v>0</v>
      </c>
      <c r="J559" s="79" t="s">
        <v>30</v>
      </c>
      <c r="K559" s="28">
        <v>0</v>
      </c>
      <c r="L559" s="79" t="s">
        <v>30</v>
      </c>
      <c r="M559" s="28">
        <v>0</v>
      </c>
      <c r="N559" s="79" t="s">
        <v>30</v>
      </c>
      <c r="O559" s="28">
        <v>0</v>
      </c>
      <c r="P559" s="79" t="s">
        <v>30</v>
      </c>
      <c r="Q559" s="28">
        <v>0</v>
      </c>
      <c r="R559" s="79" t="s">
        <v>30</v>
      </c>
      <c r="S559" s="103">
        <v>0</v>
      </c>
      <c r="T559" s="80" t="s">
        <v>30</v>
      </c>
    </row>
    <row r="560" spans="1:20" s="11" customFormat="1" ht="31.5" x14ac:dyDescent="0.25">
      <c r="A560" s="19" t="s">
        <v>1081</v>
      </c>
      <c r="B560" s="25" t="s">
        <v>310</v>
      </c>
      <c r="C560" s="21" t="s">
        <v>29</v>
      </c>
      <c r="D560" s="22">
        <f t="shared" ref="D560:E560" si="302">SUM(D561:D561)</f>
        <v>0</v>
      </c>
      <c r="E560" s="22">
        <f t="shared" si="302"/>
        <v>2173.9780000000001</v>
      </c>
      <c r="F560" s="79" t="s">
        <v>30</v>
      </c>
      <c r="G560" s="22">
        <f t="shared" ref="G560" si="303">SUM(G561:G561)</f>
        <v>2.1520886799999999</v>
      </c>
      <c r="H560" s="79" t="s">
        <v>30</v>
      </c>
      <c r="I560" s="22">
        <f t="shared" ref="I560" si="304">SUM(I561:I561)</f>
        <v>2171.8259113200002</v>
      </c>
      <c r="J560" s="79" t="s">
        <v>30</v>
      </c>
      <c r="K560" s="22">
        <f t="shared" ref="K560" si="305">SUM(K561:K561)</f>
        <v>13.36</v>
      </c>
      <c r="L560" s="79" t="s">
        <v>30</v>
      </c>
      <c r="M560" s="22">
        <f t="shared" ref="M560" si="306">SUM(M561:M561)</f>
        <v>0</v>
      </c>
      <c r="N560" s="79" t="s">
        <v>30</v>
      </c>
      <c r="O560" s="22">
        <f t="shared" ref="O560" si="307">SUM(O561:O561)</f>
        <v>2171.8259113200002</v>
      </c>
      <c r="P560" s="79" t="s">
        <v>30</v>
      </c>
      <c r="Q560" s="22">
        <f t="shared" ref="Q560" si="308">SUM(Q561:Q561)</f>
        <v>-13.36</v>
      </c>
      <c r="R560" s="79" t="s">
        <v>30</v>
      </c>
      <c r="S560" s="103">
        <f t="shared" si="276"/>
        <v>-1</v>
      </c>
      <c r="T560" s="80" t="s">
        <v>30</v>
      </c>
    </row>
    <row r="561" spans="1:20" ht="47.25" x14ac:dyDescent="0.25">
      <c r="A561" s="30" t="s">
        <v>1081</v>
      </c>
      <c r="B561" s="31" t="s">
        <v>1082</v>
      </c>
      <c r="C561" s="32" t="s">
        <v>1083</v>
      </c>
      <c r="D561" s="35" t="s">
        <v>30</v>
      </c>
      <c r="E561" s="33">
        <v>2173.9780000000001</v>
      </c>
      <c r="F561" s="34" t="s">
        <v>30</v>
      </c>
      <c r="G561" s="36">
        <v>2.1520886799999999</v>
      </c>
      <c r="H561" s="36" t="s">
        <v>30</v>
      </c>
      <c r="I561" s="36">
        <v>2171.8259113200002</v>
      </c>
      <c r="J561" s="34" t="s">
        <v>30</v>
      </c>
      <c r="K561" s="33">
        <v>13.36</v>
      </c>
      <c r="L561" s="34" t="s">
        <v>30</v>
      </c>
      <c r="M561" s="33">
        <v>0</v>
      </c>
      <c r="N561" s="34" t="s">
        <v>30</v>
      </c>
      <c r="O561" s="33">
        <f>I561-M561</f>
        <v>2171.8259113200002</v>
      </c>
      <c r="P561" s="36" t="s">
        <v>30</v>
      </c>
      <c r="Q561" s="33">
        <f>M561-K561</f>
        <v>-13.36</v>
      </c>
      <c r="R561" s="36" t="s">
        <v>30</v>
      </c>
      <c r="S561" s="77">
        <f t="shared" si="276"/>
        <v>-1</v>
      </c>
      <c r="T561" s="78" t="s">
        <v>1084</v>
      </c>
    </row>
    <row r="562" spans="1:20" s="11" customFormat="1" ht="47.25" x14ac:dyDescent="0.25">
      <c r="A562" s="19" t="s">
        <v>1085</v>
      </c>
      <c r="B562" s="25" t="s">
        <v>327</v>
      </c>
      <c r="C562" s="21" t="s">
        <v>29</v>
      </c>
      <c r="D562" s="22">
        <v>0</v>
      </c>
      <c r="E562" s="22">
        <v>0</v>
      </c>
      <c r="F562" s="79" t="s">
        <v>30</v>
      </c>
      <c r="G562" s="22">
        <v>0</v>
      </c>
      <c r="H562" s="79" t="s">
        <v>30</v>
      </c>
      <c r="I562" s="22">
        <v>0</v>
      </c>
      <c r="J562" s="79" t="s">
        <v>30</v>
      </c>
      <c r="K562" s="22">
        <v>0</v>
      </c>
      <c r="L562" s="79" t="s">
        <v>30</v>
      </c>
      <c r="M562" s="22">
        <v>0</v>
      </c>
      <c r="N562" s="79" t="s">
        <v>30</v>
      </c>
      <c r="O562" s="22">
        <v>0</v>
      </c>
      <c r="P562" s="79" t="s">
        <v>30</v>
      </c>
      <c r="Q562" s="22">
        <v>0</v>
      </c>
      <c r="R562" s="79" t="s">
        <v>30</v>
      </c>
      <c r="S562" s="103">
        <v>0</v>
      </c>
      <c r="T562" s="80" t="s">
        <v>30</v>
      </c>
    </row>
    <row r="563" spans="1:20" s="11" customFormat="1" ht="31.5" x14ac:dyDescent="0.25">
      <c r="A563" s="19" t="s">
        <v>1086</v>
      </c>
      <c r="B563" s="25" t="s">
        <v>329</v>
      </c>
      <c r="C563" s="21" t="s">
        <v>29</v>
      </c>
      <c r="D563" s="22">
        <f>SUM(D564:D581)</f>
        <v>0</v>
      </c>
      <c r="E563" s="22">
        <f>SUM(E564:E581)</f>
        <v>140.49203346999997</v>
      </c>
      <c r="F563" s="22" t="s">
        <v>30</v>
      </c>
      <c r="G563" s="22">
        <f>SUM(G564:G581)</f>
        <v>74.377469899999994</v>
      </c>
      <c r="H563" s="22" t="s">
        <v>30</v>
      </c>
      <c r="I563" s="22">
        <f>SUM(I564:I581)</f>
        <v>66.114563570000001</v>
      </c>
      <c r="J563" s="79" t="s">
        <v>30</v>
      </c>
      <c r="K563" s="22">
        <f>SUM(K564:K581)</f>
        <v>61.997563569999997</v>
      </c>
      <c r="L563" s="79" t="s">
        <v>30</v>
      </c>
      <c r="M563" s="22">
        <f>SUM(M564:M581)</f>
        <v>52.637944349999998</v>
      </c>
      <c r="N563" s="22" t="s">
        <v>30</v>
      </c>
      <c r="O563" s="22">
        <f>SUM(O564:O581)</f>
        <v>13.7266317</v>
      </c>
      <c r="P563" s="79" t="s">
        <v>30</v>
      </c>
      <c r="Q563" s="22">
        <f>SUM(Q564:Q581)</f>
        <v>-9.6096316999999978</v>
      </c>
      <c r="R563" s="79" t="s">
        <v>30</v>
      </c>
      <c r="S563" s="103">
        <f t="shared" si="276"/>
        <v>-0.15500015075834372</v>
      </c>
      <c r="T563" s="80" t="s">
        <v>30</v>
      </c>
    </row>
    <row r="564" spans="1:20" ht="78.75" x14ac:dyDescent="0.25">
      <c r="A564" s="30" t="s">
        <v>1086</v>
      </c>
      <c r="B564" s="31" t="s">
        <v>1087</v>
      </c>
      <c r="C564" s="32" t="s">
        <v>1088</v>
      </c>
      <c r="D564" s="35" t="s">
        <v>30</v>
      </c>
      <c r="E564" s="33" t="s">
        <v>30</v>
      </c>
      <c r="F564" s="34" t="s">
        <v>30</v>
      </c>
      <c r="G564" s="36" t="s">
        <v>30</v>
      </c>
      <c r="H564" s="36" t="s">
        <v>30</v>
      </c>
      <c r="I564" s="36" t="s">
        <v>30</v>
      </c>
      <c r="J564" s="34" t="s">
        <v>30</v>
      </c>
      <c r="K564" s="33" t="s">
        <v>30</v>
      </c>
      <c r="L564" s="34" t="s">
        <v>30</v>
      </c>
      <c r="M564" s="33">
        <v>0.25001248000000004</v>
      </c>
      <c r="N564" s="34" t="s">
        <v>30</v>
      </c>
      <c r="O564" s="33" t="s">
        <v>30</v>
      </c>
      <c r="P564" s="36" t="s">
        <v>30</v>
      </c>
      <c r="Q564" s="33" t="s">
        <v>30</v>
      </c>
      <c r="R564" s="36" t="s">
        <v>30</v>
      </c>
      <c r="S564" s="77" t="s">
        <v>30</v>
      </c>
      <c r="T564" s="78" t="s">
        <v>1089</v>
      </c>
    </row>
    <row r="565" spans="1:20" ht="63" x14ac:dyDescent="0.25">
      <c r="A565" s="30" t="s">
        <v>1086</v>
      </c>
      <c r="B565" s="31" t="s">
        <v>1090</v>
      </c>
      <c r="C565" s="32" t="s">
        <v>1091</v>
      </c>
      <c r="D565" s="35" t="s">
        <v>30</v>
      </c>
      <c r="E565" s="33">
        <v>2.000003</v>
      </c>
      <c r="F565" s="34" t="s">
        <v>30</v>
      </c>
      <c r="G565" s="36">
        <v>0</v>
      </c>
      <c r="H565" s="36" t="s">
        <v>30</v>
      </c>
      <c r="I565" s="36">
        <v>2.000003</v>
      </c>
      <c r="J565" s="34" t="s">
        <v>30</v>
      </c>
      <c r="K565" s="33">
        <v>2.000003</v>
      </c>
      <c r="L565" s="34" t="s">
        <v>30</v>
      </c>
      <c r="M565" s="33">
        <v>1.677225</v>
      </c>
      <c r="N565" s="34" t="s">
        <v>30</v>
      </c>
      <c r="O565" s="33">
        <f>I565-M565</f>
        <v>0.32277800000000001</v>
      </c>
      <c r="P565" s="36" t="s">
        <v>30</v>
      </c>
      <c r="Q565" s="33">
        <f>M565-K565</f>
        <v>-0.32277800000000001</v>
      </c>
      <c r="R565" s="36" t="s">
        <v>30</v>
      </c>
      <c r="S565" s="77">
        <f t="shared" si="276"/>
        <v>-0.16138875791686313</v>
      </c>
      <c r="T565" s="78" t="s">
        <v>1092</v>
      </c>
    </row>
    <row r="566" spans="1:20" ht="47.25" x14ac:dyDescent="0.25">
      <c r="A566" s="30" t="s">
        <v>1086</v>
      </c>
      <c r="B566" s="31" t="s">
        <v>1093</v>
      </c>
      <c r="C566" s="32" t="s">
        <v>1094</v>
      </c>
      <c r="D566" s="35" t="s">
        <v>30</v>
      </c>
      <c r="E566" s="33">
        <v>19.245254240000001</v>
      </c>
      <c r="F566" s="34" t="s">
        <v>30</v>
      </c>
      <c r="G566" s="36">
        <v>11.528254239999999</v>
      </c>
      <c r="H566" s="36" t="s">
        <v>30</v>
      </c>
      <c r="I566" s="36">
        <v>7.7170000000000023</v>
      </c>
      <c r="J566" s="34" t="s">
        <v>30</v>
      </c>
      <c r="K566" s="33">
        <v>3.6</v>
      </c>
      <c r="L566" s="34" t="s">
        <v>30</v>
      </c>
      <c r="M566" s="33">
        <v>3.5833333299999999</v>
      </c>
      <c r="N566" s="34" t="s">
        <v>30</v>
      </c>
      <c r="O566" s="33">
        <f t="shared" ref="O566:O581" si="309">I566-M566</f>
        <v>4.133666670000002</v>
      </c>
      <c r="P566" s="36" t="s">
        <v>30</v>
      </c>
      <c r="Q566" s="33">
        <f t="shared" ref="Q566:Q581" si="310">M566-K566</f>
        <v>-1.6666670000000217E-2</v>
      </c>
      <c r="R566" s="36" t="s">
        <v>30</v>
      </c>
      <c r="S566" s="77">
        <f t="shared" si="276"/>
        <v>-4.6296305555556154E-3</v>
      </c>
      <c r="T566" s="78" t="s">
        <v>30</v>
      </c>
    </row>
    <row r="567" spans="1:20" ht="31.5" x14ac:dyDescent="0.25">
      <c r="A567" s="30" t="s">
        <v>1086</v>
      </c>
      <c r="B567" s="31" t="s">
        <v>1095</v>
      </c>
      <c r="C567" s="32" t="s">
        <v>1096</v>
      </c>
      <c r="D567" s="35" t="s">
        <v>30</v>
      </c>
      <c r="E567" s="33">
        <v>2.4076010299999999</v>
      </c>
      <c r="F567" s="34" t="s">
        <v>30</v>
      </c>
      <c r="G567" s="36">
        <v>0</v>
      </c>
      <c r="H567" s="36" t="s">
        <v>30</v>
      </c>
      <c r="I567" s="36">
        <v>2.4076010299999999</v>
      </c>
      <c r="J567" s="34" t="s">
        <v>30</v>
      </c>
      <c r="K567" s="33">
        <v>2.4076010299999999</v>
      </c>
      <c r="L567" s="34" t="s">
        <v>30</v>
      </c>
      <c r="M567" s="33">
        <v>0</v>
      </c>
      <c r="N567" s="34" t="s">
        <v>30</v>
      </c>
      <c r="O567" s="33">
        <f t="shared" si="309"/>
        <v>2.4076010299999999</v>
      </c>
      <c r="P567" s="36" t="s">
        <v>30</v>
      </c>
      <c r="Q567" s="33">
        <f t="shared" si="310"/>
        <v>-2.4076010299999999</v>
      </c>
      <c r="R567" s="36" t="s">
        <v>30</v>
      </c>
      <c r="S567" s="77">
        <f t="shared" si="276"/>
        <v>-1</v>
      </c>
      <c r="T567" s="78" t="s">
        <v>268</v>
      </c>
    </row>
    <row r="568" spans="1:20" ht="31.5" x14ac:dyDescent="0.25">
      <c r="A568" s="30" t="s">
        <v>1086</v>
      </c>
      <c r="B568" s="31" t="s">
        <v>1097</v>
      </c>
      <c r="C568" s="32" t="s">
        <v>1098</v>
      </c>
      <c r="D568" s="35" t="s">
        <v>30</v>
      </c>
      <c r="E568" s="33">
        <v>7.71</v>
      </c>
      <c r="F568" s="34" t="s">
        <v>30</v>
      </c>
      <c r="G568" s="36">
        <v>0</v>
      </c>
      <c r="H568" s="36" t="s">
        <v>30</v>
      </c>
      <c r="I568" s="36">
        <v>7.71</v>
      </c>
      <c r="J568" s="34" t="s">
        <v>30</v>
      </c>
      <c r="K568" s="33">
        <v>7.71</v>
      </c>
      <c r="L568" s="34" t="s">
        <v>30</v>
      </c>
      <c r="M568" s="33">
        <v>5.6881499999999994</v>
      </c>
      <c r="N568" s="34" t="s">
        <v>30</v>
      </c>
      <c r="O568" s="33">
        <f t="shared" si="309"/>
        <v>2.0218500000000006</v>
      </c>
      <c r="P568" s="36" t="s">
        <v>30</v>
      </c>
      <c r="Q568" s="33">
        <f t="shared" si="310"/>
        <v>-2.0218500000000006</v>
      </c>
      <c r="R568" s="36" t="s">
        <v>30</v>
      </c>
      <c r="S568" s="77">
        <f t="shared" si="276"/>
        <v>-0.26223735408560317</v>
      </c>
      <c r="T568" s="78" t="s">
        <v>1092</v>
      </c>
    </row>
    <row r="569" spans="1:20" ht="31.5" x14ac:dyDescent="0.25">
      <c r="A569" s="30" t="s">
        <v>1086</v>
      </c>
      <c r="B569" s="31" t="s">
        <v>1099</v>
      </c>
      <c r="C569" s="32" t="s">
        <v>1100</v>
      </c>
      <c r="D569" s="35" t="s">
        <v>30</v>
      </c>
      <c r="E569" s="33">
        <v>96.50934153</v>
      </c>
      <c r="F569" s="34" t="s">
        <v>30</v>
      </c>
      <c r="G569" s="36">
        <v>62.849215659999999</v>
      </c>
      <c r="H569" s="36" t="s">
        <v>30</v>
      </c>
      <c r="I569" s="36">
        <v>33.660125870000002</v>
      </c>
      <c r="J569" s="34" t="s">
        <v>30</v>
      </c>
      <c r="K569" s="33">
        <v>33.660125869999995</v>
      </c>
      <c r="L569" s="34" t="s">
        <v>30</v>
      </c>
      <c r="M569" s="33">
        <v>33.660125869999995</v>
      </c>
      <c r="N569" s="34" t="s">
        <v>30</v>
      </c>
      <c r="O569" s="33">
        <f t="shared" si="309"/>
        <v>0</v>
      </c>
      <c r="P569" s="36" t="s">
        <v>30</v>
      </c>
      <c r="Q569" s="33">
        <f t="shared" si="310"/>
        <v>0</v>
      </c>
      <c r="R569" s="36" t="s">
        <v>30</v>
      </c>
      <c r="S569" s="77">
        <f t="shared" si="276"/>
        <v>0</v>
      </c>
      <c r="T569" s="78" t="s">
        <v>30</v>
      </c>
    </row>
    <row r="570" spans="1:20" ht="47.25" x14ac:dyDescent="0.25">
      <c r="A570" s="30" t="s">
        <v>1086</v>
      </c>
      <c r="B570" s="31" t="s">
        <v>1101</v>
      </c>
      <c r="C570" s="32" t="s">
        <v>1102</v>
      </c>
      <c r="D570" s="35" t="s">
        <v>30</v>
      </c>
      <c r="E570" s="33">
        <v>0.85</v>
      </c>
      <c r="F570" s="34" t="s">
        <v>30</v>
      </c>
      <c r="G570" s="36">
        <v>0</v>
      </c>
      <c r="H570" s="36" t="s">
        <v>30</v>
      </c>
      <c r="I570" s="36">
        <v>0.85</v>
      </c>
      <c r="J570" s="34" t="s">
        <v>30</v>
      </c>
      <c r="K570" s="33">
        <v>0.85</v>
      </c>
      <c r="L570" s="34" t="s">
        <v>30</v>
      </c>
      <c r="M570" s="33">
        <v>0.84824417000000008</v>
      </c>
      <c r="N570" s="34" t="s">
        <v>30</v>
      </c>
      <c r="O570" s="33">
        <f t="shared" si="309"/>
        <v>1.7558299999999027E-3</v>
      </c>
      <c r="P570" s="36" t="s">
        <v>30</v>
      </c>
      <c r="Q570" s="33">
        <f t="shared" si="310"/>
        <v>-1.7558299999999027E-3</v>
      </c>
      <c r="R570" s="36" t="s">
        <v>30</v>
      </c>
      <c r="S570" s="77">
        <f t="shared" si="276"/>
        <v>-2.0656823529410619E-3</v>
      </c>
      <c r="T570" s="78" t="s">
        <v>30</v>
      </c>
    </row>
    <row r="571" spans="1:20" ht="47.25" x14ac:dyDescent="0.25">
      <c r="A571" s="30" t="s">
        <v>1086</v>
      </c>
      <c r="B571" s="31" t="s">
        <v>1103</v>
      </c>
      <c r="C571" s="32" t="s">
        <v>1104</v>
      </c>
      <c r="D571" s="35" t="s">
        <v>30</v>
      </c>
      <c r="E571" s="33">
        <v>0.31356000000000001</v>
      </c>
      <c r="F571" s="34" t="s">
        <v>30</v>
      </c>
      <c r="G571" s="36">
        <v>0</v>
      </c>
      <c r="H571" s="36" t="s">
        <v>30</v>
      </c>
      <c r="I571" s="36">
        <v>0.31356000000000001</v>
      </c>
      <c r="J571" s="34" t="s">
        <v>30</v>
      </c>
      <c r="K571" s="33">
        <v>0.31356000000000001</v>
      </c>
      <c r="L571" s="34" t="s">
        <v>30</v>
      </c>
      <c r="M571" s="33">
        <v>0.31356000000000001</v>
      </c>
      <c r="N571" s="34" t="s">
        <v>30</v>
      </c>
      <c r="O571" s="33">
        <f t="shared" si="309"/>
        <v>0</v>
      </c>
      <c r="P571" s="36" t="s">
        <v>30</v>
      </c>
      <c r="Q571" s="33">
        <f t="shared" si="310"/>
        <v>0</v>
      </c>
      <c r="R571" s="36" t="s">
        <v>30</v>
      </c>
      <c r="S571" s="77">
        <f t="shared" si="276"/>
        <v>0</v>
      </c>
      <c r="T571" s="78" t="s">
        <v>30</v>
      </c>
    </row>
    <row r="572" spans="1:20" ht="47.25" x14ac:dyDescent="0.25">
      <c r="A572" s="30" t="s">
        <v>1086</v>
      </c>
      <c r="B572" s="31" t="s">
        <v>1105</v>
      </c>
      <c r="C572" s="32" t="s">
        <v>1106</v>
      </c>
      <c r="D572" s="35" t="s">
        <v>30</v>
      </c>
      <c r="E572" s="33">
        <v>0.66101700000000008</v>
      </c>
      <c r="F572" s="34" t="s">
        <v>30</v>
      </c>
      <c r="G572" s="36">
        <v>0</v>
      </c>
      <c r="H572" s="36" t="s">
        <v>30</v>
      </c>
      <c r="I572" s="36">
        <v>0.66101700000000008</v>
      </c>
      <c r="J572" s="34" t="s">
        <v>30</v>
      </c>
      <c r="K572" s="33">
        <v>0.66101700000000008</v>
      </c>
      <c r="L572" s="34" t="s">
        <v>30</v>
      </c>
      <c r="M572" s="33">
        <v>0.66101700000000008</v>
      </c>
      <c r="N572" s="34" t="s">
        <v>30</v>
      </c>
      <c r="O572" s="33">
        <f t="shared" si="309"/>
        <v>0</v>
      </c>
      <c r="P572" s="36" t="s">
        <v>30</v>
      </c>
      <c r="Q572" s="33">
        <f t="shared" si="310"/>
        <v>0</v>
      </c>
      <c r="R572" s="36" t="s">
        <v>30</v>
      </c>
      <c r="S572" s="77">
        <f t="shared" si="276"/>
        <v>0</v>
      </c>
      <c r="T572" s="78" t="s">
        <v>30</v>
      </c>
    </row>
    <row r="573" spans="1:20" ht="47.25" x14ac:dyDescent="0.25">
      <c r="A573" s="30" t="s">
        <v>1086</v>
      </c>
      <c r="B573" s="31" t="s">
        <v>1107</v>
      </c>
      <c r="C573" s="32" t="s">
        <v>1108</v>
      </c>
      <c r="D573" s="35" t="s">
        <v>30</v>
      </c>
      <c r="E573" s="33">
        <v>0.62711300000000003</v>
      </c>
      <c r="F573" s="34" t="s">
        <v>30</v>
      </c>
      <c r="G573" s="36">
        <v>0</v>
      </c>
      <c r="H573" s="36" t="s">
        <v>30</v>
      </c>
      <c r="I573" s="36">
        <v>0.62711300000000003</v>
      </c>
      <c r="J573" s="34" t="s">
        <v>30</v>
      </c>
      <c r="K573" s="33">
        <v>0.62711300000000003</v>
      </c>
      <c r="L573" s="34" t="s">
        <v>30</v>
      </c>
      <c r="M573" s="33">
        <v>0.62711300000000003</v>
      </c>
      <c r="N573" s="34" t="s">
        <v>30</v>
      </c>
      <c r="O573" s="33">
        <f t="shared" si="309"/>
        <v>0</v>
      </c>
      <c r="P573" s="36" t="s">
        <v>30</v>
      </c>
      <c r="Q573" s="33">
        <f t="shared" si="310"/>
        <v>0</v>
      </c>
      <c r="R573" s="36" t="s">
        <v>30</v>
      </c>
      <c r="S573" s="77">
        <f t="shared" si="276"/>
        <v>0</v>
      </c>
      <c r="T573" s="78" t="s">
        <v>30</v>
      </c>
    </row>
    <row r="574" spans="1:20" ht="31.5" x14ac:dyDescent="0.25">
      <c r="A574" s="30" t="s">
        <v>1086</v>
      </c>
      <c r="B574" s="31" t="s">
        <v>1109</v>
      </c>
      <c r="C574" s="32" t="s">
        <v>1110</v>
      </c>
      <c r="D574" s="35" t="s">
        <v>30</v>
      </c>
      <c r="E574" s="33">
        <v>3.51</v>
      </c>
      <c r="F574" s="34" t="s">
        <v>30</v>
      </c>
      <c r="G574" s="36">
        <v>0</v>
      </c>
      <c r="H574" s="36" t="s">
        <v>30</v>
      </c>
      <c r="I574" s="36">
        <v>3.51</v>
      </c>
      <c r="J574" s="34" t="s">
        <v>30</v>
      </c>
      <c r="K574" s="33">
        <v>3.51</v>
      </c>
      <c r="L574" s="34" t="s">
        <v>30</v>
      </c>
      <c r="M574" s="33">
        <v>0</v>
      </c>
      <c r="N574" s="34" t="s">
        <v>30</v>
      </c>
      <c r="O574" s="33">
        <f t="shared" si="309"/>
        <v>3.51</v>
      </c>
      <c r="P574" s="36" t="s">
        <v>30</v>
      </c>
      <c r="Q574" s="33">
        <f t="shared" si="310"/>
        <v>-3.51</v>
      </c>
      <c r="R574" s="36" t="s">
        <v>30</v>
      </c>
      <c r="S574" s="77">
        <f t="shared" si="276"/>
        <v>-1</v>
      </c>
      <c r="T574" s="78" t="s">
        <v>268</v>
      </c>
    </row>
    <row r="575" spans="1:20" ht="31.5" x14ac:dyDescent="0.25">
      <c r="A575" s="30" t="s">
        <v>1086</v>
      </c>
      <c r="B575" s="31" t="s">
        <v>1111</v>
      </c>
      <c r="C575" s="32" t="s">
        <v>1112</v>
      </c>
      <c r="D575" s="35" t="s">
        <v>30</v>
      </c>
      <c r="E575" s="33">
        <v>0.83050999999999997</v>
      </c>
      <c r="F575" s="34" t="s">
        <v>30</v>
      </c>
      <c r="G575" s="36">
        <v>0</v>
      </c>
      <c r="H575" s="36" t="s">
        <v>30</v>
      </c>
      <c r="I575" s="36">
        <v>0.83050999999999997</v>
      </c>
      <c r="J575" s="34" t="s">
        <v>30</v>
      </c>
      <c r="K575" s="33">
        <v>0.83050999999999997</v>
      </c>
      <c r="L575" s="34" t="s">
        <v>30</v>
      </c>
      <c r="M575" s="33">
        <v>0.87</v>
      </c>
      <c r="N575" s="34" t="s">
        <v>30</v>
      </c>
      <c r="O575" s="33">
        <f t="shared" si="309"/>
        <v>-3.9490000000000025E-2</v>
      </c>
      <c r="P575" s="36" t="s">
        <v>30</v>
      </c>
      <c r="Q575" s="33">
        <f t="shared" si="310"/>
        <v>3.9490000000000025E-2</v>
      </c>
      <c r="R575" s="36" t="s">
        <v>30</v>
      </c>
      <c r="S575" s="77">
        <f t="shared" si="276"/>
        <v>4.7549096338394513E-2</v>
      </c>
      <c r="T575" s="78" t="s">
        <v>1113</v>
      </c>
    </row>
    <row r="576" spans="1:20" ht="31.5" x14ac:dyDescent="0.25">
      <c r="A576" s="30" t="s">
        <v>1086</v>
      </c>
      <c r="B576" s="31" t="s">
        <v>1114</v>
      </c>
      <c r="C576" s="32" t="s">
        <v>1115</v>
      </c>
      <c r="D576" s="35" t="s">
        <v>30</v>
      </c>
      <c r="E576" s="33">
        <v>0.65400000000000003</v>
      </c>
      <c r="F576" s="34" t="s">
        <v>30</v>
      </c>
      <c r="G576" s="36">
        <v>0</v>
      </c>
      <c r="H576" s="36" t="s">
        <v>30</v>
      </c>
      <c r="I576" s="36">
        <v>0.65400000000000003</v>
      </c>
      <c r="J576" s="34" t="s">
        <v>30</v>
      </c>
      <c r="K576" s="33">
        <v>0.65400000000000003</v>
      </c>
      <c r="L576" s="34" t="s">
        <v>30</v>
      </c>
      <c r="M576" s="33">
        <v>0.47191363999999997</v>
      </c>
      <c r="N576" s="34" t="s">
        <v>30</v>
      </c>
      <c r="O576" s="33">
        <f t="shared" si="309"/>
        <v>0.18208636000000006</v>
      </c>
      <c r="P576" s="36" t="s">
        <v>30</v>
      </c>
      <c r="Q576" s="33">
        <f t="shared" si="310"/>
        <v>-0.18208636000000006</v>
      </c>
      <c r="R576" s="36" t="s">
        <v>30</v>
      </c>
      <c r="S576" s="77">
        <f t="shared" si="276"/>
        <v>-0.27841951070336401</v>
      </c>
      <c r="T576" s="78" t="s">
        <v>1092</v>
      </c>
    </row>
    <row r="577" spans="1:20" ht="31.5" x14ac:dyDescent="0.25">
      <c r="A577" s="30" t="s">
        <v>1086</v>
      </c>
      <c r="B577" s="31" t="s">
        <v>1116</v>
      </c>
      <c r="C577" s="32" t="s">
        <v>1117</v>
      </c>
      <c r="D577" s="35" t="s">
        <v>30</v>
      </c>
      <c r="E577" s="33">
        <v>0.15875779000000001</v>
      </c>
      <c r="F577" s="34" t="s">
        <v>30</v>
      </c>
      <c r="G577" s="36">
        <v>0</v>
      </c>
      <c r="H577" s="36" t="s">
        <v>30</v>
      </c>
      <c r="I577" s="36">
        <v>0.15875779000000001</v>
      </c>
      <c r="J577" s="34" t="s">
        <v>30</v>
      </c>
      <c r="K577" s="33">
        <v>0.15875779000000001</v>
      </c>
      <c r="L577" s="34" t="s">
        <v>30</v>
      </c>
      <c r="M577" s="33">
        <v>0</v>
      </c>
      <c r="N577" s="34" t="s">
        <v>30</v>
      </c>
      <c r="O577" s="33">
        <f t="shared" si="309"/>
        <v>0.15875779000000001</v>
      </c>
      <c r="P577" s="36" t="s">
        <v>30</v>
      </c>
      <c r="Q577" s="33">
        <f t="shared" si="310"/>
        <v>-0.15875779000000001</v>
      </c>
      <c r="R577" s="36" t="s">
        <v>30</v>
      </c>
      <c r="S577" s="77">
        <f t="shared" si="276"/>
        <v>-1</v>
      </c>
      <c r="T577" s="78" t="s">
        <v>268</v>
      </c>
    </row>
    <row r="578" spans="1:20" ht="31.5" x14ac:dyDescent="0.25">
      <c r="A578" s="30" t="s">
        <v>1086</v>
      </c>
      <c r="B578" s="31" t="s">
        <v>1118</v>
      </c>
      <c r="C578" s="32" t="s">
        <v>1119</v>
      </c>
      <c r="D578" s="35" t="s">
        <v>30</v>
      </c>
      <c r="E578" s="33">
        <v>0.16533338</v>
      </c>
      <c r="F578" s="34" t="s">
        <v>30</v>
      </c>
      <c r="G578" s="36">
        <v>0</v>
      </c>
      <c r="H578" s="36" t="s">
        <v>30</v>
      </c>
      <c r="I578" s="36">
        <v>0.16533338</v>
      </c>
      <c r="J578" s="34" t="s">
        <v>30</v>
      </c>
      <c r="K578" s="33">
        <v>0.16533338</v>
      </c>
      <c r="L578" s="34" t="s">
        <v>30</v>
      </c>
      <c r="M578" s="33">
        <v>0</v>
      </c>
      <c r="N578" s="34" t="s">
        <v>30</v>
      </c>
      <c r="O578" s="33">
        <f t="shared" si="309"/>
        <v>0.16533338</v>
      </c>
      <c r="P578" s="36" t="s">
        <v>30</v>
      </c>
      <c r="Q578" s="33">
        <f t="shared" si="310"/>
        <v>-0.16533338</v>
      </c>
      <c r="R578" s="36" t="s">
        <v>30</v>
      </c>
      <c r="S578" s="77">
        <f t="shared" si="276"/>
        <v>-1</v>
      </c>
      <c r="T578" s="78" t="s">
        <v>1120</v>
      </c>
    </row>
    <row r="579" spans="1:20" ht="31.5" x14ac:dyDescent="0.25">
      <c r="A579" s="30" t="s">
        <v>1086</v>
      </c>
      <c r="B579" s="31" t="s">
        <v>1121</v>
      </c>
      <c r="C579" s="32" t="s">
        <v>1122</v>
      </c>
      <c r="D579" s="35" t="s">
        <v>30</v>
      </c>
      <c r="E579" s="33">
        <v>0.12315882</v>
      </c>
      <c r="F579" s="34" t="s">
        <v>30</v>
      </c>
      <c r="G579" s="36">
        <v>0</v>
      </c>
      <c r="H579" s="36" t="s">
        <v>30</v>
      </c>
      <c r="I579" s="36">
        <v>0.12315882</v>
      </c>
      <c r="J579" s="34" t="s">
        <v>30</v>
      </c>
      <c r="K579" s="33">
        <v>0.12315882</v>
      </c>
      <c r="L579" s="34" t="s">
        <v>30</v>
      </c>
      <c r="M579" s="33">
        <v>0.12083333</v>
      </c>
      <c r="N579" s="34" t="s">
        <v>30</v>
      </c>
      <c r="O579" s="33">
        <f t="shared" si="309"/>
        <v>2.3254899999999995E-3</v>
      </c>
      <c r="P579" s="36" t="s">
        <v>30</v>
      </c>
      <c r="Q579" s="33">
        <f t="shared" si="310"/>
        <v>-2.3254899999999995E-3</v>
      </c>
      <c r="R579" s="36" t="s">
        <v>30</v>
      </c>
      <c r="S579" s="77">
        <f t="shared" si="276"/>
        <v>-1.888204190329202E-2</v>
      </c>
      <c r="T579" s="78" t="s">
        <v>30</v>
      </c>
    </row>
    <row r="580" spans="1:20" ht="31.5" x14ac:dyDescent="0.25">
      <c r="A580" s="30" t="s">
        <v>1086</v>
      </c>
      <c r="B580" s="31" t="s">
        <v>1123</v>
      </c>
      <c r="C580" s="32" t="s">
        <v>1124</v>
      </c>
      <c r="D580" s="35" t="s">
        <v>30</v>
      </c>
      <c r="E580" s="33">
        <v>8.668468E-2</v>
      </c>
      <c r="F580" s="34" t="s">
        <v>30</v>
      </c>
      <c r="G580" s="36">
        <v>0</v>
      </c>
      <c r="H580" s="36" t="s">
        <v>30</v>
      </c>
      <c r="I580" s="36">
        <v>8.668468E-2</v>
      </c>
      <c r="J580" s="34" t="s">
        <v>30</v>
      </c>
      <c r="K580" s="33">
        <v>8.668468E-2</v>
      </c>
      <c r="L580" s="34" t="s">
        <v>30</v>
      </c>
      <c r="M580" s="33">
        <v>0</v>
      </c>
      <c r="N580" s="34" t="s">
        <v>30</v>
      </c>
      <c r="O580" s="33">
        <f t="shared" si="309"/>
        <v>8.668468E-2</v>
      </c>
      <c r="P580" s="36" t="s">
        <v>30</v>
      </c>
      <c r="Q580" s="33">
        <f t="shared" si="310"/>
        <v>-8.668468E-2</v>
      </c>
      <c r="R580" s="36" t="s">
        <v>30</v>
      </c>
      <c r="S580" s="77">
        <f t="shared" si="276"/>
        <v>-1</v>
      </c>
      <c r="T580" s="78" t="s">
        <v>268</v>
      </c>
    </row>
    <row r="581" spans="1:20" ht="47.25" x14ac:dyDescent="0.25">
      <c r="A581" s="30" t="s">
        <v>1086</v>
      </c>
      <c r="B581" s="31" t="s">
        <v>1125</v>
      </c>
      <c r="C581" s="32" t="s">
        <v>1126</v>
      </c>
      <c r="D581" s="35" t="s">
        <v>30</v>
      </c>
      <c r="E581" s="33">
        <v>4.6396989999999994</v>
      </c>
      <c r="F581" s="34" t="s">
        <v>30</v>
      </c>
      <c r="G581" s="36">
        <v>0</v>
      </c>
      <c r="H581" s="36" t="s">
        <v>30</v>
      </c>
      <c r="I581" s="36">
        <v>4.6396989999999994</v>
      </c>
      <c r="J581" s="34" t="s">
        <v>30</v>
      </c>
      <c r="K581" s="33">
        <v>4.6396989999999994</v>
      </c>
      <c r="L581" s="34" t="s">
        <v>30</v>
      </c>
      <c r="M581" s="33">
        <v>3.86641653</v>
      </c>
      <c r="N581" s="34" t="s">
        <v>30</v>
      </c>
      <c r="O581" s="33">
        <f t="shared" si="309"/>
        <v>0.77328246999999939</v>
      </c>
      <c r="P581" s="36" t="s">
        <v>30</v>
      </c>
      <c r="Q581" s="33">
        <f t="shared" si="310"/>
        <v>-0.77328246999999939</v>
      </c>
      <c r="R581" s="36" t="s">
        <v>30</v>
      </c>
      <c r="S581" s="77">
        <f t="shared" si="276"/>
        <v>-0.16666651651324785</v>
      </c>
      <c r="T581" s="78" t="s">
        <v>1127</v>
      </c>
    </row>
    <row r="582" spans="1:20" s="11" customFormat="1" x14ac:dyDescent="0.25">
      <c r="A582" s="19" t="s">
        <v>1128</v>
      </c>
      <c r="B582" s="23" t="s">
        <v>1129</v>
      </c>
      <c r="C582" s="23" t="s">
        <v>29</v>
      </c>
      <c r="D582" s="23">
        <f>SUM(D583,D598,D605,D613,D620,D625,D626)</f>
        <v>0</v>
      </c>
      <c r="E582" s="23">
        <f>SUM(E583,E598,E605,E613,E620,E625,E626)</f>
        <v>603.11036614585191</v>
      </c>
      <c r="F582" s="79" t="s">
        <v>30</v>
      </c>
      <c r="G582" s="23">
        <f>SUM(G583,G598,G605,G613,G620,G625,G626)</f>
        <v>165.54767975000004</v>
      </c>
      <c r="H582" s="79" t="s">
        <v>30</v>
      </c>
      <c r="I582" s="23">
        <f>SUM(I583,I598,I605,I613,I620,I625,I626)</f>
        <v>437.56268639585193</v>
      </c>
      <c r="J582" s="79" t="s">
        <v>30</v>
      </c>
      <c r="K582" s="23">
        <f>SUM(K583,K598,K605,K613,K620,K625,K626)</f>
        <v>42.219977499999999</v>
      </c>
      <c r="L582" s="79" t="s">
        <v>30</v>
      </c>
      <c r="M582" s="23">
        <f>SUM(M583,M598,M605,M613,M620,M625,M626)</f>
        <v>9.0534636000000006</v>
      </c>
      <c r="N582" s="79" t="s">
        <v>30</v>
      </c>
      <c r="O582" s="23">
        <f>SUM(O583,O598,O605,O613,O620,O625,O626)</f>
        <v>428.50922279585194</v>
      </c>
      <c r="P582" s="79" t="s">
        <v>30</v>
      </c>
      <c r="Q582" s="23">
        <f>SUM(Q583,Q598,Q605,Q613,Q620,Q625,Q626)</f>
        <v>-33.166513899999998</v>
      </c>
      <c r="R582" s="79" t="s">
        <v>30</v>
      </c>
      <c r="S582" s="103">
        <f t="shared" si="276"/>
        <v>-0.78556446175273298</v>
      </c>
      <c r="T582" s="80" t="s">
        <v>30</v>
      </c>
    </row>
    <row r="583" spans="1:20" s="11" customFormat="1" ht="31.5" x14ac:dyDescent="0.25">
      <c r="A583" s="19" t="s">
        <v>1130</v>
      </c>
      <c r="B583" s="20" t="s">
        <v>48</v>
      </c>
      <c r="C583" s="21" t="s">
        <v>29</v>
      </c>
      <c r="D583" s="22">
        <f>SUM(D584,D587,D590,D597)</f>
        <v>0</v>
      </c>
      <c r="E583" s="22">
        <f>SUM(E584,E587,E590,E597)</f>
        <v>320.23805172585196</v>
      </c>
      <c r="F583" s="79" t="s">
        <v>30</v>
      </c>
      <c r="G583" s="22">
        <f t="shared" ref="G583" si="311">SUM(G584,G587,G590,G597)</f>
        <v>64.645873270000038</v>
      </c>
      <c r="H583" s="79" t="s">
        <v>30</v>
      </c>
      <c r="I583" s="22">
        <f t="shared" ref="I583" si="312">SUM(I584,I587,I590,I597)</f>
        <v>255.59217845585192</v>
      </c>
      <c r="J583" s="79" t="s">
        <v>30</v>
      </c>
      <c r="K583" s="22">
        <f t="shared" ref="K583" si="313">SUM(K584,K587,K590,K597)</f>
        <v>0</v>
      </c>
      <c r="L583" s="79" t="s">
        <v>30</v>
      </c>
      <c r="M583" s="22">
        <f t="shared" ref="M583" si="314">SUM(M584,M587,M590,M597)</f>
        <v>0</v>
      </c>
      <c r="N583" s="79" t="s">
        <v>30</v>
      </c>
      <c r="O583" s="22">
        <f t="shared" ref="O583" si="315">SUM(O584,O587,O590,O597)</f>
        <v>255.59217845585192</v>
      </c>
      <c r="P583" s="79" t="s">
        <v>30</v>
      </c>
      <c r="Q583" s="22">
        <f t="shared" ref="Q583" si="316">SUM(Q584,Q587,Q590,Q597)</f>
        <v>0</v>
      </c>
      <c r="R583" s="79" t="s">
        <v>30</v>
      </c>
      <c r="S583" s="103">
        <v>0</v>
      </c>
      <c r="T583" s="80" t="s">
        <v>30</v>
      </c>
    </row>
    <row r="584" spans="1:20" s="11" customFormat="1" ht="126" x14ac:dyDescent="0.25">
      <c r="A584" s="25" t="s">
        <v>1131</v>
      </c>
      <c r="B584" s="25" t="s">
        <v>50</v>
      </c>
      <c r="C584" s="21" t="s">
        <v>29</v>
      </c>
      <c r="D584" s="22">
        <f t="shared" ref="D584:E584" si="317">D585+D586</f>
        <v>0</v>
      </c>
      <c r="E584" s="22">
        <f t="shared" si="317"/>
        <v>0</v>
      </c>
      <c r="F584" s="79" t="s">
        <v>30</v>
      </c>
      <c r="G584" s="22">
        <f t="shared" ref="G584" si="318">G585+G586</f>
        <v>0</v>
      </c>
      <c r="H584" s="79" t="s">
        <v>30</v>
      </c>
      <c r="I584" s="22">
        <f t="shared" ref="I584" si="319">I585+I586</f>
        <v>0</v>
      </c>
      <c r="J584" s="79" t="s">
        <v>30</v>
      </c>
      <c r="K584" s="22">
        <f t="shared" ref="K584" si="320">K585+K586</f>
        <v>0</v>
      </c>
      <c r="L584" s="79" t="s">
        <v>30</v>
      </c>
      <c r="M584" s="22">
        <f t="shared" ref="M584" si="321">M585+M586</f>
        <v>0</v>
      </c>
      <c r="N584" s="79" t="s">
        <v>30</v>
      </c>
      <c r="O584" s="22">
        <f t="shared" ref="O584" si="322">O585+O586</f>
        <v>0</v>
      </c>
      <c r="P584" s="79" t="s">
        <v>30</v>
      </c>
      <c r="Q584" s="22">
        <f t="shared" ref="Q584" si="323">Q585+Q586</f>
        <v>0</v>
      </c>
      <c r="R584" s="79" t="s">
        <v>30</v>
      </c>
      <c r="S584" s="103">
        <v>0</v>
      </c>
      <c r="T584" s="80" t="s">
        <v>30</v>
      </c>
    </row>
    <row r="585" spans="1:20" s="11" customFormat="1" ht="47.25" x14ac:dyDescent="0.25">
      <c r="A585" s="25" t="s">
        <v>1132</v>
      </c>
      <c r="B585" s="25" t="s">
        <v>54</v>
      </c>
      <c r="C585" s="21" t="s">
        <v>29</v>
      </c>
      <c r="D585" s="22">
        <v>0</v>
      </c>
      <c r="E585" s="22">
        <v>0</v>
      </c>
      <c r="F585" s="79" t="s">
        <v>30</v>
      </c>
      <c r="G585" s="22">
        <v>0</v>
      </c>
      <c r="H585" s="79" t="s">
        <v>30</v>
      </c>
      <c r="I585" s="22">
        <v>0</v>
      </c>
      <c r="J585" s="79" t="s">
        <v>30</v>
      </c>
      <c r="K585" s="22">
        <v>0</v>
      </c>
      <c r="L585" s="79" t="s">
        <v>30</v>
      </c>
      <c r="M585" s="22">
        <v>0</v>
      </c>
      <c r="N585" s="79" t="s">
        <v>30</v>
      </c>
      <c r="O585" s="22">
        <v>0</v>
      </c>
      <c r="P585" s="79" t="s">
        <v>30</v>
      </c>
      <c r="Q585" s="22">
        <v>0</v>
      </c>
      <c r="R585" s="79" t="s">
        <v>30</v>
      </c>
      <c r="S585" s="103">
        <v>0</v>
      </c>
      <c r="T585" s="80" t="s">
        <v>30</v>
      </c>
    </row>
    <row r="586" spans="1:20" s="11" customFormat="1" ht="47.25" x14ac:dyDescent="0.25">
      <c r="A586" s="25" t="s">
        <v>1133</v>
      </c>
      <c r="B586" s="25" t="s">
        <v>54</v>
      </c>
      <c r="C586" s="21" t="s">
        <v>29</v>
      </c>
      <c r="D586" s="22">
        <v>0</v>
      </c>
      <c r="E586" s="22">
        <v>0</v>
      </c>
      <c r="F586" s="79" t="s">
        <v>30</v>
      </c>
      <c r="G586" s="22">
        <v>0</v>
      </c>
      <c r="H586" s="79" t="s">
        <v>30</v>
      </c>
      <c r="I586" s="22">
        <v>0</v>
      </c>
      <c r="J586" s="79" t="s">
        <v>30</v>
      </c>
      <c r="K586" s="22">
        <v>0</v>
      </c>
      <c r="L586" s="79" t="s">
        <v>30</v>
      </c>
      <c r="M586" s="22">
        <v>0</v>
      </c>
      <c r="N586" s="79" t="s">
        <v>30</v>
      </c>
      <c r="O586" s="22">
        <v>0</v>
      </c>
      <c r="P586" s="79" t="s">
        <v>30</v>
      </c>
      <c r="Q586" s="22">
        <v>0</v>
      </c>
      <c r="R586" s="79" t="s">
        <v>30</v>
      </c>
      <c r="S586" s="103">
        <v>0</v>
      </c>
      <c r="T586" s="80" t="s">
        <v>30</v>
      </c>
    </row>
    <row r="587" spans="1:20" s="11" customFormat="1" ht="78.75" x14ac:dyDescent="0.25">
      <c r="A587" s="19" t="s">
        <v>1134</v>
      </c>
      <c r="B587" s="25" t="s">
        <v>56</v>
      </c>
      <c r="C587" s="21" t="s">
        <v>29</v>
      </c>
      <c r="D587" s="22">
        <f t="shared" ref="D587:E587" si="324">D588+D589</f>
        <v>0</v>
      </c>
      <c r="E587" s="22">
        <f t="shared" si="324"/>
        <v>0</v>
      </c>
      <c r="F587" s="79" t="s">
        <v>30</v>
      </c>
      <c r="G587" s="22">
        <f t="shared" ref="G587" si="325">G588+G589</f>
        <v>0</v>
      </c>
      <c r="H587" s="79" t="s">
        <v>30</v>
      </c>
      <c r="I587" s="22">
        <f t="shared" ref="I587" si="326">I588+I589</f>
        <v>0</v>
      </c>
      <c r="J587" s="79" t="s">
        <v>30</v>
      </c>
      <c r="K587" s="22">
        <f t="shared" ref="K587" si="327">K588+K589</f>
        <v>0</v>
      </c>
      <c r="L587" s="79" t="s">
        <v>30</v>
      </c>
      <c r="M587" s="22">
        <f t="shared" ref="M587" si="328">M588+M589</f>
        <v>0</v>
      </c>
      <c r="N587" s="79" t="s">
        <v>30</v>
      </c>
      <c r="O587" s="22">
        <f t="shared" ref="O587" si="329">O588+O589</f>
        <v>0</v>
      </c>
      <c r="P587" s="79" t="s">
        <v>30</v>
      </c>
      <c r="Q587" s="22">
        <f t="shared" ref="Q587" si="330">Q588+Q589</f>
        <v>0</v>
      </c>
      <c r="R587" s="79" t="s">
        <v>30</v>
      </c>
      <c r="S587" s="103">
        <v>0</v>
      </c>
      <c r="T587" s="80" t="s">
        <v>30</v>
      </c>
    </row>
    <row r="588" spans="1:20" s="11" customFormat="1" ht="47.25" x14ac:dyDescent="0.25">
      <c r="A588" s="19" t="s">
        <v>1135</v>
      </c>
      <c r="B588" s="25" t="s">
        <v>985</v>
      </c>
      <c r="C588" s="21" t="s">
        <v>29</v>
      </c>
      <c r="D588" s="22">
        <v>0</v>
      </c>
      <c r="E588" s="22">
        <v>0</v>
      </c>
      <c r="F588" s="79" t="s">
        <v>30</v>
      </c>
      <c r="G588" s="22">
        <v>0</v>
      </c>
      <c r="H588" s="79" t="s">
        <v>30</v>
      </c>
      <c r="I588" s="22">
        <v>0</v>
      </c>
      <c r="J588" s="79" t="s">
        <v>30</v>
      </c>
      <c r="K588" s="22">
        <v>0</v>
      </c>
      <c r="L588" s="79" t="s">
        <v>30</v>
      </c>
      <c r="M588" s="22">
        <v>0</v>
      </c>
      <c r="N588" s="79" t="s">
        <v>30</v>
      </c>
      <c r="O588" s="22">
        <v>0</v>
      </c>
      <c r="P588" s="79" t="s">
        <v>30</v>
      </c>
      <c r="Q588" s="22">
        <v>0</v>
      </c>
      <c r="R588" s="79" t="s">
        <v>30</v>
      </c>
      <c r="S588" s="103">
        <v>0</v>
      </c>
      <c r="T588" s="80" t="s">
        <v>30</v>
      </c>
    </row>
    <row r="589" spans="1:20" s="11" customFormat="1" ht="47.25" x14ac:dyDescent="0.25">
      <c r="A589" s="19" t="s">
        <v>1136</v>
      </c>
      <c r="B589" s="25" t="s">
        <v>54</v>
      </c>
      <c r="C589" s="21" t="s">
        <v>29</v>
      </c>
      <c r="D589" s="22">
        <v>0</v>
      </c>
      <c r="E589" s="22">
        <v>0</v>
      </c>
      <c r="F589" s="79" t="s">
        <v>30</v>
      </c>
      <c r="G589" s="22">
        <v>0</v>
      </c>
      <c r="H589" s="79" t="s">
        <v>30</v>
      </c>
      <c r="I589" s="22">
        <v>0</v>
      </c>
      <c r="J589" s="79" t="s">
        <v>30</v>
      </c>
      <c r="K589" s="22">
        <v>0</v>
      </c>
      <c r="L589" s="79" t="s">
        <v>30</v>
      </c>
      <c r="M589" s="22">
        <v>0</v>
      </c>
      <c r="N589" s="79" t="s">
        <v>30</v>
      </c>
      <c r="O589" s="22">
        <v>0</v>
      </c>
      <c r="P589" s="79" t="s">
        <v>30</v>
      </c>
      <c r="Q589" s="22">
        <v>0</v>
      </c>
      <c r="R589" s="79" t="s">
        <v>30</v>
      </c>
      <c r="S589" s="103">
        <v>0</v>
      </c>
      <c r="T589" s="80" t="s">
        <v>30</v>
      </c>
    </row>
    <row r="590" spans="1:20" s="11" customFormat="1" ht="63" x14ac:dyDescent="0.25">
      <c r="A590" s="19" t="s">
        <v>1137</v>
      </c>
      <c r="B590" s="25" t="s">
        <v>60</v>
      </c>
      <c r="C590" s="21" t="s">
        <v>29</v>
      </c>
      <c r="D590" s="22">
        <f>SUM(D591,D592,D593,D594,D595)</f>
        <v>0</v>
      </c>
      <c r="E590" s="22">
        <f>SUM(E591,E592,E593,E594,E595)</f>
        <v>320.23805172585196</v>
      </c>
      <c r="F590" s="79" t="s">
        <v>30</v>
      </c>
      <c r="G590" s="22">
        <f t="shared" ref="G590" si="331">SUM(G591,G592,G593,G594,G595)</f>
        <v>64.645873270000038</v>
      </c>
      <c r="H590" s="79" t="s">
        <v>30</v>
      </c>
      <c r="I590" s="22">
        <f t="shared" ref="I590" si="332">SUM(I591,I592,I593,I594,I595)</f>
        <v>255.59217845585192</v>
      </c>
      <c r="J590" s="79" t="s">
        <v>30</v>
      </c>
      <c r="K590" s="22">
        <f t="shared" ref="K590" si="333">SUM(K591,K592,K593,K594,K595)</f>
        <v>0</v>
      </c>
      <c r="L590" s="79" t="s">
        <v>30</v>
      </c>
      <c r="M590" s="22">
        <f t="shared" ref="M590" si="334">SUM(M591,M592,M593,M594,M595)</f>
        <v>0</v>
      </c>
      <c r="N590" s="79" t="s">
        <v>30</v>
      </c>
      <c r="O590" s="22">
        <f t="shared" ref="O590" si="335">SUM(O591,O592,O593,O594,O595)</f>
        <v>255.59217845585192</v>
      </c>
      <c r="P590" s="79" t="s">
        <v>30</v>
      </c>
      <c r="Q590" s="22">
        <f t="shared" ref="Q590" si="336">SUM(Q591,Q592,Q593,Q594,Q595)</f>
        <v>0</v>
      </c>
      <c r="R590" s="79" t="s">
        <v>30</v>
      </c>
      <c r="S590" s="103">
        <v>0</v>
      </c>
      <c r="T590" s="80" t="s">
        <v>30</v>
      </c>
    </row>
    <row r="591" spans="1:20" s="11" customFormat="1" ht="94.5" x14ac:dyDescent="0.25">
      <c r="A591" s="19" t="s">
        <v>1138</v>
      </c>
      <c r="B591" s="25" t="s">
        <v>62</v>
      </c>
      <c r="C591" s="21" t="s">
        <v>29</v>
      </c>
      <c r="D591" s="22">
        <v>0</v>
      </c>
      <c r="E591" s="22">
        <v>0</v>
      </c>
      <c r="F591" s="79" t="s">
        <v>30</v>
      </c>
      <c r="G591" s="22">
        <v>0</v>
      </c>
      <c r="H591" s="79" t="s">
        <v>30</v>
      </c>
      <c r="I591" s="22">
        <v>0</v>
      </c>
      <c r="J591" s="79" t="s">
        <v>30</v>
      </c>
      <c r="K591" s="22">
        <v>0</v>
      </c>
      <c r="L591" s="79" t="s">
        <v>30</v>
      </c>
      <c r="M591" s="22">
        <v>0</v>
      </c>
      <c r="N591" s="79" t="s">
        <v>30</v>
      </c>
      <c r="O591" s="22">
        <v>0</v>
      </c>
      <c r="P591" s="79" t="s">
        <v>30</v>
      </c>
      <c r="Q591" s="22">
        <v>0</v>
      </c>
      <c r="R591" s="79" t="s">
        <v>30</v>
      </c>
      <c r="S591" s="103">
        <v>0</v>
      </c>
      <c r="T591" s="80" t="s">
        <v>30</v>
      </c>
    </row>
    <row r="592" spans="1:20" s="11" customFormat="1" ht="94.5" x14ac:dyDescent="0.25">
      <c r="A592" s="19" t="s">
        <v>1139</v>
      </c>
      <c r="B592" s="23" t="s">
        <v>64</v>
      </c>
      <c r="C592" s="23" t="s">
        <v>29</v>
      </c>
      <c r="D592" s="28">
        <v>0</v>
      </c>
      <c r="E592" s="28">
        <v>0</v>
      </c>
      <c r="F592" s="79" t="s">
        <v>30</v>
      </c>
      <c r="G592" s="28">
        <v>0</v>
      </c>
      <c r="H592" s="79" t="s">
        <v>30</v>
      </c>
      <c r="I592" s="28">
        <v>0</v>
      </c>
      <c r="J592" s="79" t="s">
        <v>30</v>
      </c>
      <c r="K592" s="28">
        <v>0</v>
      </c>
      <c r="L592" s="79" t="s">
        <v>30</v>
      </c>
      <c r="M592" s="28">
        <v>0</v>
      </c>
      <c r="N592" s="79" t="s">
        <v>30</v>
      </c>
      <c r="O592" s="28">
        <v>0</v>
      </c>
      <c r="P592" s="79" t="s">
        <v>30</v>
      </c>
      <c r="Q592" s="28">
        <v>0</v>
      </c>
      <c r="R592" s="79" t="s">
        <v>30</v>
      </c>
      <c r="S592" s="103">
        <v>0</v>
      </c>
      <c r="T592" s="80" t="s">
        <v>30</v>
      </c>
    </row>
    <row r="593" spans="1:20" s="11" customFormat="1" ht="94.5" x14ac:dyDescent="0.25">
      <c r="A593" s="19" t="s">
        <v>1140</v>
      </c>
      <c r="B593" s="20" t="s">
        <v>66</v>
      </c>
      <c r="C593" s="21" t="s">
        <v>29</v>
      </c>
      <c r="D593" s="22">
        <v>0</v>
      </c>
      <c r="E593" s="22">
        <v>0</v>
      </c>
      <c r="F593" s="79" t="s">
        <v>30</v>
      </c>
      <c r="G593" s="22">
        <v>0</v>
      </c>
      <c r="H593" s="79" t="s">
        <v>30</v>
      </c>
      <c r="I593" s="22">
        <v>0</v>
      </c>
      <c r="J593" s="79" t="s">
        <v>30</v>
      </c>
      <c r="K593" s="22">
        <v>0</v>
      </c>
      <c r="L593" s="79" t="s">
        <v>30</v>
      </c>
      <c r="M593" s="22">
        <v>0</v>
      </c>
      <c r="N593" s="79" t="s">
        <v>30</v>
      </c>
      <c r="O593" s="22">
        <v>0</v>
      </c>
      <c r="P593" s="79" t="s">
        <v>30</v>
      </c>
      <c r="Q593" s="22">
        <v>0</v>
      </c>
      <c r="R593" s="79" t="s">
        <v>30</v>
      </c>
      <c r="S593" s="103">
        <v>0</v>
      </c>
      <c r="T593" s="80" t="s">
        <v>30</v>
      </c>
    </row>
    <row r="594" spans="1:20" s="11" customFormat="1" ht="126" x14ac:dyDescent="0.25">
      <c r="A594" s="19" t="s">
        <v>1141</v>
      </c>
      <c r="B594" s="20" t="s">
        <v>72</v>
      </c>
      <c r="C594" s="21" t="s">
        <v>29</v>
      </c>
      <c r="D594" s="22">
        <v>0</v>
      </c>
      <c r="E594" s="22">
        <v>0</v>
      </c>
      <c r="F594" s="79" t="s">
        <v>30</v>
      </c>
      <c r="G594" s="22">
        <v>0</v>
      </c>
      <c r="H594" s="79" t="s">
        <v>30</v>
      </c>
      <c r="I594" s="22">
        <v>0</v>
      </c>
      <c r="J594" s="79" t="s">
        <v>30</v>
      </c>
      <c r="K594" s="22">
        <v>0</v>
      </c>
      <c r="L594" s="79" t="s">
        <v>30</v>
      </c>
      <c r="M594" s="22">
        <v>0</v>
      </c>
      <c r="N594" s="79" t="s">
        <v>30</v>
      </c>
      <c r="O594" s="22">
        <v>0</v>
      </c>
      <c r="P594" s="79" t="s">
        <v>30</v>
      </c>
      <c r="Q594" s="22">
        <v>0</v>
      </c>
      <c r="R594" s="79" t="s">
        <v>30</v>
      </c>
      <c r="S594" s="103">
        <v>0</v>
      </c>
      <c r="T594" s="80" t="s">
        <v>30</v>
      </c>
    </row>
    <row r="595" spans="1:20" s="11" customFormat="1" ht="126" x14ac:dyDescent="0.25">
      <c r="A595" s="23" t="s">
        <v>1142</v>
      </c>
      <c r="B595" s="23" t="s">
        <v>76</v>
      </c>
      <c r="C595" s="23" t="s">
        <v>29</v>
      </c>
      <c r="D595" s="22">
        <f t="shared" ref="D595:E595" si="337">SUM(D596)</f>
        <v>0</v>
      </c>
      <c r="E595" s="22">
        <f t="shared" si="337"/>
        <v>320.23805172585196</v>
      </c>
      <c r="F595" s="79" t="s">
        <v>30</v>
      </c>
      <c r="G595" s="22">
        <f t="shared" ref="G595" si="338">SUM(G596)</f>
        <v>64.645873270000038</v>
      </c>
      <c r="H595" s="79" t="s">
        <v>30</v>
      </c>
      <c r="I595" s="22">
        <f t="shared" ref="I595" si="339">SUM(I596)</f>
        <v>255.59217845585192</v>
      </c>
      <c r="J595" s="79" t="s">
        <v>30</v>
      </c>
      <c r="K595" s="22">
        <f t="shared" ref="K595" si="340">SUM(K596)</f>
        <v>0</v>
      </c>
      <c r="L595" s="79" t="s">
        <v>30</v>
      </c>
      <c r="M595" s="22">
        <f t="shared" ref="M595" si="341">SUM(M596)</f>
        <v>0</v>
      </c>
      <c r="N595" s="79" t="s">
        <v>30</v>
      </c>
      <c r="O595" s="22">
        <f t="shared" ref="O595" si="342">SUM(O596)</f>
        <v>255.59217845585192</v>
      </c>
      <c r="P595" s="79" t="s">
        <v>30</v>
      </c>
      <c r="Q595" s="22">
        <f t="shared" ref="Q595" si="343">SUM(Q596)</f>
        <v>0</v>
      </c>
      <c r="R595" s="79" t="s">
        <v>30</v>
      </c>
      <c r="S595" s="103">
        <v>0</v>
      </c>
      <c r="T595" s="80" t="s">
        <v>30</v>
      </c>
    </row>
    <row r="596" spans="1:20" ht="78.75" x14ac:dyDescent="0.25">
      <c r="A596" s="34" t="s">
        <v>1142</v>
      </c>
      <c r="B596" s="41" t="s">
        <v>1143</v>
      </c>
      <c r="C596" s="34" t="s">
        <v>1144</v>
      </c>
      <c r="D596" s="33" t="s">
        <v>30</v>
      </c>
      <c r="E596" s="33">
        <v>320.23805172585196</v>
      </c>
      <c r="F596" s="34" t="s">
        <v>30</v>
      </c>
      <c r="G596" s="36">
        <v>64.645873270000038</v>
      </c>
      <c r="H596" s="36" t="s">
        <v>30</v>
      </c>
      <c r="I596" s="36">
        <v>255.59217845585192</v>
      </c>
      <c r="J596" s="34" t="s">
        <v>30</v>
      </c>
      <c r="K596" s="33">
        <v>0</v>
      </c>
      <c r="L596" s="34" t="s">
        <v>30</v>
      </c>
      <c r="M596" s="33">
        <v>0</v>
      </c>
      <c r="N596" s="34" t="s">
        <v>30</v>
      </c>
      <c r="O596" s="33">
        <f>I596-M596</f>
        <v>255.59217845585192</v>
      </c>
      <c r="P596" s="36" t="s">
        <v>30</v>
      </c>
      <c r="Q596" s="33">
        <f>M596-K596</f>
        <v>0</v>
      </c>
      <c r="R596" s="36" t="s">
        <v>30</v>
      </c>
      <c r="S596" s="77">
        <v>0</v>
      </c>
      <c r="T596" s="78" t="s">
        <v>30</v>
      </c>
    </row>
    <row r="597" spans="1:20" s="11" customFormat="1" ht="47.25" x14ac:dyDescent="0.25">
      <c r="A597" s="23" t="s">
        <v>1145</v>
      </c>
      <c r="B597" s="23" t="s">
        <v>96</v>
      </c>
      <c r="C597" s="23" t="s">
        <v>29</v>
      </c>
      <c r="D597" s="22">
        <v>0</v>
      </c>
      <c r="E597" s="22">
        <v>0</v>
      </c>
      <c r="F597" s="79" t="s">
        <v>30</v>
      </c>
      <c r="G597" s="22">
        <v>0</v>
      </c>
      <c r="H597" s="79" t="s">
        <v>30</v>
      </c>
      <c r="I597" s="22">
        <v>0</v>
      </c>
      <c r="J597" s="79" t="s">
        <v>30</v>
      </c>
      <c r="K597" s="22">
        <v>0</v>
      </c>
      <c r="L597" s="79" t="s">
        <v>30</v>
      </c>
      <c r="M597" s="22">
        <v>0</v>
      </c>
      <c r="N597" s="79" t="s">
        <v>30</v>
      </c>
      <c r="O597" s="22">
        <v>0</v>
      </c>
      <c r="P597" s="79" t="s">
        <v>30</v>
      </c>
      <c r="Q597" s="22">
        <v>0</v>
      </c>
      <c r="R597" s="79" t="s">
        <v>30</v>
      </c>
      <c r="S597" s="103">
        <v>0</v>
      </c>
      <c r="T597" s="80" t="s">
        <v>30</v>
      </c>
    </row>
    <row r="598" spans="1:20" s="11" customFormat="1" ht="78.75" x14ac:dyDescent="0.25">
      <c r="A598" s="23" t="s">
        <v>1146</v>
      </c>
      <c r="B598" s="23" t="s">
        <v>98</v>
      </c>
      <c r="C598" s="23" t="s">
        <v>29</v>
      </c>
      <c r="D598" s="22">
        <f t="shared" ref="D598:E598" si="344">D599+D600+D602+D603</f>
        <v>0</v>
      </c>
      <c r="E598" s="22">
        <f t="shared" si="344"/>
        <v>96.593658790000006</v>
      </c>
      <c r="F598" s="79" t="s">
        <v>30</v>
      </c>
      <c r="G598" s="22">
        <f t="shared" ref="G598" si="345">G599+G600+G602+G603</f>
        <v>63.718427829999996</v>
      </c>
      <c r="H598" s="79" t="s">
        <v>30</v>
      </c>
      <c r="I598" s="22">
        <f t="shared" ref="I598" si="346">I599+I600+I602+I603</f>
        <v>32.875230960000003</v>
      </c>
      <c r="J598" s="79" t="s">
        <v>30</v>
      </c>
      <c r="K598" s="22">
        <f t="shared" ref="K598" si="347">K599+K600+K602+K603</f>
        <v>0</v>
      </c>
      <c r="L598" s="79" t="s">
        <v>30</v>
      </c>
      <c r="M598" s="22">
        <f t="shared" ref="M598" si="348">M599+M600+M602+M603</f>
        <v>0</v>
      </c>
      <c r="N598" s="79" t="s">
        <v>30</v>
      </c>
      <c r="O598" s="22">
        <f t="shared" ref="O598" si="349">O599+O600+O602+O603</f>
        <v>32.875230960000003</v>
      </c>
      <c r="P598" s="79" t="s">
        <v>30</v>
      </c>
      <c r="Q598" s="22">
        <f t="shared" ref="Q598" si="350">Q599+Q600+Q602+Q603</f>
        <v>0</v>
      </c>
      <c r="R598" s="79" t="s">
        <v>30</v>
      </c>
      <c r="S598" s="103">
        <v>0</v>
      </c>
      <c r="T598" s="80" t="s">
        <v>30</v>
      </c>
    </row>
    <row r="599" spans="1:20" s="11" customFormat="1" ht="47.25" x14ac:dyDescent="0.25">
      <c r="A599" s="23" t="s">
        <v>1147</v>
      </c>
      <c r="B599" s="23" t="s">
        <v>100</v>
      </c>
      <c r="C599" s="23" t="s">
        <v>29</v>
      </c>
      <c r="D599" s="22">
        <v>0</v>
      </c>
      <c r="E599" s="22">
        <v>0</v>
      </c>
      <c r="F599" s="79" t="s">
        <v>30</v>
      </c>
      <c r="G599" s="22">
        <v>0</v>
      </c>
      <c r="H599" s="79" t="s">
        <v>30</v>
      </c>
      <c r="I599" s="22">
        <v>0</v>
      </c>
      <c r="J599" s="79" t="s">
        <v>30</v>
      </c>
      <c r="K599" s="22">
        <v>0</v>
      </c>
      <c r="L599" s="79" t="s">
        <v>30</v>
      </c>
      <c r="M599" s="22">
        <v>0</v>
      </c>
      <c r="N599" s="79" t="s">
        <v>30</v>
      </c>
      <c r="O599" s="22">
        <v>0</v>
      </c>
      <c r="P599" s="79" t="s">
        <v>30</v>
      </c>
      <c r="Q599" s="22">
        <v>0</v>
      </c>
      <c r="R599" s="79" t="s">
        <v>30</v>
      </c>
      <c r="S599" s="103">
        <v>0</v>
      </c>
      <c r="T599" s="80" t="s">
        <v>30</v>
      </c>
    </row>
    <row r="600" spans="1:20" s="11" customFormat="1" ht="31.5" x14ac:dyDescent="0.25">
      <c r="A600" s="23" t="s">
        <v>1148</v>
      </c>
      <c r="B600" s="23" t="s">
        <v>109</v>
      </c>
      <c r="C600" s="23" t="s">
        <v>29</v>
      </c>
      <c r="D600" s="22">
        <f t="shared" ref="D600:E600" si="351">SUM(D601:D601)</f>
        <v>0</v>
      </c>
      <c r="E600" s="22">
        <f t="shared" si="351"/>
        <v>34.9</v>
      </c>
      <c r="F600" s="79" t="s">
        <v>30</v>
      </c>
      <c r="G600" s="22">
        <f t="shared" ref="G600" si="352">SUM(G601:G601)</f>
        <v>2.0247690399999954</v>
      </c>
      <c r="H600" s="79" t="s">
        <v>30</v>
      </c>
      <c r="I600" s="22">
        <f t="shared" ref="I600" si="353">SUM(I601:I601)</f>
        <v>32.875230960000003</v>
      </c>
      <c r="J600" s="79" t="s">
        <v>30</v>
      </c>
      <c r="K600" s="22">
        <f t="shared" ref="K600" si="354">SUM(K601:K601)</f>
        <v>0</v>
      </c>
      <c r="L600" s="79" t="s">
        <v>30</v>
      </c>
      <c r="M600" s="22">
        <f t="shared" ref="M600" si="355">SUM(M601:M601)</f>
        <v>0</v>
      </c>
      <c r="N600" s="79" t="s">
        <v>30</v>
      </c>
      <c r="O600" s="22">
        <f t="shared" ref="O600" si="356">SUM(O601:O601)</f>
        <v>32.875230960000003</v>
      </c>
      <c r="P600" s="79" t="s">
        <v>30</v>
      </c>
      <c r="Q600" s="22">
        <f t="shared" ref="Q600" si="357">SUM(Q601:Q601)</f>
        <v>0</v>
      </c>
      <c r="R600" s="79" t="s">
        <v>30</v>
      </c>
      <c r="S600" s="103">
        <v>0</v>
      </c>
      <c r="T600" s="80" t="s">
        <v>30</v>
      </c>
    </row>
    <row r="601" spans="1:20" ht="31.5" x14ac:dyDescent="0.25">
      <c r="A601" s="34" t="s">
        <v>1148</v>
      </c>
      <c r="B601" s="41" t="s">
        <v>1149</v>
      </c>
      <c r="C601" s="34" t="s">
        <v>1150</v>
      </c>
      <c r="D601" s="35" t="s">
        <v>30</v>
      </c>
      <c r="E601" s="35">
        <v>34.9</v>
      </c>
      <c r="F601" s="34" t="s">
        <v>30</v>
      </c>
      <c r="G601" s="36">
        <v>2.0247690399999954</v>
      </c>
      <c r="H601" s="36" t="s">
        <v>30</v>
      </c>
      <c r="I601" s="36">
        <v>32.875230960000003</v>
      </c>
      <c r="J601" s="34" t="s">
        <v>30</v>
      </c>
      <c r="K601" s="33">
        <v>0</v>
      </c>
      <c r="L601" s="34" t="s">
        <v>30</v>
      </c>
      <c r="M601" s="33">
        <v>0</v>
      </c>
      <c r="N601" s="34" t="s">
        <v>30</v>
      </c>
      <c r="O601" s="33">
        <f>I601-M601</f>
        <v>32.875230960000003</v>
      </c>
      <c r="P601" s="36" t="s">
        <v>30</v>
      </c>
      <c r="Q601" s="33">
        <f>M601-K601</f>
        <v>0</v>
      </c>
      <c r="R601" s="36" t="s">
        <v>30</v>
      </c>
      <c r="S601" s="77">
        <v>0</v>
      </c>
      <c r="T601" s="78" t="s">
        <v>30</v>
      </c>
    </row>
    <row r="602" spans="1:20" s="11" customFormat="1" ht="31.5" x14ac:dyDescent="0.25">
      <c r="A602" s="23" t="s">
        <v>1151</v>
      </c>
      <c r="B602" s="23" t="s">
        <v>118</v>
      </c>
      <c r="C602" s="23" t="s">
        <v>29</v>
      </c>
      <c r="D602" s="22">
        <v>0</v>
      </c>
      <c r="E602" s="22">
        <v>0</v>
      </c>
      <c r="F602" s="79" t="s">
        <v>30</v>
      </c>
      <c r="G602" s="22">
        <v>0</v>
      </c>
      <c r="H602" s="79" t="s">
        <v>30</v>
      </c>
      <c r="I602" s="22">
        <v>0</v>
      </c>
      <c r="J602" s="79" t="s">
        <v>30</v>
      </c>
      <c r="K602" s="22">
        <v>0</v>
      </c>
      <c r="L602" s="79" t="s">
        <v>30</v>
      </c>
      <c r="M602" s="22">
        <v>0</v>
      </c>
      <c r="N602" s="79" t="s">
        <v>30</v>
      </c>
      <c r="O602" s="22">
        <v>0</v>
      </c>
      <c r="P602" s="79" t="s">
        <v>30</v>
      </c>
      <c r="Q602" s="22">
        <v>0</v>
      </c>
      <c r="R602" s="79" t="s">
        <v>30</v>
      </c>
      <c r="S602" s="103">
        <v>0</v>
      </c>
      <c r="T602" s="80" t="s">
        <v>30</v>
      </c>
    </row>
    <row r="603" spans="1:20" s="11" customFormat="1" ht="31.5" x14ac:dyDescent="0.25">
      <c r="A603" s="23" t="s">
        <v>1152</v>
      </c>
      <c r="B603" s="23" t="s">
        <v>123</v>
      </c>
      <c r="C603" s="23" t="s">
        <v>29</v>
      </c>
      <c r="D603" s="22">
        <f>SUM(D604:D604)</f>
        <v>0</v>
      </c>
      <c r="E603" s="22">
        <f>SUM(E604:E604)</f>
        <v>61.693658790000001</v>
      </c>
      <c r="F603" s="79" t="s">
        <v>30</v>
      </c>
      <c r="G603" s="22">
        <f>SUM(G604:G604)</f>
        <v>61.693658790000001</v>
      </c>
      <c r="H603" s="79" t="s">
        <v>30</v>
      </c>
      <c r="I603" s="22">
        <f>SUM(I604:I604)</f>
        <v>0</v>
      </c>
      <c r="J603" s="79" t="s">
        <v>30</v>
      </c>
      <c r="K603" s="22">
        <f>SUM(K604:K604)</f>
        <v>0</v>
      </c>
      <c r="L603" s="79" t="s">
        <v>30</v>
      </c>
      <c r="M603" s="22">
        <f>SUM(M604:M604)</f>
        <v>0</v>
      </c>
      <c r="N603" s="79" t="s">
        <v>30</v>
      </c>
      <c r="O603" s="22">
        <f>SUM(O604:O604)</f>
        <v>0</v>
      </c>
      <c r="P603" s="79" t="s">
        <v>30</v>
      </c>
      <c r="Q603" s="22">
        <f>SUM(Q604:Q604)</f>
        <v>0</v>
      </c>
      <c r="R603" s="79" t="s">
        <v>30</v>
      </c>
      <c r="S603" s="103">
        <v>0</v>
      </c>
      <c r="T603" s="80" t="s">
        <v>30</v>
      </c>
    </row>
    <row r="604" spans="1:20" ht="63" x14ac:dyDescent="0.25">
      <c r="A604" s="34" t="s">
        <v>1152</v>
      </c>
      <c r="B604" s="41" t="s">
        <v>1153</v>
      </c>
      <c r="C604" s="34" t="s">
        <v>1154</v>
      </c>
      <c r="D604" s="33" t="s">
        <v>30</v>
      </c>
      <c r="E604" s="33">
        <v>61.693658790000001</v>
      </c>
      <c r="F604" s="34" t="s">
        <v>30</v>
      </c>
      <c r="G604" s="36">
        <v>61.693658790000001</v>
      </c>
      <c r="H604" s="36" t="s">
        <v>30</v>
      </c>
      <c r="I604" s="36">
        <v>0</v>
      </c>
      <c r="J604" s="34" t="s">
        <v>30</v>
      </c>
      <c r="K604" s="33">
        <v>0</v>
      </c>
      <c r="L604" s="34" t="s">
        <v>30</v>
      </c>
      <c r="M604" s="33">
        <v>0</v>
      </c>
      <c r="N604" s="34" t="s">
        <v>30</v>
      </c>
      <c r="O604" s="33">
        <f t="shared" ref="O604" si="358">I604-M604</f>
        <v>0</v>
      </c>
      <c r="P604" s="36" t="s">
        <v>30</v>
      </c>
      <c r="Q604" s="33">
        <f t="shared" ref="Q604" si="359">M604-K604</f>
        <v>0</v>
      </c>
      <c r="R604" s="36" t="s">
        <v>30</v>
      </c>
      <c r="S604" s="77">
        <v>0</v>
      </c>
      <c r="T604" s="78" t="s">
        <v>30</v>
      </c>
    </row>
    <row r="605" spans="1:20" s="11" customFormat="1" ht="31.5" x14ac:dyDescent="0.25">
      <c r="A605" s="23" t="s">
        <v>1155</v>
      </c>
      <c r="B605" s="23" t="s">
        <v>148</v>
      </c>
      <c r="C605" s="23" t="s">
        <v>29</v>
      </c>
      <c r="D605" s="22">
        <f t="shared" ref="D605:E605" si="360">D606+D607+D608+D609</f>
        <v>0</v>
      </c>
      <c r="E605" s="22">
        <f t="shared" si="360"/>
        <v>180.21065563000002</v>
      </c>
      <c r="F605" s="79" t="s">
        <v>30</v>
      </c>
      <c r="G605" s="22">
        <f t="shared" ref="G605" si="361">G606+G607+G608+G609</f>
        <v>37.183378649999995</v>
      </c>
      <c r="H605" s="79" t="s">
        <v>30</v>
      </c>
      <c r="I605" s="22">
        <f t="shared" ref="I605" si="362">I606+I607+I608+I609</f>
        <v>143.02727698000001</v>
      </c>
      <c r="J605" s="79" t="s">
        <v>30</v>
      </c>
      <c r="K605" s="22">
        <f t="shared" ref="K605" si="363">K606+K607+K608+K609</f>
        <v>36.151977500000001</v>
      </c>
      <c r="L605" s="79" t="s">
        <v>30</v>
      </c>
      <c r="M605" s="22">
        <f t="shared" ref="M605" si="364">M606+M607+M608+M609</f>
        <v>3.8553789700000003</v>
      </c>
      <c r="N605" s="79" t="s">
        <v>30</v>
      </c>
      <c r="O605" s="22">
        <f t="shared" ref="O605" si="365">O606+O607+O608+O609</f>
        <v>139.17189801000001</v>
      </c>
      <c r="P605" s="79" t="s">
        <v>30</v>
      </c>
      <c r="Q605" s="22">
        <f t="shared" ref="Q605" si="366">Q606+Q607+Q608+Q609</f>
        <v>-32.296598529999997</v>
      </c>
      <c r="R605" s="79" t="s">
        <v>30</v>
      </c>
      <c r="S605" s="103">
        <f t="shared" si="276"/>
        <v>-0.89335634627455707</v>
      </c>
      <c r="T605" s="80" t="s">
        <v>30</v>
      </c>
    </row>
    <row r="606" spans="1:20" s="11" customFormat="1" ht="63" x14ac:dyDescent="0.25">
      <c r="A606" s="23" t="s">
        <v>1156</v>
      </c>
      <c r="B606" s="23" t="s">
        <v>150</v>
      </c>
      <c r="C606" s="23" t="s">
        <v>29</v>
      </c>
      <c r="D606" s="22">
        <v>0</v>
      </c>
      <c r="E606" s="22">
        <v>0</v>
      </c>
      <c r="F606" s="79" t="s">
        <v>30</v>
      </c>
      <c r="G606" s="22">
        <v>0</v>
      </c>
      <c r="H606" s="79" t="s">
        <v>30</v>
      </c>
      <c r="I606" s="22">
        <v>0</v>
      </c>
      <c r="J606" s="79" t="s">
        <v>30</v>
      </c>
      <c r="K606" s="22">
        <v>0</v>
      </c>
      <c r="L606" s="79" t="s">
        <v>30</v>
      </c>
      <c r="M606" s="22">
        <v>0</v>
      </c>
      <c r="N606" s="79" t="s">
        <v>30</v>
      </c>
      <c r="O606" s="22">
        <v>0</v>
      </c>
      <c r="P606" s="79" t="s">
        <v>30</v>
      </c>
      <c r="Q606" s="22">
        <v>0</v>
      </c>
      <c r="R606" s="79" t="s">
        <v>30</v>
      </c>
      <c r="S606" s="103">
        <v>0</v>
      </c>
      <c r="T606" s="80" t="s">
        <v>30</v>
      </c>
    </row>
    <row r="607" spans="1:20" s="11" customFormat="1" ht="47.25" x14ac:dyDescent="0.25">
      <c r="A607" s="23" t="s">
        <v>1157</v>
      </c>
      <c r="B607" s="23" t="s">
        <v>181</v>
      </c>
      <c r="C607" s="23" t="s">
        <v>29</v>
      </c>
      <c r="D607" s="22">
        <v>0</v>
      </c>
      <c r="E607" s="22">
        <v>0</v>
      </c>
      <c r="F607" s="79" t="s">
        <v>30</v>
      </c>
      <c r="G607" s="22">
        <v>0</v>
      </c>
      <c r="H607" s="79" t="s">
        <v>30</v>
      </c>
      <c r="I607" s="22">
        <v>0</v>
      </c>
      <c r="J607" s="79" t="s">
        <v>30</v>
      </c>
      <c r="K607" s="22">
        <v>0</v>
      </c>
      <c r="L607" s="79" t="s">
        <v>30</v>
      </c>
      <c r="M607" s="22">
        <v>0</v>
      </c>
      <c r="N607" s="79" t="s">
        <v>30</v>
      </c>
      <c r="O607" s="22">
        <v>0</v>
      </c>
      <c r="P607" s="79" t="s">
        <v>30</v>
      </c>
      <c r="Q607" s="22">
        <v>0</v>
      </c>
      <c r="R607" s="79" t="s">
        <v>30</v>
      </c>
      <c r="S607" s="103">
        <v>0</v>
      </c>
      <c r="T607" s="80" t="s">
        <v>30</v>
      </c>
    </row>
    <row r="608" spans="1:20" s="11" customFormat="1" ht="47.25" x14ac:dyDescent="0.25">
      <c r="A608" s="23" t="s">
        <v>1158</v>
      </c>
      <c r="B608" s="23" t="s">
        <v>183</v>
      </c>
      <c r="C608" s="23" t="s">
        <v>29</v>
      </c>
      <c r="D608" s="22">
        <v>0</v>
      </c>
      <c r="E608" s="22">
        <v>0</v>
      </c>
      <c r="F608" s="79" t="s">
        <v>30</v>
      </c>
      <c r="G608" s="22">
        <v>0</v>
      </c>
      <c r="H608" s="79" t="s">
        <v>30</v>
      </c>
      <c r="I608" s="22">
        <v>0</v>
      </c>
      <c r="J608" s="79" t="s">
        <v>30</v>
      </c>
      <c r="K608" s="22">
        <v>0</v>
      </c>
      <c r="L608" s="79" t="s">
        <v>30</v>
      </c>
      <c r="M608" s="22">
        <v>0</v>
      </c>
      <c r="N608" s="79" t="s">
        <v>30</v>
      </c>
      <c r="O608" s="22">
        <v>0</v>
      </c>
      <c r="P608" s="79" t="s">
        <v>30</v>
      </c>
      <c r="Q608" s="22">
        <v>0</v>
      </c>
      <c r="R608" s="79" t="s">
        <v>30</v>
      </c>
      <c r="S608" s="103">
        <v>0</v>
      </c>
      <c r="T608" s="80" t="s">
        <v>30</v>
      </c>
    </row>
    <row r="609" spans="1:20" s="11" customFormat="1" ht="47.25" x14ac:dyDescent="0.25">
      <c r="A609" s="23" t="s">
        <v>1159</v>
      </c>
      <c r="B609" s="23" t="s">
        <v>220</v>
      </c>
      <c r="C609" s="23" t="s">
        <v>29</v>
      </c>
      <c r="D609" s="22">
        <f>SUM(D610:D612)</f>
        <v>0</v>
      </c>
      <c r="E609" s="22">
        <f>SUM(E610:E612)</f>
        <v>180.21065563000002</v>
      </c>
      <c r="F609" s="79" t="s">
        <v>30</v>
      </c>
      <c r="G609" s="22">
        <f>SUM(G610:G612)</f>
        <v>37.183378649999995</v>
      </c>
      <c r="H609" s="79" t="s">
        <v>30</v>
      </c>
      <c r="I609" s="22">
        <f>SUM(I610:I612)</f>
        <v>143.02727698000001</v>
      </c>
      <c r="J609" s="79" t="s">
        <v>30</v>
      </c>
      <c r="K609" s="22">
        <f>SUM(K610:K612)</f>
        <v>36.151977500000001</v>
      </c>
      <c r="L609" s="79" t="s">
        <v>30</v>
      </c>
      <c r="M609" s="22">
        <f>SUM(M610:M612)</f>
        <v>3.8553789700000003</v>
      </c>
      <c r="N609" s="79" t="s">
        <v>30</v>
      </c>
      <c r="O609" s="22">
        <f>SUM(O610:O612)</f>
        <v>139.17189801000001</v>
      </c>
      <c r="P609" s="79" t="s">
        <v>30</v>
      </c>
      <c r="Q609" s="22">
        <f>SUM(Q610:Q612)</f>
        <v>-32.296598529999997</v>
      </c>
      <c r="R609" s="79" t="s">
        <v>30</v>
      </c>
      <c r="S609" s="103">
        <f t="shared" si="276"/>
        <v>-0.89335634627455707</v>
      </c>
      <c r="T609" s="80" t="s">
        <v>30</v>
      </c>
    </row>
    <row r="610" spans="1:20" ht="63" x14ac:dyDescent="0.25">
      <c r="A610" s="34" t="s">
        <v>1159</v>
      </c>
      <c r="B610" s="41" t="s">
        <v>1160</v>
      </c>
      <c r="C610" s="34" t="s">
        <v>1161</v>
      </c>
      <c r="D610" s="35" t="s">
        <v>30</v>
      </c>
      <c r="E610" s="33">
        <v>63.988</v>
      </c>
      <c r="F610" s="34" t="s">
        <v>30</v>
      </c>
      <c r="G610" s="36">
        <v>23.849823949999998</v>
      </c>
      <c r="H610" s="36" t="s">
        <v>30</v>
      </c>
      <c r="I610" s="36">
        <v>40.138176049999998</v>
      </c>
      <c r="J610" s="34" t="s">
        <v>30</v>
      </c>
      <c r="K610" s="33">
        <v>3.1349999999999998</v>
      </c>
      <c r="L610" s="34" t="s">
        <v>30</v>
      </c>
      <c r="M610" s="33">
        <v>2.89024824</v>
      </c>
      <c r="N610" s="34" t="s">
        <v>30</v>
      </c>
      <c r="O610" s="33">
        <f t="shared" ref="O610:O612" si="367">I610-M610</f>
        <v>37.24792781</v>
      </c>
      <c r="P610" s="36" t="s">
        <v>30</v>
      </c>
      <c r="Q610" s="33">
        <f t="shared" ref="Q610:Q612" si="368">M610-K610</f>
        <v>-0.24475175999999976</v>
      </c>
      <c r="R610" s="36" t="s">
        <v>30</v>
      </c>
      <c r="S610" s="77">
        <f t="shared" ref="S610:S628" si="369">Q610/K610</f>
        <v>-7.8070736842105193E-2</v>
      </c>
      <c r="T610" s="78" t="s">
        <v>30</v>
      </c>
    </row>
    <row r="611" spans="1:20" ht="47.25" x14ac:dyDescent="0.25">
      <c r="A611" s="34" t="s">
        <v>1159</v>
      </c>
      <c r="B611" s="41" t="s">
        <v>1162</v>
      </c>
      <c r="C611" s="34" t="s">
        <v>1163</v>
      </c>
      <c r="D611" s="33" t="s">
        <v>30</v>
      </c>
      <c r="E611" s="33">
        <v>46.787655630000003</v>
      </c>
      <c r="F611" s="34" t="s">
        <v>30</v>
      </c>
      <c r="G611" s="36">
        <v>1.29234213</v>
      </c>
      <c r="H611" s="36" t="s">
        <v>30</v>
      </c>
      <c r="I611" s="36">
        <v>45.495313500000002</v>
      </c>
      <c r="J611" s="34" t="s">
        <v>30</v>
      </c>
      <c r="K611" s="33">
        <v>23.099733109999999</v>
      </c>
      <c r="L611" s="34" t="s">
        <v>30</v>
      </c>
      <c r="M611" s="33">
        <v>0.61966367</v>
      </c>
      <c r="N611" s="34" t="s">
        <v>30</v>
      </c>
      <c r="O611" s="33">
        <f t="shared" si="367"/>
        <v>44.87564983</v>
      </c>
      <c r="P611" s="36" t="s">
        <v>30</v>
      </c>
      <c r="Q611" s="33">
        <f t="shared" si="368"/>
        <v>-22.480069439999998</v>
      </c>
      <c r="R611" s="36" t="s">
        <v>30</v>
      </c>
      <c r="S611" s="77">
        <f>Q611/K611</f>
        <v>-0.97317442296630929</v>
      </c>
      <c r="T611" s="78" t="s">
        <v>1164</v>
      </c>
    </row>
    <row r="612" spans="1:20" ht="78.75" x14ac:dyDescent="0.25">
      <c r="A612" s="34" t="s">
        <v>1159</v>
      </c>
      <c r="B612" s="41" t="s">
        <v>1165</v>
      </c>
      <c r="C612" s="34" t="s">
        <v>1166</v>
      </c>
      <c r="D612" s="35" t="s">
        <v>30</v>
      </c>
      <c r="E612" s="33">
        <v>69.435000000000002</v>
      </c>
      <c r="F612" s="34" t="s">
        <v>30</v>
      </c>
      <c r="G612" s="36">
        <v>12.041212569999999</v>
      </c>
      <c r="H612" s="36" t="s">
        <v>30</v>
      </c>
      <c r="I612" s="36">
        <v>57.393787430000003</v>
      </c>
      <c r="J612" s="34" t="s">
        <v>30</v>
      </c>
      <c r="K612" s="33">
        <v>9.9172443900000005</v>
      </c>
      <c r="L612" s="34" t="s">
        <v>30</v>
      </c>
      <c r="M612" s="33">
        <v>0.34546706000000005</v>
      </c>
      <c r="N612" s="34" t="s">
        <v>30</v>
      </c>
      <c r="O612" s="33">
        <f t="shared" si="367"/>
        <v>57.048320370000006</v>
      </c>
      <c r="P612" s="36" t="s">
        <v>30</v>
      </c>
      <c r="Q612" s="33">
        <f t="shared" si="368"/>
        <v>-9.5717773299999998</v>
      </c>
      <c r="R612" s="36" t="s">
        <v>30</v>
      </c>
      <c r="S612" s="77">
        <f t="shared" si="369"/>
        <v>-0.965165014956337</v>
      </c>
      <c r="T612" s="78" t="s">
        <v>1167</v>
      </c>
    </row>
    <row r="613" spans="1:20" s="11" customFormat="1" ht="63" x14ac:dyDescent="0.25">
      <c r="A613" s="23" t="s">
        <v>1168</v>
      </c>
      <c r="B613" s="23" t="s">
        <v>279</v>
      </c>
      <c r="C613" s="23" t="s">
        <v>29</v>
      </c>
      <c r="D613" s="22">
        <v>0</v>
      </c>
      <c r="E613" s="22">
        <v>0</v>
      </c>
      <c r="F613" s="79" t="s">
        <v>30</v>
      </c>
      <c r="G613" s="22">
        <v>0</v>
      </c>
      <c r="H613" s="79" t="s">
        <v>30</v>
      </c>
      <c r="I613" s="22">
        <v>0</v>
      </c>
      <c r="J613" s="79" t="s">
        <v>30</v>
      </c>
      <c r="K613" s="22">
        <v>0</v>
      </c>
      <c r="L613" s="79" t="s">
        <v>30</v>
      </c>
      <c r="M613" s="22">
        <v>0</v>
      </c>
      <c r="N613" s="79" t="s">
        <v>30</v>
      </c>
      <c r="O613" s="22">
        <v>0</v>
      </c>
      <c r="P613" s="79" t="s">
        <v>30</v>
      </c>
      <c r="Q613" s="22">
        <v>0</v>
      </c>
      <c r="R613" s="79" t="s">
        <v>30</v>
      </c>
      <c r="S613" s="103">
        <v>0</v>
      </c>
      <c r="T613" s="80" t="s">
        <v>30</v>
      </c>
    </row>
    <row r="614" spans="1:20" s="11" customFormat="1" ht="31.5" x14ac:dyDescent="0.25">
      <c r="A614" s="23" t="s">
        <v>1169</v>
      </c>
      <c r="B614" s="23" t="s">
        <v>289</v>
      </c>
      <c r="C614" s="23" t="s">
        <v>29</v>
      </c>
      <c r="D614" s="22">
        <v>0</v>
      </c>
      <c r="E614" s="22">
        <v>0</v>
      </c>
      <c r="F614" s="79" t="s">
        <v>30</v>
      </c>
      <c r="G614" s="22">
        <v>0</v>
      </c>
      <c r="H614" s="79" t="s">
        <v>30</v>
      </c>
      <c r="I614" s="22">
        <v>0</v>
      </c>
      <c r="J614" s="79" t="s">
        <v>30</v>
      </c>
      <c r="K614" s="22">
        <v>0</v>
      </c>
      <c r="L614" s="79" t="s">
        <v>30</v>
      </c>
      <c r="M614" s="22">
        <v>0</v>
      </c>
      <c r="N614" s="79" t="s">
        <v>30</v>
      </c>
      <c r="O614" s="22">
        <v>0</v>
      </c>
      <c r="P614" s="79" t="s">
        <v>30</v>
      </c>
      <c r="Q614" s="22">
        <v>0</v>
      </c>
      <c r="R614" s="79" t="s">
        <v>30</v>
      </c>
      <c r="S614" s="103">
        <v>0</v>
      </c>
      <c r="T614" s="80" t="s">
        <v>30</v>
      </c>
    </row>
    <row r="615" spans="1:20" s="11" customFormat="1" ht="63" x14ac:dyDescent="0.25">
      <c r="A615" s="23" t="s">
        <v>1170</v>
      </c>
      <c r="B615" s="23" t="s">
        <v>283</v>
      </c>
      <c r="C615" s="23" t="s">
        <v>29</v>
      </c>
      <c r="D615" s="22">
        <v>0</v>
      </c>
      <c r="E615" s="22">
        <v>0</v>
      </c>
      <c r="F615" s="79" t="s">
        <v>30</v>
      </c>
      <c r="G615" s="22">
        <v>0</v>
      </c>
      <c r="H615" s="79" t="s">
        <v>30</v>
      </c>
      <c r="I615" s="22">
        <v>0</v>
      </c>
      <c r="J615" s="79" t="s">
        <v>30</v>
      </c>
      <c r="K615" s="22">
        <v>0</v>
      </c>
      <c r="L615" s="79" t="s">
        <v>30</v>
      </c>
      <c r="M615" s="22">
        <v>0</v>
      </c>
      <c r="N615" s="79" t="s">
        <v>30</v>
      </c>
      <c r="O615" s="22">
        <v>0</v>
      </c>
      <c r="P615" s="79" t="s">
        <v>30</v>
      </c>
      <c r="Q615" s="22">
        <v>0</v>
      </c>
      <c r="R615" s="79" t="s">
        <v>30</v>
      </c>
      <c r="S615" s="103">
        <v>0</v>
      </c>
      <c r="T615" s="80" t="s">
        <v>30</v>
      </c>
    </row>
    <row r="616" spans="1:20" s="11" customFormat="1" ht="63" x14ac:dyDescent="0.25">
      <c r="A616" s="23" t="s">
        <v>1171</v>
      </c>
      <c r="B616" s="23" t="s">
        <v>285</v>
      </c>
      <c r="C616" s="23" t="s">
        <v>29</v>
      </c>
      <c r="D616" s="22">
        <v>0</v>
      </c>
      <c r="E616" s="22">
        <v>0</v>
      </c>
      <c r="F616" s="79" t="s">
        <v>30</v>
      </c>
      <c r="G616" s="22">
        <v>0</v>
      </c>
      <c r="H616" s="79" t="s">
        <v>30</v>
      </c>
      <c r="I616" s="22">
        <v>0</v>
      </c>
      <c r="J616" s="79" t="s">
        <v>30</v>
      </c>
      <c r="K616" s="22">
        <v>0</v>
      </c>
      <c r="L616" s="79" t="s">
        <v>30</v>
      </c>
      <c r="M616" s="22">
        <v>0</v>
      </c>
      <c r="N616" s="79" t="s">
        <v>30</v>
      </c>
      <c r="O616" s="22">
        <v>0</v>
      </c>
      <c r="P616" s="79" t="s">
        <v>30</v>
      </c>
      <c r="Q616" s="22">
        <v>0</v>
      </c>
      <c r="R616" s="79" t="s">
        <v>30</v>
      </c>
      <c r="S616" s="103">
        <v>0</v>
      </c>
      <c r="T616" s="80" t="s">
        <v>30</v>
      </c>
    </row>
    <row r="617" spans="1:20" s="11" customFormat="1" ht="31.5" x14ac:dyDescent="0.25">
      <c r="A617" s="23" t="s">
        <v>1172</v>
      </c>
      <c r="B617" s="23" t="s">
        <v>289</v>
      </c>
      <c r="C617" s="23" t="s">
        <v>29</v>
      </c>
      <c r="D617" s="22">
        <v>0</v>
      </c>
      <c r="E617" s="22">
        <v>0</v>
      </c>
      <c r="F617" s="79" t="s">
        <v>30</v>
      </c>
      <c r="G617" s="22">
        <v>0</v>
      </c>
      <c r="H617" s="79" t="s">
        <v>30</v>
      </c>
      <c r="I617" s="22">
        <v>0</v>
      </c>
      <c r="J617" s="79" t="s">
        <v>30</v>
      </c>
      <c r="K617" s="22">
        <v>0</v>
      </c>
      <c r="L617" s="79" t="s">
        <v>30</v>
      </c>
      <c r="M617" s="22">
        <v>0</v>
      </c>
      <c r="N617" s="79" t="s">
        <v>30</v>
      </c>
      <c r="O617" s="22">
        <v>0</v>
      </c>
      <c r="P617" s="79" t="s">
        <v>30</v>
      </c>
      <c r="Q617" s="22">
        <v>0</v>
      </c>
      <c r="R617" s="79" t="s">
        <v>30</v>
      </c>
      <c r="S617" s="103">
        <v>0</v>
      </c>
      <c r="T617" s="80" t="s">
        <v>30</v>
      </c>
    </row>
    <row r="618" spans="1:20" s="11" customFormat="1" ht="63" x14ac:dyDescent="0.25">
      <c r="A618" s="23" t="s">
        <v>1173</v>
      </c>
      <c r="B618" s="23" t="s">
        <v>283</v>
      </c>
      <c r="C618" s="23" t="s">
        <v>29</v>
      </c>
      <c r="D618" s="22">
        <v>0</v>
      </c>
      <c r="E618" s="22">
        <v>0</v>
      </c>
      <c r="F618" s="79" t="s">
        <v>30</v>
      </c>
      <c r="G618" s="22">
        <v>0</v>
      </c>
      <c r="H618" s="79" t="s">
        <v>30</v>
      </c>
      <c r="I618" s="22">
        <v>0</v>
      </c>
      <c r="J618" s="79" t="s">
        <v>30</v>
      </c>
      <c r="K618" s="22">
        <v>0</v>
      </c>
      <c r="L618" s="79" t="s">
        <v>30</v>
      </c>
      <c r="M618" s="22">
        <v>0</v>
      </c>
      <c r="N618" s="79" t="s">
        <v>30</v>
      </c>
      <c r="O618" s="22">
        <v>0</v>
      </c>
      <c r="P618" s="79" t="s">
        <v>30</v>
      </c>
      <c r="Q618" s="22">
        <v>0</v>
      </c>
      <c r="R618" s="79" t="s">
        <v>30</v>
      </c>
      <c r="S618" s="103">
        <v>0</v>
      </c>
      <c r="T618" s="80" t="s">
        <v>30</v>
      </c>
    </row>
    <row r="619" spans="1:20" s="11" customFormat="1" ht="63" x14ac:dyDescent="0.25">
      <c r="A619" s="23" t="s">
        <v>1174</v>
      </c>
      <c r="B619" s="23" t="s">
        <v>285</v>
      </c>
      <c r="C619" s="23" t="s">
        <v>29</v>
      </c>
      <c r="D619" s="22">
        <v>0</v>
      </c>
      <c r="E619" s="22">
        <v>0</v>
      </c>
      <c r="F619" s="79" t="s">
        <v>30</v>
      </c>
      <c r="G619" s="22">
        <v>0</v>
      </c>
      <c r="H619" s="79" t="s">
        <v>30</v>
      </c>
      <c r="I619" s="22">
        <v>0</v>
      </c>
      <c r="J619" s="79" t="s">
        <v>30</v>
      </c>
      <c r="K619" s="22">
        <v>0</v>
      </c>
      <c r="L619" s="79" t="s">
        <v>30</v>
      </c>
      <c r="M619" s="22">
        <v>0</v>
      </c>
      <c r="N619" s="79" t="s">
        <v>30</v>
      </c>
      <c r="O619" s="22">
        <v>0</v>
      </c>
      <c r="P619" s="79" t="s">
        <v>30</v>
      </c>
      <c r="Q619" s="22">
        <v>0</v>
      </c>
      <c r="R619" s="79" t="s">
        <v>30</v>
      </c>
      <c r="S619" s="103">
        <v>0</v>
      </c>
      <c r="T619" s="80" t="s">
        <v>30</v>
      </c>
    </row>
    <row r="620" spans="1:20" s="11" customFormat="1" ht="31.5" x14ac:dyDescent="0.25">
      <c r="A620" s="23" t="s">
        <v>1175</v>
      </c>
      <c r="B620" s="23" t="s">
        <v>293</v>
      </c>
      <c r="C620" s="23" t="s">
        <v>29</v>
      </c>
      <c r="D620" s="22">
        <f t="shared" ref="D620:E620" si="370">SUM(D621,D622,D623,D624)</f>
        <v>0</v>
      </c>
      <c r="E620" s="22">
        <f t="shared" si="370"/>
        <v>0</v>
      </c>
      <c r="F620" s="79" t="s">
        <v>30</v>
      </c>
      <c r="G620" s="22">
        <f t="shared" ref="G620" si="371">SUM(G621,G622,G623,G624)</f>
        <v>0</v>
      </c>
      <c r="H620" s="79" t="s">
        <v>30</v>
      </c>
      <c r="I620" s="22">
        <f t="shared" ref="I620" si="372">SUM(I621,I622,I623,I624)</f>
        <v>0</v>
      </c>
      <c r="J620" s="79" t="s">
        <v>30</v>
      </c>
      <c r="K620" s="22">
        <f t="shared" ref="K620" si="373">SUM(K621,K622,K623,K624)</f>
        <v>0</v>
      </c>
      <c r="L620" s="79" t="s">
        <v>30</v>
      </c>
      <c r="M620" s="22">
        <f t="shared" ref="M620" si="374">SUM(M621,M622,M623,M624)</f>
        <v>0</v>
      </c>
      <c r="N620" s="79" t="s">
        <v>30</v>
      </c>
      <c r="O620" s="22">
        <f t="shared" ref="O620" si="375">SUM(O621,O622,O623,O624)</f>
        <v>0</v>
      </c>
      <c r="P620" s="79" t="s">
        <v>30</v>
      </c>
      <c r="Q620" s="22">
        <f t="shared" ref="Q620" si="376">SUM(Q621,Q622,Q623,Q624)</f>
        <v>0</v>
      </c>
      <c r="R620" s="79" t="s">
        <v>30</v>
      </c>
      <c r="S620" s="103">
        <v>0</v>
      </c>
      <c r="T620" s="80" t="s">
        <v>30</v>
      </c>
    </row>
    <row r="621" spans="1:20" s="11" customFormat="1" ht="47.25" x14ac:dyDescent="0.25">
      <c r="A621" s="23" t="s">
        <v>1176</v>
      </c>
      <c r="B621" s="23" t="s">
        <v>295</v>
      </c>
      <c r="C621" s="23" t="s">
        <v>29</v>
      </c>
      <c r="D621" s="22">
        <v>0</v>
      </c>
      <c r="E621" s="22">
        <v>0</v>
      </c>
      <c r="F621" s="79" t="s">
        <v>30</v>
      </c>
      <c r="G621" s="22">
        <v>0</v>
      </c>
      <c r="H621" s="79" t="s">
        <v>30</v>
      </c>
      <c r="I621" s="22">
        <v>0</v>
      </c>
      <c r="J621" s="79" t="s">
        <v>30</v>
      </c>
      <c r="K621" s="22">
        <v>0</v>
      </c>
      <c r="L621" s="79" t="s">
        <v>30</v>
      </c>
      <c r="M621" s="22">
        <v>0</v>
      </c>
      <c r="N621" s="79" t="s">
        <v>30</v>
      </c>
      <c r="O621" s="22">
        <v>0</v>
      </c>
      <c r="P621" s="79" t="s">
        <v>30</v>
      </c>
      <c r="Q621" s="22">
        <v>0</v>
      </c>
      <c r="R621" s="79" t="s">
        <v>30</v>
      </c>
      <c r="S621" s="103">
        <v>0</v>
      </c>
      <c r="T621" s="80" t="s">
        <v>30</v>
      </c>
    </row>
    <row r="622" spans="1:20" s="11" customFormat="1" ht="31.5" x14ac:dyDescent="0.25">
      <c r="A622" s="23" t="s">
        <v>1177</v>
      </c>
      <c r="B622" s="23" t="s">
        <v>297</v>
      </c>
      <c r="C622" s="23" t="s">
        <v>29</v>
      </c>
      <c r="D622" s="22">
        <v>0</v>
      </c>
      <c r="E622" s="22">
        <v>0</v>
      </c>
      <c r="F622" s="79" t="s">
        <v>30</v>
      </c>
      <c r="G622" s="22">
        <v>0</v>
      </c>
      <c r="H622" s="79" t="s">
        <v>30</v>
      </c>
      <c r="I622" s="22">
        <v>0</v>
      </c>
      <c r="J622" s="79" t="s">
        <v>30</v>
      </c>
      <c r="K622" s="22">
        <v>0</v>
      </c>
      <c r="L622" s="79" t="s">
        <v>30</v>
      </c>
      <c r="M622" s="22">
        <v>0</v>
      </c>
      <c r="N622" s="79" t="s">
        <v>30</v>
      </c>
      <c r="O622" s="22">
        <v>0</v>
      </c>
      <c r="P622" s="79" t="s">
        <v>30</v>
      </c>
      <c r="Q622" s="22">
        <v>0</v>
      </c>
      <c r="R622" s="79" t="s">
        <v>30</v>
      </c>
      <c r="S622" s="103">
        <v>0</v>
      </c>
      <c r="T622" s="80" t="s">
        <v>30</v>
      </c>
    </row>
    <row r="623" spans="1:20" s="11" customFormat="1" ht="31.5" x14ac:dyDescent="0.25">
      <c r="A623" s="23" t="s">
        <v>1178</v>
      </c>
      <c r="B623" s="23" t="s">
        <v>302</v>
      </c>
      <c r="C623" s="23" t="s">
        <v>29</v>
      </c>
      <c r="D623" s="22">
        <v>0</v>
      </c>
      <c r="E623" s="22">
        <v>0</v>
      </c>
      <c r="F623" s="79" t="s">
        <v>30</v>
      </c>
      <c r="G623" s="22">
        <v>0</v>
      </c>
      <c r="H623" s="79" t="s">
        <v>30</v>
      </c>
      <c r="I623" s="22">
        <v>0</v>
      </c>
      <c r="J623" s="79" t="s">
        <v>30</v>
      </c>
      <c r="K623" s="22">
        <v>0</v>
      </c>
      <c r="L623" s="79" t="s">
        <v>30</v>
      </c>
      <c r="M623" s="22">
        <v>0</v>
      </c>
      <c r="N623" s="79" t="s">
        <v>30</v>
      </c>
      <c r="O623" s="22">
        <v>0</v>
      </c>
      <c r="P623" s="79" t="s">
        <v>30</v>
      </c>
      <c r="Q623" s="22">
        <v>0</v>
      </c>
      <c r="R623" s="79" t="s">
        <v>30</v>
      </c>
      <c r="S623" s="103">
        <v>0</v>
      </c>
      <c r="T623" s="80" t="s">
        <v>30</v>
      </c>
    </row>
    <row r="624" spans="1:20" s="11" customFormat="1" ht="31.5" x14ac:dyDescent="0.25">
      <c r="A624" s="23" t="s">
        <v>1179</v>
      </c>
      <c r="B624" s="23" t="s">
        <v>310</v>
      </c>
      <c r="C624" s="23" t="s">
        <v>29</v>
      </c>
      <c r="D624" s="22">
        <v>0</v>
      </c>
      <c r="E624" s="22">
        <v>0</v>
      </c>
      <c r="F624" s="79" t="s">
        <v>30</v>
      </c>
      <c r="G624" s="22">
        <v>0</v>
      </c>
      <c r="H624" s="79" t="s">
        <v>30</v>
      </c>
      <c r="I624" s="22">
        <v>0</v>
      </c>
      <c r="J624" s="79" t="s">
        <v>30</v>
      </c>
      <c r="K624" s="22">
        <v>0</v>
      </c>
      <c r="L624" s="79" t="s">
        <v>30</v>
      </c>
      <c r="M624" s="22">
        <v>0</v>
      </c>
      <c r="N624" s="79" t="s">
        <v>30</v>
      </c>
      <c r="O624" s="22">
        <v>0</v>
      </c>
      <c r="P624" s="79" t="s">
        <v>30</v>
      </c>
      <c r="Q624" s="22">
        <v>0</v>
      </c>
      <c r="R624" s="79" t="s">
        <v>30</v>
      </c>
      <c r="S624" s="103">
        <v>0</v>
      </c>
      <c r="T624" s="80" t="s">
        <v>30</v>
      </c>
    </row>
    <row r="625" spans="1:20" s="11" customFormat="1" ht="47.25" x14ac:dyDescent="0.25">
      <c r="A625" s="23" t="s">
        <v>1180</v>
      </c>
      <c r="B625" s="23" t="s">
        <v>327</v>
      </c>
      <c r="C625" s="23" t="s">
        <v>29</v>
      </c>
      <c r="D625" s="22">
        <v>0</v>
      </c>
      <c r="E625" s="22">
        <v>0</v>
      </c>
      <c r="F625" s="79" t="s">
        <v>30</v>
      </c>
      <c r="G625" s="22">
        <v>0</v>
      </c>
      <c r="H625" s="79" t="s">
        <v>30</v>
      </c>
      <c r="I625" s="22">
        <v>0</v>
      </c>
      <c r="J625" s="79" t="s">
        <v>30</v>
      </c>
      <c r="K625" s="22">
        <v>0</v>
      </c>
      <c r="L625" s="79" t="s">
        <v>30</v>
      </c>
      <c r="M625" s="22">
        <v>0</v>
      </c>
      <c r="N625" s="79" t="s">
        <v>30</v>
      </c>
      <c r="O625" s="22">
        <v>0</v>
      </c>
      <c r="P625" s="79" t="s">
        <v>30</v>
      </c>
      <c r="Q625" s="22">
        <v>0</v>
      </c>
      <c r="R625" s="79" t="s">
        <v>30</v>
      </c>
      <c r="S625" s="103">
        <v>0</v>
      </c>
      <c r="T625" s="80" t="s">
        <v>30</v>
      </c>
    </row>
    <row r="626" spans="1:20" s="11" customFormat="1" ht="31.5" x14ac:dyDescent="0.25">
      <c r="A626" s="23" t="s">
        <v>1181</v>
      </c>
      <c r="B626" s="23" t="s">
        <v>329</v>
      </c>
      <c r="C626" s="23" t="s">
        <v>29</v>
      </c>
      <c r="D626" s="22">
        <f>SUM(D627:D629,)</f>
        <v>0</v>
      </c>
      <c r="E626" s="22">
        <f>SUM(E627:E629,)</f>
        <v>6.0680000000000005</v>
      </c>
      <c r="F626" s="79" t="s">
        <v>30</v>
      </c>
      <c r="G626" s="22">
        <f>SUM(G627:G629,)</f>
        <v>0</v>
      </c>
      <c r="H626" s="79" t="s">
        <v>30</v>
      </c>
      <c r="I626" s="22">
        <f>SUM(I627:I629,)</f>
        <v>6.0680000000000005</v>
      </c>
      <c r="J626" s="79" t="s">
        <v>30</v>
      </c>
      <c r="K626" s="22">
        <f>SUM(K627:K629,)</f>
        <v>6.0680000000000005</v>
      </c>
      <c r="L626" s="79" t="s">
        <v>30</v>
      </c>
      <c r="M626" s="22">
        <f>SUM(M627:M629,)</f>
        <v>5.1980846300000003</v>
      </c>
      <c r="N626" s="79" t="s">
        <v>30</v>
      </c>
      <c r="O626" s="22">
        <f>SUM(O627:O629,)</f>
        <v>0.8699153699999993</v>
      </c>
      <c r="P626" s="79" t="s">
        <v>30</v>
      </c>
      <c r="Q626" s="22">
        <f>SUM(Q627:Q629,)</f>
        <v>-0.8699153699999993</v>
      </c>
      <c r="R626" s="79" t="s">
        <v>30</v>
      </c>
      <c r="S626" s="103">
        <f t="shared" si="369"/>
        <v>-0.14336113546473289</v>
      </c>
      <c r="T626" s="80" t="s">
        <v>30</v>
      </c>
    </row>
    <row r="627" spans="1:20" ht="63" x14ac:dyDescent="0.25">
      <c r="A627" s="82" t="s">
        <v>1181</v>
      </c>
      <c r="B627" s="44" t="s">
        <v>1182</v>
      </c>
      <c r="C627" s="45" t="s">
        <v>1183</v>
      </c>
      <c r="D627" s="36" t="s">
        <v>30</v>
      </c>
      <c r="E627" s="36">
        <v>2.8679999999999999</v>
      </c>
      <c r="F627" s="34" t="s">
        <v>30</v>
      </c>
      <c r="G627" s="36">
        <v>0</v>
      </c>
      <c r="H627" s="36" t="s">
        <v>30</v>
      </c>
      <c r="I627" s="36">
        <v>2.8679999999999999</v>
      </c>
      <c r="J627" s="34" t="s">
        <v>30</v>
      </c>
      <c r="K627" s="33">
        <v>2.8679999999999999</v>
      </c>
      <c r="L627" s="34" t="s">
        <v>30</v>
      </c>
      <c r="M627" s="33">
        <v>2.5462976300000002</v>
      </c>
      <c r="N627" s="34" t="s">
        <v>30</v>
      </c>
      <c r="O627" s="33">
        <f t="shared" ref="O627:O629" si="377">I627-M627</f>
        <v>0.32170236999999968</v>
      </c>
      <c r="P627" s="36" t="s">
        <v>30</v>
      </c>
      <c r="Q627" s="33">
        <f t="shared" ref="Q627:Q628" si="378">M627-K627</f>
        <v>-0.32170236999999968</v>
      </c>
      <c r="R627" s="36" t="s">
        <v>30</v>
      </c>
      <c r="S627" s="77">
        <f t="shared" si="369"/>
        <v>-0.11216958507670841</v>
      </c>
      <c r="T627" s="78" t="s">
        <v>1184</v>
      </c>
    </row>
    <row r="628" spans="1:20" ht="31.5" x14ac:dyDescent="0.25">
      <c r="A628" s="34" t="s">
        <v>1181</v>
      </c>
      <c r="B628" s="41" t="s">
        <v>1185</v>
      </c>
      <c r="C628" s="34" t="s">
        <v>1186</v>
      </c>
      <c r="D628" s="36" t="s">
        <v>30</v>
      </c>
      <c r="E628" s="36">
        <v>2</v>
      </c>
      <c r="F628" s="34" t="s">
        <v>30</v>
      </c>
      <c r="G628" s="36">
        <v>0</v>
      </c>
      <c r="H628" s="36" t="s">
        <v>30</v>
      </c>
      <c r="I628" s="36">
        <v>2</v>
      </c>
      <c r="J628" s="34" t="s">
        <v>30</v>
      </c>
      <c r="K628" s="33">
        <v>2</v>
      </c>
      <c r="L628" s="34" t="s">
        <v>30</v>
      </c>
      <c r="M628" s="33">
        <v>2.4570100000000004</v>
      </c>
      <c r="N628" s="34" t="s">
        <v>30</v>
      </c>
      <c r="O628" s="33">
        <f t="shared" si="377"/>
        <v>-0.45701000000000036</v>
      </c>
      <c r="P628" s="36" t="s">
        <v>30</v>
      </c>
      <c r="Q628" s="33">
        <f t="shared" si="378"/>
        <v>0.45701000000000036</v>
      </c>
      <c r="R628" s="36" t="s">
        <v>30</v>
      </c>
      <c r="S628" s="77">
        <f t="shared" si="369"/>
        <v>0.22850500000000018</v>
      </c>
      <c r="T628" s="78" t="s">
        <v>636</v>
      </c>
    </row>
    <row r="629" spans="1:20" ht="173.25" x14ac:dyDescent="0.25">
      <c r="A629" s="34" t="s">
        <v>1181</v>
      </c>
      <c r="B629" s="41" t="s">
        <v>1187</v>
      </c>
      <c r="C629" s="34" t="s">
        <v>1188</v>
      </c>
      <c r="D629" s="36" t="s">
        <v>30</v>
      </c>
      <c r="E629" s="36">
        <v>1.2</v>
      </c>
      <c r="F629" s="34" t="s">
        <v>30</v>
      </c>
      <c r="G629" s="36">
        <v>0</v>
      </c>
      <c r="H629" s="36" t="s">
        <v>30</v>
      </c>
      <c r="I629" s="36">
        <v>1.2</v>
      </c>
      <c r="J629" s="34" t="s">
        <v>30</v>
      </c>
      <c r="K629" s="33">
        <v>1.2</v>
      </c>
      <c r="L629" s="34" t="s">
        <v>30</v>
      </c>
      <c r="M629" s="33">
        <v>0.19477699999999998</v>
      </c>
      <c r="N629" s="34" t="s">
        <v>30</v>
      </c>
      <c r="O629" s="33">
        <f t="shared" si="377"/>
        <v>1.005223</v>
      </c>
      <c r="P629" s="36" t="s">
        <v>30</v>
      </c>
      <c r="Q629" s="33">
        <f>M629-K629</f>
        <v>-1.005223</v>
      </c>
      <c r="R629" s="36" t="s">
        <v>30</v>
      </c>
      <c r="S629" s="77">
        <f>Q629/K629</f>
        <v>-0.83768583333333335</v>
      </c>
      <c r="T629" s="78" t="s">
        <v>1189</v>
      </c>
    </row>
  </sheetData>
  <mergeCells count="23">
    <mergeCell ref="A12:T12"/>
    <mergeCell ref="A4:T4"/>
    <mergeCell ref="A5:T5"/>
    <mergeCell ref="A7:T7"/>
    <mergeCell ref="A8:T8"/>
    <mergeCell ref="A10:T10"/>
    <mergeCell ref="J17:K17"/>
    <mergeCell ref="L17:M17"/>
    <mergeCell ref="P17:Q17"/>
    <mergeCell ref="R17:S17"/>
    <mergeCell ref="A13:T13"/>
    <mergeCell ref="A14:T14"/>
    <mergeCell ref="A15:A18"/>
    <mergeCell ref="B15:B18"/>
    <mergeCell ref="C15:C18"/>
    <mergeCell ref="D15:D18"/>
    <mergeCell ref="E15:E18"/>
    <mergeCell ref="F15:G17"/>
    <mergeCell ref="H15:I17"/>
    <mergeCell ref="J15:M16"/>
    <mergeCell ref="N15:O17"/>
    <mergeCell ref="P15:S16"/>
    <mergeCell ref="T15:T17"/>
  </mergeCells>
  <conditionalFormatting sqref="A21:C39 A58:C61 A64:C64 G40:G138 D40:E138 I40:I138 K40:K138 M40:M138 A155:C157 G158:G223 I158:I223 K158:K223 M158:M223 T20:T519 H20:H519 A549:C558 C582:C595 A582:B598 A599:C626 D158:E223 F20:F519 F521 F523 F525:F527 F530:F531 F535:F548 F561 F564:F581 F596 F601 F604 F610:F612 F627:F629 L20:L519 L521 L523 L525:L527 L530:L531 L535:L548 L561 L564:L581 L596 L601 L604 L610:L612 L627:L629 J20:J519 J521 J523 J525:J527 J530:J531 J535:J548 J561 J564:J581 J596 J601 J604 J610:J612 J627:J629 N20:N519 N521 N523 N525:N527 N530:N531 N535:N548 N561 N564:N581 N596 N601 N604 N610:N612 N627:N629 O40:O48 P20:P48 Q40:Q48 R20:R48 R52:R519 P52:P519 O51:S51 O50:R50 O49:S49 O158:O223 Q158:Q223 O52:O138 Q52:Q138">
    <cfRule type="containsBlanks" dxfId="768" priority="769">
      <formula>LEN(TRIM(A20))=0</formula>
    </cfRule>
  </conditionalFormatting>
  <conditionalFormatting sqref="G145:G155 G232:G239 G242:G245 G249:G259 G272 G275:G290 G303 G307:G325 G329:G330 G334:G339 G342:G355 G359:G378 G380:G406 G419:G420 G423:G492 G507:G509 G513:G519 G525:G527 G535:G548 G561 G564:G581 G596 G601 G604 G610:G612">
    <cfRule type="containsBlanks" dxfId="767" priority="399">
      <formula>LEN(TRIM(G145))=0</formula>
    </cfRule>
  </conditionalFormatting>
  <conditionalFormatting sqref="G32:G39">
    <cfRule type="containsBlanks" dxfId="766" priority="398">
      <formula>LEN(TRIM(G32))=0</formula>
    </cfRule>
  </conditionalFormatting>
  <conditionalFormatting sqref="G142:G144">
    <cfRule type="containsBlanks" dxfId="765" priority="397">
      <formula>LEN(TRIM(G142))=0</formula>
    </cfRule>
  </conditionalFormatting>
  <conditionalFormatting sqref="G139">
    <cfRule type="containsBlanks" dxfId="764" priority="396">
      <formula>LEN(TRIM(G139))=0</formula>
    </cfRule>
  </conditionalFormatting>
  <conditionalFormatting sqref="G139">
    <cfRule type="containsBlanks" dxfId="763" priority="395">
      <formula>LEN(TRIM(G139))=0</formula>
    </cfRule>
  </conditionalFormatting>
  <conditionalFormatting sqref="G140">
    <cfRule type="containsBlanks" dxfId="762" priority="394">
      <formula>LEN(TRIM(G140))=0</formula>
    </cfRule>
  </conditionalFormatting>
  <conditionalFormatting sqref="G140">
    <cfRule type="containsBlanks" dxfId="761" priority="393">
      <formula>LEN(TRIM(G140))=0</formula>
    </cfRule>
  </conditionalFormatting>
  <conditionalFormatting sqref="G141">
    <cfRule type="containsBlanks" dxfId="760" priority="392">
      <formula>LEN(TRIM(G141))=0</formula>
    </cfRule>
  </conditionalFormatting>
  <conditionalFormatting sqref="G141">
    <cfRule type="containsBlanks" dxfId="759" priority="391">
      <formula>LEN(TRIM(G141))=0</formula>
    </cfRule>
  </conditionalFormatting>
  <conditionalFormatting sqref="G156:G157">
    <cfRule type="containsBlanks" dxfId="758" priority="390">
      <formula>LEN(TRIM(G156))=0</formula>
    </cfRule>
  </conditionalFormatting>
  <conditionalFormatting sqref="G157">
    <cfRule type="containsBlanks" dxfId="757" priority="389">
      <formula>LEN(TRIM(G157))=0</formula>
    </cfRule>
  </conditionalFormatting>
  <conditionalFormatting sqref="G224:G231">
    <cfRule type="containsBlanks" dxfId="756" priority="388">
      <formula>LEN(TRIM(G224))=0</formula>
    </cfRule>
  </conditionalFormatting>
  <conditionalFormatting sqref="G240:G241">
    <cfRule type="containsBlanks" dxfId="755" priority="387">
      <formula>LEN(TRIM(G240))=0</formula>
    </cfRule>
  </conditionalFormatting>
  <conditionalFormatting sqref="G240">
    <cfRule type="containsBlanks" dxfId="754" priority="386">
      <formula>LEN(TRIM(G240))=0</formula>
    </cfRule>
  </conditionalFormatting>
  <conditionalFormatting sqref="G246:G248">
    <cfRule type="containsBlanks" dxfId="753" priority="385">
      <formula>LEN(TRIM(G246))=0</formula>
    </cfRule>
  </conditionalFormatting>
  <conditionalFormatting sqref="G262">
    <cfRule type="containsBlanks" dxfId="752" priority="384">
      <formula>LEN(TRIM(G262))=0</formula>
    </cfRule>
  </conditionalFormatting>
  <conditionalFormatting sqref="G260:G261 G263">
    <cfRule type="containsBlanks" dxfId="751" priority="383">
      <formula>LEN(TRIM(G260))=0</formula>
    </cfRule>
  </conditionalFormatting>
  <conditionalFormatting sqref="G260">
    <cfRule type="containsBlanks" dxfId="750" priority="382">
      <formula>LEN(TRIM(G260))=0</formula>
    </cfRule>
  </conditionalFormatting>
  <conditionalFormatting sqref="G267:G271">
    <cfRule type="containsBlanks" dxfId="749" priority="381">
      <formula>LEN(TRIM(G267))=0</formula>
    </cfRule>
  </conditionalFormatting>
  <conditionalFormatting sqref="G270:G271">
    <cfRule type="containsBlanks" dxfId="748" priority="380">
      <formula>LEN(TRIM(G270))=0</formula>
    </cfRule>
  </conditionalFormatting>
  <conditionalFormatting sqref="G264:G266">
    <cfRule type="containsBlanks" dxfId="747" priority="379">
      <formula>LEN(TRIM(G264))=0</formula>
    </cfRule>
  </conditionalFormatting>
  <conditionalFormatting sqref="G273:G274">
    <cfRule type="containsBlanks" dxfId="746" priority="378">
      <formula>LEN(TRIM(G273))=0</formula>
    </cfRule>
  </conditionalFormatting>
  <conditionalFormatting sqref="G273:G274">
    <cfRule type="containsBlanks" dxfId="745" priority="377">
      <formula>LEN(TRIM(G273))=0</formula>
    </cfRule>
  </conditionalFormatting>
  <conditionalFormatting sqref="G291:G293 G296:G302">
    <cfRule type="containsBlanks" dxfId="744" priority="376">
      <formula>LEN(TRIM(G291))=0</formula>
    </cfRule>
  </conditionalFormatting>
  <conditionalFormatting sqref="G294:G295">
    <cfRule type="containsBlanks" dxfId="743" priority="375">
      <formula>LEN(TRIM(G294))=0</formula>
    </cfRule>
  </conditionalFormatting>
  <conditionalFormatting sqref="G304:G305">
    <cfRule type="containsBlanks" dxfId="742" priority="374">
      <formula>LEN(TRIM(G304))=0</formula>
    </cfRule>
  </conditionalFormatting>
  <conditionalFormatting sqref="G306">
    <cfRule type="containsBlanks" dxfId="741" priority="373">
      <formula>LEN(TRIM(G306))=0</formula>
    </cfRule>
  </conditionalFormatting>
  <conditionalFormatting sqref="G326:G328">
    <cfRule type="containsBlanks" dxfId="740" priority="372">
      <formula>LEN(TRIM(G326))=0</formula>
    </cfRule>
  </conditionalFormatting>
  <conditionalFormatting sqref="G326:G327">
    <cfRule type="containsBlanks" dxfId="739" priority="371">
      <formula>LEN(TRIM(G326))=0</formula>
    </cfRule>
  </conditionalFormatting>
  <conditionalFormatting sqref="G328">
    <cfRule type="containsBlanks" dxfId="738" priority="370">
      <formula>LEN(TRIM(G328))=0</formula>
    </cfRule>
  </conditionalFormatting>
  <conditionalFormatting sqref="G331:G333">
    <cfRule type="containsBlanks" dxfId="737" priority="369">
      <formula>LEN(TRIM(G331))=0</formula>
    </cfRule>
  </conditionalFormatting>
  <conditionalFormatting sqref="G331:G333">
    <cfRule type="containsBlanks" dxfId="736" priority="368">
      <formula>LEN(TRIM(G331))=0</formula>
    </cfRule>
  </conditionalFormatting>
  <conditionalFormatting sqref="G340:G341">
    <cfRule type="containsBlanks" dxfId="735" priority="367">
      <formula>LEN(TRIM(G340))=0</formula>
    </cfRule>
  </conditionalFormatting>
  <conditionalFormatting sqref="G340:G341">
    <cfRule type="containsBlanks" dxfId="734" priority="366">
      <formula>LEN(TRIM(G340))=0</formula>
    </cfRule>
  </conditionalFormatting>
  <conditionalFormatting sqref="G356:G358">
    <cfRule type="containsBlanks" dxfId="733" priority="365">
      <formula>LEN(TRIM(G356))=0</formula>
    </cfRule>
  </conditionalFormatting>
  <conditionalFormatting sqref="G356:G358">
    <cfRule type="containsBlanks" dxfId="732" priority="364">
      <formula>LEN(TRIM(G356))=0</formula>
    </cfRule>
  </conditionalFormatting>
  <conditionalFormatting sqref="G379">
    <cfRule type="containsBlanks" dxfId="731" priority="363">
      <formula>LEN(TRIM(G379))=0</formula>
    </cfRule>
  </conditionalFormatting>
  <conditionalFormatting sqref="G379">
    <cfRule type="containsBlanks" dxfId="730" priority="362">
      <formula>LEN(TRIM(G379))=0</formula>
    </cfRule>
  </conditionalFormatting>
  <conditionalFormatting sqref="G407:G410 G414:G418">
    <cfRule type="containsBlanks" dxfId="729" priority="361">
      <formula>LEN(TRIM(G407))=0</formula>
    </cfRule>
  </conditionalFormatting>
  <conditionalFormatting sqref="G407">
    <cfRule type="containsBlanks" dxfId="728" priority="360">
      <formula>LEN(TRIM(G407))=0</formula>
    </cfRule>
  </conditionalFormatting>
  <conditionalFormatting sqref="G408:G410">
    <cfRule type="containsBlanks" dxfId="727" priority="359">
      <formula>LEN(TRIM(G408))=0</formula>
    </cfRule>
  </conditionalFormatting>
  <conditionalFormatting sqref="G411:G413">
    <cfRule type="containsBlanks" dxfId="726" priority="358">
      <formula>LEN(TRIM(G411))=0</formula>
    </cfRule>
  </conditionalFormatting>
  <conditionalFormatting sqref="G411:G413">
    <cfRule type="containsBlanks" dxfId="725" priority="357">
      <formula>LEN(TRIM(G411))=0</formula>
    </cfRule>
  </conditionalFormatting>
  <conditionalFormatting sqref="G421:G422">
    <cfRule type="containsBlanks" dxfId="724" priority="356">
      <formula>LEN(TRIM(G421))=0</formula>
    </cfRule>
  </conditionalFormatting>
  <conditionalFormatting sqref="G493:G506">
    <cfRule type="containsBlanks" dxfId="723" priority="355">
      <formula>LEN(TRIM(G493))=0</formula>
    </cfRule>
  </conditionalFormatting>
  <conditionalFormatting sqref="G504:G505">
    <cfRule type="containsBlanks" dxfId="722" priority="354">
      <formula>LEN(TRIM(G504))=0</formula>
    </cfRule>
  </conditionalFormatting>
  <conditionalFormatting sqref="G510:G512">
    <cfRule type="containsBlanks" dxfId="721" priority="353">
      <formula>LEN(TRIM(G510))=0</formula>
    </cfRule>
  </conditionalFormatting>
  <conditionalFormatting sqref="G520:G524">
    <cfRule type="containsBlanks" dxfId="720" priority="352">
      <formula>LEN(TRIM(G520))=0</formula>
    </cfRule>
  </conditionalFormatting>
  <conditionalFormatting sqref="G528:G534">
    <cfRule type="containsBlanks" dxfId="719" priority="351">
      <formula>LEN(TRIM(G528))=0</formula>
    </cfRule>
  </conditionalFormatting>
  <conditionalFormatting sqref="G528:G534">
    <cfRule type="containsBlanks" dxfId="718" priority="350">
      <formula>LEN(TRIM(G528))=0</formula>
    </cfRule>
  </conditionalFormatting>
  <conditionalFormatting sqref="G549:G558">
    <cfRule type="containsBlanks" dxfId="717" priority="349">
      <formula>LEN(TRIM(G549))=0</formula>
    </cfRule>
  </conditionalFormatting>
  <conditionalFormatting sqref="G559:G560">
    <cfRule type="containsBlanks" dxfId="716" priority="348">
      <formula>LEN(TRIM(G559))=0</formula>
    </cfRule>
  </conditionalFormatting>
  <conditionalFormatting sqref="G562">
    <cfRule type="containsBlanks" dxfId="715" priority="347">
      <formula>LEN(TRIM(G562))=0</formula>
    </cfRule>
  </conditionalFormatting>
  <conditionalFormatting sqref="G562">
    <cfRule type="containsBlanks" dxfId="714" priority="346">
      <formula>LEN(TRIM(G562))=0</formula>
    </cfRule>
  </conditionalFormatting>
  <conditionalFormatting sqref="G582:G595">
    <cfRule type="containsBlanks" dxfId="713" priority="345">
      <formula>LEN(TRIM(G582))=0</formula>
    </cfRule>
  </conditionalFormatting>
  <conditionalFormatting sqref="G582:G595">
    <cfRule type="containsBlanks" dxfId="712" priority="344">
      <formula>LEN(TRIM(G582))=0</formula>
    </cfRule>
  </conditionalFormatting>
  <conditionalFormatting sqref="G599:G600">
    <cfRule type="containsBlanks" dxfId="711" priority="343">
      <formula>LEN(TRIM(G599))=0</formula>
    </cfRule>
  </conditionalFormatting>
  <conditionalFormatting sqref="G598">
    <cfRule type="containsBlanks" dxfId="710" priority="342">
      <formula>LEN(TRIM(G598))=0</formula>
    </cfRule>
  </conditionalFormatting>
  <conditionalFormatting sqref="D145:E155 D232:E239 D242:E245 D249:E259 D272:E272 D275:E290 D303:E303 D307:E325 D329:E330 D334:E339 D342:E355 D359:E378 D380:E406 D419:E420 D423:E492 D507:E509 D513:E519 D525:E527 D535:E548 D561:E561 D564:E581 D596:E596 D601:E601 D604:E604 D610:E612">
    <cfRule type="containsBlanks" dxfId="709" priority="768">
      <formula>LEN(TRIM(D145))=0</formula>
    </cfRule>
  </conditionalFormatting>
  <conditionalFormatting sqref="A627:B627">
    <cfRule type="containsBlanks" dxfId="708" priority="516">
      <formula>LEN(TRIM(A627))=0</formula>
    </cfRule>
  </conditionalFormatting>
  <conditionalFormatting sqref="A627:B627">
    <cfRule type="containsBlanks" dxfId="707" priority="517">
      <formula>LEN(TRIM(A627))=0</formula>
    </cfRule>
  </conditionalFormatting>
  <conditionalFormatting sqref="C627">
    <cfRule type="containsBlanks" dxfId="706" priority="515">
      <formula>LEN(TRIM(C627))=0</formula>
    </cfRule>
  </conditionalFormatting>
  <conditionalFormatting sqref="A629:B629">
    <cfRule type="containsBlanks" dxfId="705" priority="513">
      <formula>LEN(TRIM(A629))=0</formula>
    </cfRule>
  </conditionalFormatting>
  <conditionalFormatting sqref="A629:B629">
    <cfRule type="containsBlanks" dxfId="704" priority="514">
      <formula>LEN(TRIM(A629))=0</formula>
    </cfRule>
  </conditionalFormatting>
  <conditionalFormatting sqref="C629">
    <cfRule type="containsBlanks" dxfId="703" priority="512">
      <formula>LEN(TRIM(C629))=0</formula>
    </cfRule>
  </conditionalFormatting>
  <conditionalFormatting sqref="C232:C239">
    <cfRule type="containsBlanks" dxfId="702" priority="746">
      <formula>LEN(TRIM(C232))=0</formula>
    </cfRule>
  </conditionalFormatting>
  <conditionalFormatting sqref="A306:B306 A359:B359 A382:B382 A421:B422 A417:B418 A559:C560 A151:C153 A56:C57 A63:C63 A66:C66 A68:C68 A142:C144 A154 C154 C160:C199 C205 A160:B205 A211:C219 A267:C269 A291:C293 A304:C305 A307:C314 A323:C323 A329:C330 A334:C336 A342:C342 A344:C344 A346:C355 A414:C416 A425:C492 A495:C502 A513:C520 A548:C548 A404:C406 A109:C132 A41:C51 A86:C88 A296:C302 C20 A522:C526">
    <cfRule type="containsBlanks" dxfId="701" priority="767">
      <formula>LEN(TRIM(A20))=0</formula>
    </cfRule>
  </conditionalFormatting>
  <conditionalFormatting sqref="A53:B54 A504:B505 A240:B240 A260:B260 A77:B83 A107:B107 A148:B148 A509:B509 A528:B534 A547:B547 A562:B563 A91:B105 A136:B137 A272:B272 A20">
    <cfRule type="containsBlanks" dxfId="700" priority="766">
      <formula>LEN(TRIM(A20))=0</formula>
    </cfRule>
  </conditionalFormatting>
  <conditionalFormatting sqref="A51:B51">
    <cfRule type="containsBlanks" dxfId="699" priority="765">
      <formula>LEN(TRIM(A51))=0</formula>
    </cfRule>
  </conditionalFormatting>
  <conditionalFormatting sqref="A51:B51">
    <cfRule type="containsBlanks" dxfId="698" priority="764">
      <formula>LEN(TRIM(A51))=0</formula>
    </cfRule>
  </conditionalFormatting>
  <conditionalFormatting sqref="C598 C203 C240 C260 C306 C359 C382 C421:C422 C417:C418 C77:C83 C107 C148 C509 C528:C534 C547 C562:C563 C53:C54 C91:C105 C136:C137 C272 C504:C505">
    <cfRule type="containsBlanks" dxfId="697" priority="762">
      <formula>LEN(TRIM(C53))=0</formula>
    </cfRule>
  </conditionalFormatting>
  <conditionalFormatting sqref="C201">
    <cfRule type="containsBlanks" dxfId="696" priority="757">
      <formula>LEN(TRIM(C201))=0</formula>
    </cfRule>
  </conditionalFormatting>
  <conditionalFormatting sqref="A72:B72">
    <cfRule type="containsBlanks" dxfId="695" priority="722">
      <formula>LEN(TRIM(A72))=0</formula>
    </cfRule>
  </conditionalFormatting>
  <conditionalFormatting sqref="C202">
    <cfRule type="containsBlanks" dxfId="694" priority="755">
      <formula>LEN(TRIM(C202))=0</formula>
    </cfRule>
  </conditionalFormatting>
  <conditionalFormatting sqref="C202">
    <cfRule type="containsBlanks" dxfId="693" priority="754">
      <formula>LEN(TRIM(C202))=0</formula>
    </cfRule>
  </conditionalFormatting>
  <conditionalFormatting sqref="C200">
    <cfRule type="containsBlanks" dxfId="692" priority="759">
      <formula>LEN(TRIM(C200))=0</formula>
    </cfRule>
  </conditionalFormatting>
  <conditionalFormatting sqref="C201">
    <cfRule type="containsBlanks" dxfId="691" priority="756">
      <formula>LEN(TRIM(C201))=0</formula>
    </cfRule>
  </conditionalFormatting>
  <conditionalFormatting sqref="C200">
    <cfRule type="containsBlanks" dxfId="690" priority="758">
      <formula>LEN(TRIM(C200))=0</formula>
    </cfRule>
  </conditionalFormatting>
  <conditionalFormatting sqref="C81:C83 C203 C107 C148 C91:C105 C136:C137">
    <cfRule type="containsBlanks" dxfId="689" priority="761">
      <formula>LEN(TRIM(C81))=0</formula>
    </cfRule>
  </conditionalFormatting>
  <conditionalFormatting sqref="A240:B240 A260:B260 A306:B306 A359:B359 A382:B382 A421:B422 A417:B418 A77:B83 A107:B107 A148:B148 A509:B509 A528:B534 A547:B547 A562:B563 A53:B54 A91:B105 A136:B137 A272:B272 A504:B505 A20">
    <cfRule type="containsBlanks" dxfId="688" priority="763">
      <formula>LEN(TRIM(A20))=0</formula>
    </cfRule>
  </conditionalFormatting>
  <conditionalFormatting sqref="C596:C597">
    <cfRule type="containsBlanks" dxfId="687" priority="760">
      <formula>LEN(TRIM(C596))=0</formula>
    </cfRule>
  </conditionalFormatting>
  <conditionalFormatting sqref="C204">
    <cfRule type="containsBlanks" dxfId="686" priority="753">
      <formula>LEN(TRIM(C204))=0</formula>
    </cfRule>
  </conditionalFormatting>
  <conditionalFormatting sqref="A360:B377">
    <cfRule type="containsBlanks" dxfId="685" priority="735">
      <formula>LEN(TRIM(A360))=0</formula>
    </cfRule>
  </conditionalFormatting>
  <conditionalFormatting sqref="C204">
    <cfRule type="containsBlanks" dxfId="684" priority="752">
      <formula>LEN(TRIM(C204))=0</formula>
    </cfRule>
  </conditionalFormatting>
  <conditionalFormatting sqref="A242:B245">
    <cfRule type="containsBlanks" dxfId="683" priority="751">
      <formula>LEN(TRIM(A242))=0</formula>
    </cfRule>
  </conditionalFormatting>
  <conditionalFormatting sqref="A242:B245">
    <cfRule type="containsBlanks" dxfId="682" priority="750">
      <formula>LEN(TRIM(A242))=0</formula>
    </cfRule>
  </conditionalFormatting>
  <conditionalFormatting sqref="C242:C245">
    <cfRule type="containsBlanks" dxfId="681" priority="749">
      <formula>LEN(TRIM(C242))=0</formula>
    </cfRule>
  </conditionalFormatting>
  <conditionalFormatting sqref="A232:B239">
    <cfRule type="containsBlanks" dxfId="680" priority="748">
      <formula>LEN(TRIM(A232))=0</formula>
    </cfRule>
  </conditionalFormatting>
  <conditionalFormatting sqref="A232:B239">
    <cfRule type="containsBlanks" dxfId="679" priority="747">
      <formula>LEN(TRIM(A232))=0</formula>
    </cfRule>
  </conditionalFormatting>
  <conditionalFormatting sqref="A108:B108">
    <cfRule type="containsBlanks" dxfId="678" priority="657">
      <formula>LEN(TRIM(A108))=0</formula>
    </cfRule>
  </conditionalFormatting>
  <conditionalFormatting sqref="A561:B561">
    <cfRule type="containsBlanks" dxfId="677" priority="678">
      <formula>LEN(TRIM(A561))=0</formula>
    </cfRule>
  </conditionalFormatting>
  <conditionalFormatting sqref="A249:B259">
    <cfRule type="containsBlanks" dxfId="676" priority="745">
      <formula>LEN(TRIM(A249))=0</formula>
    </cfRule>
  </conditionalFormatting>
  <conditionalFormatting sqref="A249:B259">
    <cfRule type="containsBlanks" dxfId="675" priority="744">
      <formula>LEN(TRIM(A249))=0</formula>
    </cfRule>
  </conditionalFormatting>
  <conditionalFormatting sqref="C249:C259">
    <cfRule type="containsBlanks" dxfId="674" priority="743">
      <formula>LEN(TRIM(C249))=0</formula>
    </cfRule>
  </conditionalFormatting>
  <conditionalFormatting sqref="A275:B290">
    <cfRule type="containsBlanks" dxfId="673" priority="742">
      <formula>LEN(TRIM(A275))=0</formula>
    </cfRule>
  </conditionalFormatting>
  <conditionalFormatting sqref="A275:B290">
    <cfRule type="containsBlanks" dxfId="672" priority="741">
      <formula>LEN(TRIM(A275))=0</formula>
    </cfRule>
  </conditionalFormatting>
  <conditionalFormatting sqref="C52">
    <cfRule type="containsBlanks" dxfId="671" priority="671">
      <formula>LEN(TRIM(C52))=0</formula>
    </cfRule>
  </conditionalFormatting>
  <conditionalFormatting sqref="C275:C290">
    <cfRule type="containsBlanks" dxfId="670" priority="740">
      <formula>LEN(TRIM(C275))=0</formula>
    </cfRule>
  </conditionalFormatting>
  <conditionalFormatting sqref="A337:B339">
    <cfRule type="containsBlanks" dxfId="669" priority="739">
      <formula>LEN(TRIM(A337))=0</formula>
    </cfRule>
  </conditionalFormatting>
  <conditionalFormatting sqref="A337:B339">
    <cfRule type="containsBlanks" dxfId="668" priority="738">
      <formula>LEN(TRIM(A337))=0</formula>
    </cfRule>
  </conditionalFormatting>
  <conditionalFormatting sqref="C337:C339">
    <cfRule type="containsBlanks" dxfId="667" priority="737">
      <formula>LEN(TRIM(C337))=0</formula>
    </cfRule>
  </conditionalFormatting>
  <conditionalFormatting sqref="A360:B377">
    <cfRule type="containsBlanks" dxfId="666" priority="736">
      <formula>LEN(TRIM(A360))=0</formula>
    </cfRule>
  </conditionalFormatting>
  <conditionalFormatting sqref="C360:C377">
    <cfRule type="containsBlanks" dxfId="665" priority="734">
      <formula>LEN(TRIM(C360))=0</formula>
    </cfRule>
  </conditionalFormatting>
  <conditionalFormatting sqref="A384:B398">
    <cfRule type="containsBlanks" dxfId="664" priority="733">
      <formula>LEN(TRIM(A384))=0</formula>
    </cfRule>
  </conditionalFormatting>
  <conditionalFormatting sqref="A384:B398">
    <cfRule type="containsBlanks" dxfId="663" priority="732">
      <formula>LEN(TRIM(A384))=0</formula>
    </cfRule>
  </conditionalFormatting>
  <conditionalFormatting sqref="C384:C398">
    <cfRule type="containsBlanks" dxfId="662" priority="731">
      <formula>LEN(TRIM(C384))=0</formula>
    </cfRule>
  </conditionalFormatting>
  <conditionalFormatting sqref="A419:B420">
    <cfRule type="containsBlanks" dxfId="661" priority="730">
      <formula>LEN(TRIM(A419))=0</formula>
    </cfRule>
  </conditionalFormatting>
  <conditionalFormatting sqref="A419:B420">
    <cfRule type="containsBlanks" dxfId="660" priority="729">
      <formula>LEN(TRIM(A419))=0</formula>
    </cfRule>
  </conditionalFormatting>
  <conditionalFormatting sqref="A261:B263">
    <cfRule type="containsBlanks" dxfId="659" priority="621">
      <formula>LEN(TRIM(A261))=0</formula>
    </cfRule>
  </conditionalFormatting>
  <conditionalFormatting sqref="A564:B581">
    <cfRule type="containsBlanks" dxfId="658" priority="676">
      <formula>LEN(TRIM(A564))=0</formula>
    </cfRule>
  </conditionalFormatting>
  <conditionalFormatting sqref="A340:B341">
    <cfRule type="containsBlanks" dxfId="657" priority="601">
      <formula>LEN(TRIM(A340))=0</formula>
    </cfRule>
  </conditionalFormatting>
  <conditionalFormatting sqref="A134:B134">
    <cfRule type="containsBlanks" dxfId="656" priority="655">
      <formula>LEN(TRIM(A134))=0</formula>
    </cfRule>
  </conditionalFormatting>
  <conditionalFormatting sqref="A510:B512">
    <cfRule type="containsBlanks" dxfId="655" priority="577">
      <formula>LEN(TRIM(A510))=0</formula>
    </cfRule>
  </conditionalFormatting>
  <conditionalFormatting sqref="C419:C420">
    <cfRule type="containsBlanks" dxfId="654" priority="728">
      <formula>LEN(TRIM(C419))=0</formula>
    </cfRule>
  </conditionalFormatting>
  <conditionalFormatting sqref="A55:B55">
    <cfRule type="containsBlanks" dxfId="653" priority="727">
      <formula>LEN(TRIM(A55))=0</formula>
    </cfRule>
  </conditionalFormatting>
  <conditionalFormatting sqref="A55:B55">
    <cfRule type="containsBlanks" dxfId="652" priority="726">
      <formula>LEN(TRIM(A55))=0</formula>
    </cfRule>
  </conditionalFormatting>
  <conditionalFormatting sqref="A55:B55">
    <cfRule type="containsBlanks" dxfId="651" priority="725">
      <formula>LEN(TRIM(A55))=0</formula>
    </cfRule>
  </conditionalFormatting>
  <conditionalFormatting sqref="C55">
    <cfRule type="containsBlanks" dxfId="650" priority="724">
      <formula>LEN(TRIM(C55))=0</formula>
    </cfRule>
  </conditionalFormatting>
  <conditionalFormatting sqref="A72:B72">
    <cfRule type="containsBlanks" dxfId="649" priority="723">
      <formula>LEN(TRIM(A72))=0</formula>
    </cfRule>
  </conditionalFormatting>
  <conditionalFormatting sqref="A72:B72">
    <cfRule type="containsBlanks" dxfId="648" priority="721">
      <formula>LEN(TRIM(A72))=0</formula>
    </cfRule>
  </conditionalFormatting>
  <conditionalFormatting sqref="C72">
    <cfRule type="containsBlanks" dxfId="647" priority="720">
      <formula>LEN(TRIM(C72))=0</formula>
    </cfRule>
  </conditionalFormatting>
  <conditionalFormatting sqref="A73:B73">
    <cfRule type="containsBlanks" dxfId="646" priority="719">
      <formula>LEN(TRIM(A73))=0</formula>
    </cfRule>
  </conditionalFormatting>
  <conditionalFormatting sqref="A73:B73">
    <cfRule type="containsBlanks" dxfId="645" priority="718">
      <formula>LEN(TRIM(A73))=0</formula>
    </cfRule>
  </conditionalFormatting>
  <conditionalFormatting sqref="A73:B73">
    <cfRule type="containsBlanks" dxfId="644" priority="717">
      <formula>LEN(TRIM(A73))=0</formula>
    </cfRule>
  </conditionalFormatting>
  <conditionalFormatting sqref="C73">
    <cfRule type="containsBlanks" dxfId="643" priority="716">
      <formula>LEN(TRIM(C73))=0</formula>
    </cfRule>
  </conditionalFormatting>
  <conditionalFormatting sqref="A84:B85">
    <cfRule type="containsBlanks" dxfId="642" priority="715">
      <formula>LEN(TRIM(A84))=0</formula>
    </cfRule>
  </conditionalFormatting>
  <conditionalFormatting sqref="A84:B85">
    <cfRule type="containsBlanks" dxfId="641" priority="714">
      <formula>LEN(TRIM(A84))=0</formula>
    </cfRule>
  </conditionalFormatting>
  <conditionalFormatting sqref="C84:C85">
    <cfRule type="containsBlanks" dxfId="640" priority="713">
      <formula>LEN(TRIM(C84))=0</formula>
    </cfRule>
  </conditionalFormatting>
  <conditionalFormatting sqref="C84:C85">
    <cfRule type="containsBlanks" dxfId="639" priority="712">
      <formula>LEN(TRIM(C84))=0</formula>
    </cfRule>
  </conditionalFormatting>
  <conditionalFormatting sqref="A106:B106">
    <cfRule type="containsBlanks" dxfId="638" priority="711">
      <formula>LEN(TRIM(A106))=0</formula>
    </cfRule>
  </conditionalFormatting>
  <conditionalFormatting sqref="A106:B106">
    <cfRule type="containsBlanks" dxfId="637" priority="710">
      <formula>LEN(TRIM(A106))=0</formula>
    </cfRule>
  </conditionalFormatting>
  <conditionalFormatting sqref="C106">
    <cfRule type="containsBlanks" dxfId="636" priority="709">
      <formula>LEN(TRIM(C106))=0</formula>
    </cfRule>
  </conditionalFormatting>
  <conditionalFormatting sqref="C106">
    <cfRule type="containsBlanks" dxfId="635" priority="708">
      <formula>LEN(TRIM(C106))=0</formula>
    </cfRule>
  </conditionalFormatting>
  <conditionalFormatting sqref="A138:B138">
    <cfRule type="containsBlanks" dxfId="634" priority="707">
      <formula>LEN(TRIM(A138))=0</formula>
    </cfRule>
  </conditionalFormatting>
  <conditionalFormatting sqref="A138:B138">
    <cfRule type="containsBlanks" dxfId="633" priority="706">
      <formula>LEN(TRIM(A138))=0</formula>
    </cfRule>
  </conditionalFormatting>
  <conditionalFormatting sqref="C138">
    <cfRule type="containsBlanks" dxfId="632" priority="705">
      <formula>LEN(TRIM(C138))=0</formula>
    </cfRule>
  </conditionalFormatting>
  <conditionalFormatting sqref="C138">
    <cfRule type="containsBlanks" dxfId="631" priority="704">
      <formula>LEN(TRIM(C138))=0</formula>
    </cfRule>
  </conditionalFormatting>
  <conditionalFormatting sqref="A145:B145">
    <cfRule type="containsBlanks" dxfId="630" priority="703">
      <formula>LEN(TRIM(A145))=0</formula>
    </cfRule>
  </conditionalFormatting>
  <conditionalFormatting sqref="A145:B145">
    <cfRule type="containsBlanks" dxfId="629" priority="702">
      <formula>LEN(TRIM(A145))=0</formula>
    </cfRule>
  </conditionalFormatting>
  <conditionalFormatting sqref="C145">
    <cfRule type="containsBlanks" dxfId="628" priority="701">
      <formula>LEN(TRIM(C145))=0</formula>
    </cfRule>
  </conditionalFormatting>
  <conditionalFormatting sqref="C145">
    <cfRule type="containsBlanks" dxfId="627" priority="700">
      <formula>LEN(TRIM(C145))=0</formula>
    </cfRule>
  </conditionalFormatting>
  <conditionalFormatting sqref="A147:B147">
    <cfRule type="containsBlanks" dxfId="626" priority="699">
      <formula>LEN(TRIM(A147))=0</formula>
    </cfRule>
  </conditionalFormatting>
  <conditionalFormatting sqref="A147:B147">
    <cfRule type="containsBlanks" dxfId="625" priority="698">
      <formula>LEN(TRIM(A147))=0</formula>
    </cfRule>
  </conditionalFormatting>
  <conditionalFormatting sqref="C147">
    <cfRule type="containsBlanks" dxfId="624" priority="697">
      <formula>LEN(TRIM(C147))=0</formula>
    </cfRule>
  </conditionalFormatting>
  <conditionalFormatting sqref="C147">
    <cfRule type="containsBlanks" dxfId="623" priority="696">
      <formula>LEN(TRIM(C147))=0</formula>
    </cfRule>
  </conditionalFormatting>
  <conditionalFormatting sqref="A150:B150">
    <cfRule type="containsBlanks" dxfId="622" priority="695">
      <formula>LEN(TRIM(A150))=0</formula>
    </cfRule>
  </conditionalFormatting>
  <conditionalFormatting sqref="A150:B150">
    <cfRule type="containsBlanks" dxfId="621" priority="694">
      <formula>LEN(TRIM(A150))=0</formula>
    </cfRule>
  </conditionalFormatting>
  <conditionalFormatting sqref="C150">
    <cfRule type="containsBlanks" dxfId="620" priority="693">
      <formula>LEN(TRIM(C150))=0</formula>
    </cfRule>
  </conditionalFormatting>
  <conditionalFormatting sqref="C150">
    <cfRule type="containsBlanks" dxfId="619" priority="692">
      <formula>LEN(TRIM(C150))=0</formula>
    </cfRule>
  </conditionalFormatting>
  <conditionalFormatting sqref="A507:B507">
    <cfRule type="containsBlanks" dxfId="618" priority="691">
      <formula>LEN(TRIM(A507))=0</formula>
    </cfRule>
  </conditionalFormatting>
  <conditionalFormatting sqref="A507:B507">
    <cfRule type="containsBlanks" dxfId="617" priority="690">
      <formula>LEN(TRIM(A507))=0</formula>
    </cfRule>
  </conditionalFormatting>
  <conditionalFormatting sqref="C507">
    <cfRule type="containsBlanks" dxfId="616" priority="689">
      <formula>LEN(TRIM(C507))=0</formula>
    </cfRule>
  </conditionalFormatting>
  <conditionalFormatting sqref="A508:B508">
    <cfRule type="containsBlanks" dxfId="615" priority="688">
      <formula>LEN(TRIM(A508))=0</formula>
    </cfRule>
  </conditionalFormatting>
  <conditionalFormatting sqref="A508:B508">
    <cfRule type="containsBlanks" dxfId="614" priority="687">
      <formula>LEN(TRIM(A508))=0</formula>
    </cfRule>
  </conditionalFormatting>
  <conditionalFormatting sqref="C508">
    <cfRule type="containsBlanks" dxfId="613" priority="686">
      <formula>LEN(TRIM(C508))=0</formula>
    </cfRule>
  </conditionalFormatting>
  <conditionalFormatting sqref="A527:B527">
    <cfRule type="containsBlanks" dxfId="612" priority="685">
      <formula>LEN(TRIM(A527))=0</formula>
    </cfRule>
  </conditionalFormatting>
  <conditionalFormatting sqref="A527:B527">
    <cfRule type="containsBlanks" dxfId="611" priority="684">
      <formula>LEN(TRIM(A527))=0</formula>
    </cfRule>
  </conditionalFormatting>
  <conditionalFormatting sqref="C527">
    <cfRule type="containsBlanks" dxfId="610" priority="683">
      <formula>LEN(TRIM(C527))=0</formula>
    </cfRule>
  </conditionalFormatting>
  <conditionalFormatting sqref="A535:B546">
    <cfRule type="containsBlanks" dxfId="609" priority="682">
      <formula>LEN(TRIM(A535))=0</formula>
    </cfRule>
  </conditionalFormatting>
  <conditionalFormatting sqref="A535:B546">
    <cfRule type="containsBlanks" dxfId="608" priority="681">
      <formula>LEN(TRIM(A535))=0</formula>
    </cfRule>
  </conditionalFormatting>
  <conditionalFormatting sqref="C535:C546">
    <cfRule type="containsBlanks" dxfId="607" priority="680">
      <formula>LEN(TRIM(C535))=0</formula>
    </cfRule>
  </conditionalFormatting>
  <conditionalFormatting sqref="A561:B561">
    <cfRule type="containsBlanks" dxfId="606" priority="679">
      <formula>LEN(TRIM(A561))=0</formula>
    </cfRule>
  </conditionalFormatting>
  <conditionalFormatting sqref="C561">
    <cfRule type="containsBlanks" dxfId="605" priority="677">
      <formula>LEN(TRIM(C561))=0</formula>
    </cfRule>
  </conditionalFormatting>
  <conditionalFormatting sqref="A564:B581">
    <cfRule type="containsBlanks" dxfId="604" priority="675">
      <formula>LEN(TRIM(A564))=0</formula>
    </cfRule>
  </conditionalFormatting>
  <conditionalFormatting sqref="C564:C581">
    <cfRule type="containsBlanks" dxfId="603" priority="674">
      <formula>LEN(TRIM(C564))=0</formula>
    </cfRule>
  </conditionalFormatting>
  <conditionalFormatting sqref="A52:B52">
    <cfRule type="containsBlanks" dxfId="602" priority="673">
      <formula>LEN(TRIM(A52))=0</formula>
    </cfRule>
  </conditionalFormatting>
  <conditionalFormatting sqref="A52:B52">
    <cfRule type="containsBlanks" dxfId="601" priority="672">
      <formula>LEN(TRIM(A52))=0</formula>
    </cfRule>
  </conditionalFormatting>
  <conditionalFormatting sqref="A62:B62">
    <cfRule type="containsBlanks" dxfId="600" priority="670">
      <formula>LEN(TRIM(A62))=0</formula>
    </cfRule>
  </conditionalFormatting>
  <conditionalFormatting sqref="A62:B62">
    <cfRule type="containsBlanks" dxfId="599" priority="669">
      <formula>LEN(TRIM(A62))=0</formula>
    </cfRule>
  </conditionalFormatting>
  <conditionalFormatting sqref="C62">
    <cfRule type="containsBlanks" dxfId="598" priority="668">
      <formula>LEN(TRIM(C62))=0</formula>
    </cfRule>
  </conditionalFormatting>
  <conditionalFormatting sqref="A74:B75">
    <cfRule type="containsBlanks" dxfId="597" priority="667">
      <formula>LEN(TRIM(A74))=0</formula>
    </cfRule>
  </conditionalFormatting>
  <conditionalFormatting sqref="A74:B75">
    <cfRule type="containsBlanks" dxfId="596" priority="666">
      <formula>LEN(TRIM(A74))=0</formula>
    </cfRule>
  </conditionalFormatting>
  <conditionalFormatting sqref="C74:C75">
    <cfRule type="containsBlanks" dxfId="595" priority="665">
      <formula>LEN(TRIM(C74))=0</formula>
    </cfRule>
  </conditionalFormatting>
  <conditionalFormatting sqref="A89:B89">
    <cfRule type="containsBlanks" dxfId="594" priority="664">
      <formula>LEN(TRIM(A89))=0</formula>
    </cfRule>
  </conditionalFormatting>
  <conditionalFormatting sqref="A89:B89">
    <cfRule type="containsBlanks" dxfId="593" priority="663">
      <formula>LEN(TRIM(A89))=0</formula>
    </cfRule>
  </conditionalFormatting>
  <conditionalFormatting sqref="C89">
    <cfRule type="containsBlanks" dxfId="592" priority="662">
      <formula>LEN(TRIM(C89))=0</formula>
    </cfRule>
  </conditionalFormatting>
  <conditionalFormatting sqref="A90:B90">
    <cfRule type="containsBlanks" dxfId="591" priority="661">
      <formula>LEN(TRIM(A90))=0</formula>
    </cfRule>
  </conditionalFormatting>
  <conditionalFormatting sqref="A90:B90">
    <cfRule type="containsBlanks" dxfId="590" priority="660">
      <formula>LEN(TRIM(A90))=0</formula>
    </cfRule>
  </conditionalFormatting>
  <conditionalFormatting sqref="C90">
    <cfRule type="containsBlanks" dxfId="589" priority="659">
      <formula>LEN(TRIM(C90))=0</formula>
    </cfRule>
  </conditionalFormatting>
  <conditionalFormatting sqref="A108:B108">
    <cfRule type="containsBlanks" dxfId="588" priority="658">
      <formula>LEN(TRIM(A108))=0</formula>
    </cfRule>
  </conditionalFormatting>
  <conditionalFormatting sqref="C108">
    <cfRule type="containsBlanks" dxfId="587" priority="656">
      <formula>LEN(TRIM(C108))=0</formula>
    </cfRule>
  </conditionalFormatting>
  <conditionalFormatting sqref="A134:B134">
    <cfRule type="containsBlanks" dxfId="586" priority="654">
      <formula>LEN(TRIM(A134))=0</formula>
    </cfRule>
  </conditionalFormatting>
  <conditionalFormatting sqref="C134">
    <cfRule type="containsBlanks" dxfId="585" priority="653">
      <formula>LEN(TRIM(C134))=0</formula>
    </cfRule>
  </conditionalFormatting>
  <conditionalFormatting sqref="A135:B135">
    <cfRule type="containsBlanks" dxfId="584" priority="652">
      <formula>LEN(TRIM(A135))=0</formula>
    </cfRule>
  </conditionalFormatting>
  <conditionalFormatting sqref="A135:B135">
    <cfRule type="containsBlanks" dxfId="583" priority="651">
      <formula>LEN(TRIM(A135))=0</formula>
    </cfRule>
  </conditionalFormatting>
  <conditionalFormatting sqref="C135">
    <cfRule type="containsBlanks" dxfId="582" priority="650">
      <formula>LEN(TRIM(C135))=0</formula>
    </cfRule>
  </conditionalFormatting>
  <conditionalFormatting sqref="A146:B146">
    <cfRule type="containsBlanks" dxfId="581" priority="649">
      <formula>LEN(TRIM(A146))=0</formula>
    </cfRule>
  </conditionalFormatting>
  <conditionalFormatting sqref="A146:B146">
    <cfRule type="containsBlanks" dxfId="580" priority="648">
      <formula>LEN(TRIM(A146))=0</formula>
    </cfRule>
  </conditionalFormatting>
  <conditionalFormatting sqref="C146">
    <cfRule type="containsBlanks" dxfId="579" priority="647">
      <formula>LEN(TRIM(C146))=0</formula>
    </cfRule>
  </conditionalFormatting>
  <conditionalFormatting sqref="C146">
    <cfRule type="containsBlanks" dxfId="578" priority="646">
      <formula>LEN(TRIM(C146))=0</formula>
    </cfRule>
  </conditionalFormatting>
  <conditionalFormatting sqref="A149:B149">
    <cfRule type="containsBlanks" dxfId="577" priority="645">
      <formula>LEN(TRIM(A149))=0</formula>
    </cfRule>
  </conditionalFormatting>
  <conditionalFormatting sqref="A149:B149">
    <cfRule type="containsBlanks" dxfId="576" priority="644">
      <formula>LEN(TRIM(A149))=0</formula>
    </cfRule>
  </conditionalFormatting>
  <conditionalFormatting sqref="C149">
    <cfRule type="containsBlanks" dxfId="575" priority="643">
      <formula>LEN(TRIM(C149))=0</formula>
    </cfRule>
  </conditionalFormatting>
  <conditionalFormatting sqref="C149">
    <cfRule type="containsBlanks" dxfId="574" priority="642">
      <formula>LEN(TRIM(C149))=0</formula>
    </cfRule>
  </conditionalFormatting>
  <conditionalFormatting sqref="A206:B207">
    <cfRule type="containsBlanks" dxfId="573" priority="641">
      <formula>LEN(TRIM(A206))=0</formula>
    </cfRule>
  </conditionalFormatting>
  <conditionalFormatting sqref="A206:B207">
    <cfRule type="containsBlanks" dxfId="572" priority="640">
      <formula>LEN(TRIM(A206))=0</formula>
    </cfRule>
  </conditionalFormatting>
  <conditionalFormatting sqref="C206:C207">
    <cfRule type="containsBlanks" dxfId="571" priority="639">
      <formula>LEN(TRIM(C206))=0</formula>
    </cfRule>
  </conditionalFormatting>
  <conditionalFormatting sqref="C206:C207">
    <cfRule type="containsBlanks" dxfId="570" priority="638">
      <formula>LEN(TRIM(C206))=0</formula>
    </cfRule>
  </conditionalFormatting>
  <conditionalFormatting sqref="A208:B210">
    <cfRule type="containsBlanks" dxfId="569" priority="637">
      <formula>LEN(TRIM(A208))=0</formula>
    </cfRule>
  </conditionalFormatting>
  <conditionalFormatting sqref="A208:B210">
    <cfRule type="containsBlanks" dxfId="568" priority="636">
      <formula>LEN(TRIM(A208))=0</formula>
    </cfRule>
  </conditionalFormatting>
  <conditionalFormatting sqref="C208:C210">
    <cfRule type="containsBlanks" dxfId="567" priority="635">
      <formula>LEN(TRIM(C208))=0</formula>
    </cfRule>
  </conditionalFormatting>
  <conditionalFormatting sqref="C208:C210">
    <cfRule type="containsBlanks" dxfId="566" priority="634">
      <formula>LEN(TRIM(C208))=0</formula>
    </cfRule>
  </conditionalFormatting>
  <conditionalFormatting sqref="A224:B231">
    <cfRule type="containsBlanks" dxfId="565" priority="633">
      <formula>LEN(TRIM(A224))=0</formula>
    </cfRule>
  </conditionalFormatting>
  <conditionalFormatting sqref="A224:B231">
    <cfRule type="containsBlanks" dxfId="564" priority="632">
      <formula>LEN(TRIM(A224))=0</formula>
    </cfRule>
  </conditionalFormatting>
  <conditionalFormatting sqref="C224:C231">
    <cfRule type="containsBlanks" dxfId="563" priority="631">
      <formula>LEN(TRIM(C224))=0</formula>
    </cfRule>
  </conditionalFormatting>
  <conditionalFormatting sqref="C224:C231">
    <cfRule type="containsBlanks" dxfId="562" priority="630">
      <formula>LEN(TRIM(C224))=0</formula>
    </cfRule>
  </conditionalFormatting>
  <conditionalFormatting sqref="A241:B241">
    <cfRule type="containsBlanks" dxfId="561" priority="629">
      <formula>LEN(TRIM(A241))=0</formula>
    </cfRule>
  </conditionalFormatting>
  <conditionalFormatting sqref="A241:B241">
    <cfRule type="containsBlanks" dxfId="560" priority="628">
      <formula>LEN(TRIM(A241))=0</formula>
    </cfRule>
  </conditionalFormatting>
  <conditionalFormatting sqref="C241">
    <cfRule type="containsBlanks" dxfId="559" priority="627">
      <formula>LEN(TRIM(C241))=0</formula>
    </cfRule>
  </conditionalFormatting>
  <conditionalFormatting sqref="C241">
    <cfRule type="containsBlanks" dxfId="558" priority="626">
      <formula>LEN(TRIM(C241))=0</formula>
    </cfRule>
  </conditionalFormatting>
  <conditionalFormatting sqref="A246:B248">
    <cfRule type="containsBlanks" dxfId="557" priority="625">
      <formula>LEN(TRIM(A246))=0</formula>
    </cfRule>
  </conditionalFormatting>
  <conditionalFormatting sqref="A246:B248">
    <cfRule type="containsBlanks" dxfId="556" priority="624">
      <formula>LEN(TRIM(A246))=0</formula>
    </cfRule>
  </conditionalFormatting>
  <conditionalFormatting sqref="C246:C248">
    <cfRule type="containsBlanks" dxfId="555" priority="623">
      <formula>LEN(TRIM(C246))=0</formula>
    </cfRule>
  </conditionalFormatting>
  <conditionalFormatting sqref="C246:C248">
    <cfRule type="containsBlanks" dxfId="554" priority="622">
      <formula>LEN(TRIM(C246))=0</formula>
    </cfRule>
  </conditionalFormatting>
  <conditionalFormatting sqref="A261:B263">
    <cfRule type="containsBlanks" dxfId="553" priority="620">
      <formula>LEN(TRIM(A261))=0</formula>
    </cfRule>
  </conditionalFormatting>
  <conditionalFormatting sqref="C261:C263">
    <cfRule type="containsBlanks" dxfId="552" priority="619">
      <formula>LEN(TRIM(C261))=0</formula>
    </cfRule>
  </conditionalFormatting>
  <conditionalFormatting sqref="C261:C263">
    <cfRule type="containsBlanks" dxfId="551" priority="618">
      <formula>LEN(TRIM(C261))=0</formula>
    </cfRule>
  </conditionalFormatting>
  <conditionalFormatting sqref="A270:B271">
    <cfRule type="containsBlanks" dxfId="550" priority="617">
      <formula>LEN(TRIM(A270))=0</formula>
    </cfRule>
  </conditionalFormatting>
  <conditionalFormatting sqref="A270:B271">
    <cfRule type="containsBlanks" dxfId="549" priority="616">
      <formula>LEN(TRIM(A270))=0</formula>
    </cfRule>
  </conditionalFormatting>
  <conditionalFormatting sqref="C270:C271">
    <cfRule type="containsBlanks" dxfId="548" priority="615">
      <formula>LEN(TRIM(C270))=0</formula>
    </cfRule>
  </conditionalFormatting>
  <conditionalFormatting sqref="A273:B274">
    <cfRule type="containsBlanks" dxfId="547" priority="614">
      <formula>LEN(TRIM(A273))=0</formula>
    </cfRule>
  </conditionalFormatting>
  <conditionalFormatting sqref="A273:B274">
    <cfRule type="containsBlanks" dxfId="546" priority="613">
      <formula>LEN(TRIM(A273))=0</formula>
    </cfRule>
  </conditionalFormatting>
  <conditionalFormatting sqref="C273:C274">
    <cfRule type="containsBlanks" dxfId="545" priority="612">
      <formula>LEN(TRIM(C273))=0</formula>
    </cfRule>
  </conditionalFormatting>
  <conditionalFormatting sqref="A326:B327">
    <cfRule type="containsBlanks" dxfId="544" priority="611">
      <formula>LEN(TRIM(A326))=0</formula>
    </cfRule>
  </conditionalFormatting>
  <conditionalFormatting sqref="A326:B327">
    <cfRule type="containsBlanks" dxfId="543" priority="610">
      <formula>LEN(TRIM(A326))=0</formula>
    </cfRule>
  </conditionalFormatting>
  <conditionalFormatting sqref="C326:C327">
    <cfRule type="containsBlanks" dxfId="542" priority="609">
      <formula>LEN(TRIM(C326))=0</formula>
    </cfRule>
  </conditionalFormatting>
  <conditionalFormatting sqref="A328:B328">
    <cfRule type="containsBlanks" dxfId="541" priority="608">
      <formula>LEN(TRIM(A328))=0</formula>
    </cfRule>
  </conditionalFormatting>
  <conditionalFormatting sqref="A328:B328">
    <cfRule type="containsBlanks" dxfId="540" priority="607">
      <formula>LEN(TRIM(A328))=0</formula>
    </cfRule>
  </conditionalFormatting>
  <conditionalFormatting sqref="C328">
    <cfRule type="containsBlanks" dxfId="539" priority="606">
      <formula>LEN(TRIM(C328))=0</formula>
    </cfRule>
  </conditionalFormatting>
  <conditionalFormatting sqref="A331:B333">
    <cfRule type="containsBlanks" dxfId="538" priority="605">
      <formula>LEN(TRIM(A331))=0</formula>
    </cfRule>
  </conditionalFormatting>
  <conditionalFormatting sqref="A331:B333">
    <cfRule type="containsBlanks" dxfId="537" priority="604">
      <formula>LEN(TRIM(A331))=0</formula>
    </cfRule>
  </conditionalFormatting>
  <conditionalFormatting sqref="C331:C333">
    <cfRule type="containsBlanks" dxfId="536" priority="603">
      <formula>LEN(TRIM(C331))=0</formula>
    </cfRule>
  </conditionalFormatting>
  <conditionalFormatting sqref="A340:B341">
    <cfRule type="containsBlanks" dxfId="535" priority="602">
      <formula>LEN(TRIM(A340))=0</formula>
    </cfRule>
  </conditionalFormatting>
  <conditionalFormatting sqref="C340:C341">
    <cfRule type="containsBlanks" dxfId="534" priority="600">
      <formula>LEN(TRIM(C340))=0</formula>
    </cfRule>
  </conditionalFormatting>
  <conditionalFormatting sqref="A356:B358">
    <cfRule type="containsBlanks" dxfId="533" priority="599">
      <formula>LEN(TRIM(A356))=0</formula>
    </cfRule>
  </conditionalFormatting>
  <conditionalFormatting sqref="A356:B358">
    <cfRule type="containsBlanks" dxfId="532" priority="598">
      <formula>LEN(TRIM(A356))=0</formula>
    </cfRule>
  </conditionalFormatting>
  <conditionalFormatting sqref="C356:C358">
    <cfRule type="containsBlanks" dxfId="531" priority="597">
      <formula>LEN(TRIM(C356))=0</formula>
    </cfRule>
  </conditionalFormatting>
  <conditionalFormatting sqref="A379:B379">
    <cfRule type="containsBlanks" dxfId="530" priority="596">
      <formula>LEN(TRIM(A379))=0</formula>
    </cfRule>
  </conditionalFormatting>
  <conditionalFormatting sqref="A379:B379">
    <cfRule type="containsBlanks" dxfId="529" priority="595">
      <formula>LEN(TRIM(A379))=0</formula>
    </cfRule>
  </conditionalFormatting>
  <conditionalFormatting sqref="C379">
    <cfRule type="containsBlanks" dxfId="528" priority="594">
      <formula>LEN(TRIM(C379))=0</formula>
    </cfRule>
  </conditionalFormatting>
  <conditionalFormatting sqref="A407:B407">
    <cfRule type="containsBlanks" dxfId="527" priority="593">
      <formula>LEN(TRIM(A407))=0</formula>
    </cfRule>
  </conditionalFormatting>
  <conditionalFormatting sqref="A407:B407">
    <cfRule type="containsBlanks" dxfId="526" priority="592">
      <formula>LEN(TRIM(A407))=0</formula>
    </cfRule>
  </conditionalFormatting>
  <conditionalFormatting sqref="C407">
    <cfRule type="containsBlanks" dxfId="525" priority="591">
      <formula>LEN(TRIM(C407))=0</formula>
    </cfRule>
  </conditionalFormatting>
  <conditionalFormatting sqref="A408:B410">
    <cfRule type="containsBlanks" dxfId="524" priority="590">
      <formula>LEN(TRIM(A408))=0</formula>
    </cfRule>
  </conditionalFormatting>
  <conditionalFormatting sqref="A408:B410">
    <cfRule type="containsBlanks" dxfId="523" priority="589">
      <formula>LEN(TRIM(A408))=0</formula>
    </cfRule>
  </conditionalFormatting>
  <conditionalFormatting sqref="C408:C410">
    <cfRule type="containsBlanks" dxfId="522" priority="588">
      <formula>LEN(TRIM(C408))=0</formula>
    </cfRule>
  </conditionalFormatting>
  <conditionalFormatting sqref="A493:B494">
    <cfRule type="containsBlanks" dxfId="521" priority="587">
      <formula>LEN(TRIM(A493))=0</formula>
    </cfRule>
  </conditionalFormatting>
  <conditionalFormatting sqref="A493:B494">
    <cfRule type="containsBlanks" dxfId="520" priority="586">
      <formula>LEN(TRIM(A493))=0</formula>
    </cfRule>
  </conditionalFormatting>
  <conditionalFormatting sqref="C493:C494">
    <cfRule type="containsBlanks" dxfId="519" priority="585">
      <formula>LEN(TRIM(C493))=0</formula>
    </cfRule>
  </conditionalFormatting>
  <conditionalFormatting sqref="A503:B503">
    <cfRule type="containsBlanks" dxfId="518" priority="584">
      <formula>LEN(TRIM(A503))=0</formula>
    </cfRule>
  </conditionalFormatting>
  <conditionalFormatting sqref="A503:B503">
    <cfRule type="containsBlanks" dxfId="517" priority="583">
      <formula>LEN(TRIM(A503))=0</formula>
    </cfRule>
  </conditionalFormatting>
  <conditionalFormatting sqref="C503">
    <cfRule type="containsBlanks" dxfId="516" priority="582">
      <formula>LEN(TRIM(C503))=0</formula>
    </cfRule>
  </conditionalFormatting>
  <conditionalFormatting sqref="A506:B506">
    <cfRule type="containsBlanks" dxfId="515" priority="581">
      <formula>LEN(TRIM(A506))=0</formula>
    </cfRule>
  </conditionalFormatting>
  <conditionalFormatting sqref="A506:B506">
    <cfRule type="containsBlanks" dxfId="514" priority="580">
      <formula>LEN(TRIM(A506))=0</formula>
    </cfRule>
  </conditionalFormatting>
  <conditionalFormatting sqref="C506">
    <cfRule type="containsBlanks" dxfId="513" priority="579">
      <formula>LEN(TRIM(C506))=0</formula>
    </cfRule>
  </conditionalFormatting>
  <conditionalFormatting sqref="A510:B512">
    <cfRule type="containsBlanks" dxfId="512" priority="578">
      <formula>LEN(TRIM(A510))=0</formula>
    </cfRule>
  </conditionalFormatting>
  <conditionalFormatting sqref="C510:C512">
    <cfRule type="containsBlanks" dxfId="511" priority="576">
      <formula>LEN(TRIM(C510))=0</formula>
    </cfRule>
  </conditionalFormatting>
  <conditionalFormatting sqref="A69:C71">
    <cfRule type="containsBlanks" dxfId="510" priority="569">
      <formula>LEN(TRIM(A69))=0</formula>
    </cfRule>
  </conditionalFormatting>
  <conditionalFormatting sqref="A76:B76">
    <cfRule type="containsBlanks" dxfId="509" priority="568">
      <formula>LEN(TRIM(A76))=0</formula>
    </cfRule>
  </conditionalFormatting>
  <conditionalFormatting sqref="A76:B76">
    <cfRule type="containsBlanks" dxfId="508" priority="567">
      <formula>LEN(TRIM(A76))=0</formula>
    </cfRule>
  </conditionalFormatting>
  <conditionalFormatting sqref="C76">
    <cfRule type="containsBlanks" dxfId="507" priority="566">
      <formula>LEN(TRIM(C76))=0</formula>
    </cfRule>
  </conditionalFormatting>
  <conditionalFormatting sqref="A403:C403">
    <cfRule type="containsBlanks" dxfId="506" priority="525">
      <formula>LEN(TRIM(A403))=0</formula>
    </cfRule>
  </conditionalFormatting>
  <conditionalFormatting sqref="A411:B413">
    <cfRule type="containsBlanks" dxfId="505" priority="524">
      <formula>LEN(TRIM(A411))=0</formula>
    </cfRule>
  </conditionalFormatting>
  <conditionalFormatting sqref="A411:B413">
    <cfRule type="containsBlanks" dxfId="504" priority="523">
      <formula>LEN(TRIM(A411))=0</formula>
    </cfRule>
  </conditionalFormatting>
  <conditionalFormatting sqref="C411:C413">
    <cfRule type="containsBlanks" dxfId="503" priority="522">
      <formula>LEN(TRIM(C411))=0</formula>
    </cfRule>
  </conditionalFormatting>
  <conditionalFormatting sqref="B20">
    <cfRule type="containsBlanks" dxfId="502" priority="575">
      <formula>LEN(TRIM(B20))=0</formula>
    </cfRule>
  </conditionalFormatting>
  <conditionalFormatting sqref="A40:C40">
    <cfRule type="containsBlanks" dxfId="501" priority="574">
      <formula>LEN(TRIM(A40))=0</formula>
    </cfRule>
  </conditionalFormatting>
  <conditionalFormatting sqref="A158:B158">
    <cfRule type="containsBlanks" dxfId="500" priority="573">
      <formula>LEN(TRIM(A158))=0</formula>
    </cfRule>
  </conditionalFormatting>
  <conditionalFormatting sqref="A158:B158">
    <cfRule type="containsBlanks" dxfId="499" priority="572">
      <formula>LEN(TRIM(A158))=0</formula>
    </cfRule>
  </conditionalFormatting>
  <conditionalFormatting sqref="C158">
    <cfRule type="containsBlanks" dxfId="498" priority="571">
      <formula>LEN(TRIM(C158))=0</formula>
    </cfRule>
  </conditionalFormatting>
  <conditionalFormatting sqref="A65:C65">
    <cfRule type="containsBlanks" dxfId="497" priority="570">
      <formula>LEN(TRIM(A65))=0</formula>
    </cfRule>
  </conditionalFormatting>
  <conditionalFormatting sqref="C76">
    <cfRule type="containsBlanks" dxfId="496" priority="565">
      <formula>LEN(TRIM(C76))=0</formula>
    </cfRule>
  </conditionalFormatting>
  <conditionalFormatting sqref="A139:B141">
    <cfRule type="containsBlanks" dxfId="495" priority="564">
      <formula>LEN(TRIM(A139))=0</formula>
    </cfRule>
  </conditionalFormatting>
  <conditionalFormatting sqref="A139:B141">
    <cfRule type="containsBlanks" dxfId="494" priority="563">
      <formula>LEN(TRIM(A139))=0</formula>
    </cfRule>
  </conditionalFormatting>
  <conditionalFormatting sqref="C139:C141">
    <cfRule type="containsBlanks" dxfId="493" priority="562">
      <formula>LEN(TRIM(C139))=0</formula>
    </cfRule>
  </conditionalFormatting>
  <conditionalFormatting sqref="C139:C141">
    <cfRule type="containsBlanks" dxfId="492" priority="561">
      <formula>LEN(TRIM(C139))=0</formula>
    </cfRule>
  </conditionalFormatting>
  <conditionalFormatting sqref="A159:B159">
    <cfRule type="containsBlanks" dxfId="491" priority="560">
      <formula>LEN(TRIM(A159))=0</formula>
    </cfRule>
  </conditionalFormatting>
  <conditionalFormatting sqref="A159:B159">
    <cfRule type="containsBlanks" dxfId="490" priority="559">
      <formula>LEN(TRIM(A159))=0</formula>
    </cfRule>
  </conditionalFormatting>
  <conditionalFormatting sqref="C159">
    <cfRule type="containsBlanks" dxfId="489" priority="558">
      <formula>LEN(TRIM(C159))=0</formula>
    </cfRule>
  </conditionalFormatting>
  <conditionalFormatting sqref="A264:B266">
    <cfRule type="containsBlanks" dxfId="488" priority="554">
      <formula>LEN(TRIM(A264))=0</formula>
    </cfRule>
  </conditionalFormatting>
  <conditionalFormatting sqref="C264:C266">
    <cfRule type="containsBlanks" dxfId="487" priority="553">
      <formula>LEN(TRIM(C264))=0</formula>
    </cfRule>
  </conditionalFormatting>
  <conditionalFormatting sqref="C159">
    <cfRule type="containsBlanks" dxfId="486" priority="557">
      <formula>LEN(TRIM(C159))=0</formula>
    </cfRule>
  </conditionalFormatting>
  <conditionalFormatting sqref="C303">
    <cfRule type="containsBlanks" dxfId="485" priority="548">
      <formula>LEN(TRIM(C303))=0</formula>
    </cfRule>
  </conditionalFormatting>
  <conditionalFormatting sqref="B154">
    <cfRule type="containsBlanks" dxfId="484" priority="556">
      <formula>LEN(TRIM(B154))=0</formula>
    </cfRule>
  </conditionalFormatting>
  <conditionalFormatting sqref="A264:B266">
    <cfRule type="containsBlanks" dxfId="483" priority="555">
      <formula>LEN(TRIM(A264))=0</formula>
    </cfRule>
  </conditionalFormatting>
  <conditionalFormatting sqref="C264:C266">
    <cfRule type="containsBlanks" dxfId="482" priority="552">
      <formula>LEN(TRIM(C264))=0</formula>
    </cfRule>
  </conditionalFormatting>
  <conditionalFormatting sqref="A294:C295">
    <cfRule type="containsBlanks" dxfId="481" priority="551">
      <formula>LEN(TRIM(A294))=0</formula>
    </cfRule>
  </conditionalFormatting>
  <conditionalFormatting sqref="A303:B303">
    <cfRule type="containsBlanks" dxfId="480" priority="550">
      <formula>LEN(TRIM(A303))=0</formula>
    </cfRule>
  </conditionalFormatting>
  <conditionalFormatting sqref="A303:B303">
    <cfRule type="containsBlanks" dxfId="479" priority="549">
      <formula>LEN(TRIM(A303))=0</formula>
    </cfRule>
  </conditionalFormatting>
  <conditionalFormatting sqref="A324:B324">
    <cfRule type="containsBlanks" dxfId="478" priority="539">
      <formula>LEN(TRIM(A324))=0</formula>
    </cfRule>
  </conditionalFormatting>
  <conditionalFormatting sqref="A324:B324">
    <cfRule type="containsBlanks" dxfId="477" priority="540">
      <formula>LEN(TRIM(A324))=0</formula>
    </cfRule>
  </conditionalFormatting>
  <conditionalFormatting sqref="B315:B320">
    <cfRule type="containsBlanks" dxfId="476" priority="546">
      <formula>LEN(TRIM(B315))=0</formula>
    </cfRule>
  </conditionalFormatting>
  <conditionalFormatting sqref="B315:B320">
    <cfRule type="containsBlanks" dxfId="475" priority="547">
      <formula>LEN(TRIM(B315))=0</formula>
    </cfRule>
  </conditionalFormatting>
  <conditionalFormatting sqref="A325:B325">
    <cfRule type="containsBlanks" dxfId="474" priority="536">
      <formula>LEN(TRIM(A325))=0</formula>
    </cfRule>
  </conditionalFormatting>
  <conditionalFormatting sqref="A325:B325">
    <cfRule type="containsBlanks" dxfId="473" priority="537">
      <formula>LEN(TRIM(A325))=0</formula>
    </cfRule>
  </conditionalFormatting>
  <conditionalFormatting sqref="A378:B378">
    <cfRule type="containsBlanks" dxfId="472" priority="543">
      <formula>LEN(TRIM(A378))=0</formula>
    </cfRule>
  </conditionalFormatting>
  <conditionalFormatting sqref="C315:C320">
    <cfRule type="containsBlanks" dxfId="471" priority="545">
      <formula>LEN(TRIM(C315))=0</formula>
    </cfRule>
  </conditionalFormatting>
  <conditionalFormatting sqref="A378:B378">
    <cfRule type="containsBlanks" dxfId="470" priority="544">
      <formula>LEN(TRIM(A378))=0</formula>
    </cfRule>
  </conditionalFormatting>
  <conditionalFormatting sqref="C378">
    <cfRule type="containsBlanks" dxfId="469" priority="542">
      <formula>LEN(TRIM(C378))=0</formula>
    </cfRule>
  </conditionalFormatting>
  <conditionalFormatting sqref="A321:C322">
    <cfRule type="containsBlanks" dxfId="468" priority="541">
      <formula>LEN(TRIM(A321))=0</formula>
    </cfRule>
  </conditionalFormatting>
  <conditionalFormatting sqref="C324">
    <cfRule type="containsBlanks" dxfId="467" priority="538">
      <formula>LEN(TRIM(C324))=0</formula>
    </cfRule>
  </conditionalFormatting>
  <conditionalFormatting sqref="C325">
    <cfRule type="containsBlanks" dxfId="466" priority="535">
      <formula>LEN(TRIM(C325))=0</formula>
    </cfRule>
  </conditionalFormatting>
  <conditionalFormatting sqref="C423">
    <cfRule type="containsBlanks" dxfId="465" priority="534">
      <formula>LEN(TRIM(C423))=0</formula>
    </cfRule>
  </conditionalFormatting>
  <conditionalFormatting sqref="A345:C345">
    <cfRule type="containsBlanks" dxfId="464" priority="533">
      <formula>LEN(TRIM(A345))=0</formula>
    </cfRule>
  </conditionalFormatting>
  <conditionalFormatting sqref="A380:B380">
    <cfRule type="containsBlanks" dxfId="463" priority="532">
      <formula>LEN(TRIM(A380))=0</formula>
    </cfRule>
  </conditionalFormatting>
  <conditionalFormatting sqref="A380:B380">
    <cfRule type="containsBlanks" dxfId="462" priority="531">
      <formula>LEN(TRIM(A380))=0</formula>
    </cfRule>
  </conditionalFormatting>
  <conditionalFormatting sqref="C383">
    <cfRule type="containsBlanks" dxfId="461" priority="527">
      <formula>LEN(TRIM(C383))=0</formula>
    </cfRule>
  </conditionalFormatting>
  <conditionalFormatting sqref="C380">
    <cfRule type="containsBlanks" dxfId="460" priority="530">
      <formula>LEN(TRIM(C380))=0</formula>
    </cfRule>
  </conditionalFormatting>
  <conditionalFormatting sqref="A383:B383">
    <cfRule type="containsBlanks" dxfId="459" priority="529">
      <formula>LEN(TRIM(A383))=0</formula>
    </cfRule>
  </conditionalFormatting>
  <conditionalFormatting sqref="A383:B383">
    <cfRule type="containsBlanks" dxfId="458" priority="528">
      <formula>LEN(TRIM(A383))=0</formula>
    </cfRule>
  </conditionalFormatting>
  <conditionalFormatting sqref="A399:C401">
    <cfRule type="containsBlanks" dxfId="457" priority="526">
      <formula>LEN(TRIM(A399))=0</formula>
    </cfRule>
  </conditionalFormatting>
  <conditionalFormatting sqref="C424">
    <cfRule type="containsBlanks" dxfId="456" priority="521">
      <formula>LEN(TRIM(C424))=0</formula>
    </cfRule>
  </conditionalFormatting>
  <conditionalFormatting sqref="A423:B424">
    <cfRule type="containsBlanks" dxfId="455" priority="520">
      <formula>LEN(TRIM(A423))=0</formula>
    </cfRule>
  </conditionalFormatting>
  <conditionalFormatting sqref="A423:B424">
    <cfRule type="containsBlanks" dxfId="454" priority="519">
      <formula>LEN(TRIM(A423))=0</formula>
    </cfRule>
  </conditionalFormatting>
  <conditionalFormatting sqref="A628:C628">
    <cfRule type="containsBlanks" dxfId="453" priority="518">
      <formula>LEN(TRIM(A628))=0</formula>
    </cfRule>
  </conditionalFormatting>
  <conditionalFormatting sqref="D32:E39">
    <cfRule type="containsBlanks" dxfId="452" priority="511">
      <formula>LEN(TRIM(D32))=0</formula>
    </cfRule>
  </conditionalFormatting>
  <conditionalFormatting sqref="D142:E144">
    <cfRule type="containsBlanks" dxfId="451" priority="510">
      <formula>LEN(TRIM(D142))=0</formula>
    </cfRule>
  </conditionalFormatting>
  <conditionalFormatting sqref="D139:E139">
    <cfRule type="containsBlanks" dxfId="450" priority="509">
      <formula>LEN(TRIM(D139))=0</formula>
    </cfRule>
  </conditionalFormatting>
  <conditionalFormatting sqref="D139:E139">
    <cfRule type="containsBlanks" dxfId="449" priority="508">
      <formula>LEN(TRIM(D139))=0</formula>
    </cfRule>
  </conditionalFormatting>
  <conditionalFormatting sqref="D140:E140">
    <cfRule type="containsBlanks" dxfId="448" priority="507">
      <formula>LEN(TRIM(D140))=0</formula>
    </cfRule>
  </conditionalFormatting>
  <conditionalFormatting sqref="D140:E140">
    <cfRule type="containsBlanks" dxfId="447" priority="506">
      <formula>LEN(TRIM(D140))=0</formula>
    </cfRule>
  </conditionalFormatting>
  <conditionalFormatting sqref="D141:E141">
    <cfRule type="containsBlanks" dxfId="446" priority="505">
      <formula>LEN(TRIM(D141))=0</formula>
    </cfRule>
  </conditionalFormatting>
  <conditionalFormatting sqref="D141:E141">
    <cfRule type="containsBlanks" dxfId="445" priority="504">
      <formula>LEN(TRIM(D141))=0</formula>
    </cfRule>
  </conditionalFormatting>
  <conditionalFormatting sqref="D156:D157">
    <cfRule type="containsBlanks" dxfId="444" priority="503">
      <formula>LEN(TRIM(D156))=0</formula>
    </cfRule>
  </conditionalFormatting>
  <conditionalFormatting sqref="D157">
    <cfRule type="containsBlanks" dxfId="443" priority="502">
      <formula>LEN(TRIM(D157))=0</formula>
    </cfRule>
  </conditionalFormatting>
  <conditionalFormatting sqref="E156:E157">
    <cfRule type="containsBlanks" dxfId="442" priority="501">
      <formula>LEN(TRIM(E156))=0</formula>
    </cfRule>
  </conditionalFormatting>
  <conditionalFormatting sqref="E613:E626">
    <cfRule type="containsBlanks" dxfId="441" priority="403">
      <formula>LEN(TRIM(E613))=0</formula>
    </cfRule>
  </conditionalFormatting>
  <conditionalFormatting sqref="E157">
    <cfRule type="containsBlanks" dxfId="440" priority="500">
      <formula>LEN(TRIM(E157))=0</formula>
    </cfRule>
  </conditionalFormatting>
  <conditionalFormatting sqref="D224:E231">
    <cfRule type="containsBlanks" dxfId="439" priority="499">
      <formula>LEN(TRIM(D224))=0</formula>
    </cfRule>
  </conditionalFormatting>
  <conditionalFormatting sqref="D240:E241">
    <cfRule type="containsBlanks" dxfId="438" priority="498">
      <formula>LEN(TRIM(D240))=0</formula>
    </cfRule>
  </conditionalFormatting>
  <conditionalFormatting sqref="D240:E240">
    <cfRule type="containsBlanks" dxfId="437" priority="497">
      <formula>LEN(TRIM(D240))=0</formula>
    </cfRule>
  </conditionalFormatting>
  <conditionalFormatting sqref="D246:D248">
    <cfRule type="containsBlanks" dxfId="436" priority="496">
      <formula>LEN(TRIM(D246))=0</formula>
    </cfRule>
  </conditionalFormatting>
  <conditionalFormatting sqref="E246:E248">
    <cfRule type="containsBlanks" dxfId="435" priority="495">
      <formula>LEN(TRIM(E246))=0</formula>
    </cfRule>
  </conditionalFormatting>
  <conditionalFormatting sqref="D260:D263">
    <cfRule type="containsBlanks" dxfId="434" priority="494">
      <formula>LEN(TRIM(D260))=0</formula>
    </cfRule>
  </conditionalFormatting>
  <conditionalFormatting sqref="D260">
    <cfRule type="containsBlanks" dxfId="433" priority="493">
      <formula>LEN(TRIM(D260))=0</formula>
    </cfRule>
  </conditionalFormatting>
  <conditionalFormatting sqref="E260:E263">
    <cfRule type="containsBlanks" dxfId="432" priority="492">
      <formula>LEN(TRIM(E260))=0</formula>
    </cfRule>
  </conditionalFormatting>
  <conditionalFormatting sqref="E260">
    <cfRule type="containsBlanks" dxfId="431" priority="491">
      <formula>LEN(TRIM(E260))=0</formula>
    </cfRule>
  </conditionalFormatting>
  <conditionalFormatting sqref="D267:D271">
    <cfRule type="containsBlanks" dxfId="430" priority="490">
      <formula>LEN(TRIM(D267))=0</formula>
    </cfRule>
  </conditionalFormatting>
  <conditionalFormatting sqref="D270:D271">
    <cfRule type="containsBlanks" dxfId="429" priority="489">
      <formula>LEN(TRIM(D270))=0</formula>
    </cfRule>
  </conditionalFormatting>
  <conditionalFormatting sqref="D264:D266">
    <cfRule type="containsBlanks" dxfId="428" priority="488">
      <formula>LEN(TRIM(D264))=0</formula>
    </cfRule>
  </conditionalFormatting>
  <conditionalFormatting sqref="E267:E271">
    <cfRule type="containsBlanks" dxfId="427" priority="487">
      <formula>LEN(TRIM(E267))=0</formula>
    </cfRule>
  </conditionalFormatting>
  <conditionalFormatting sqref="E270:E271">
    <cfRule type="containsBlanks" dxfId="426" priority="486">
      <formula>LEN(TRIM(E270))=0</formula>
    </cfRule>
  </conditionalFormatting>
  <conditionalFormatting sqref="E264:E266">
    <cfRule type="containsBlanks" dxfId="425" priority="485">
      <formula>LEN(TRIM(E264))=0</formula>
    </cfRule>
  </conditionalFormatting>
  <conditionalFormatting sqref="D273:D274">
    <cfRule type="containsBlanks" dxfId="424" priority="484">
      <formula>LEN(TRIM(D273))=0</formula>
    </cfRule>
  </conditionalFormatting>
  <conditionalFormatting sqref="D273:D274">
    <cfRule type="containsBlanks" dxfId="423" priority="483">
      <formula>LEN(TRIM(D273))=0</formula>
    </cfRule>
  </conditionalFormatting>
  <conditionalFormatting sqref="E273:E274">
    <cfRule type="containsBlanks" dxfId="422" priority="482">
      <formula>LEN(TRIM(E273))=0</formula>
    </cfRule>
  </conditionalFormatting>
  <conditionalFormatting sqref="E273:E274">
    <cfRule type="containsBlanks" dxfId="421" priority="481">
      <formula>LEN(TRIM(E273))=0</formula>
    </cfRule>
  </conditionalFormatting>
  <conditionalFormatting sqref="D291:D293 D296:D302 E301">
    <cfRule type="containsBlanks" dxfId="420" priority="480">
      <formula>LEN(TRIM(D291))=0</formula>
    </cfRule>
  </conditionalFormatting>
  <conditionalFormatting sqref="D294:D295">
    <cfRule type="containsBlanks" dxfId="419" priority="479">
      <formula>LEN(TRIM(D294))=0</formula>
    </cfRule>
  </conditionalFormatting>
  <conditionalFormatting sqref="E291:E293 E296:E300 E302">
    <cfRule type="containsBlanks" dxfId="418" priority="478">
      <formula>LEN(TRIM(E291))=0</formula>
    </cfRule>
  </conditionalFormatting>
  <conditionalFormatting sqref="E294:E295">
    <cfRule type="containsBlanks" dxfId="417" priority="477">
      <formula>LEN(TRIM(E294))=0</formula>
    </cfRule>
  </conditionalFormatting>
  <conditionalFormatting sqref="D304:E305">
    <cfRule type="containsBlanks" dxfId="416" priority="476">
      <formula>LEN(TRIM(D304))=0</formula>
    </cfRule>
  </conditionalFormatting>
  <conditionalFormatting sqref="D306:E306">
    <cfRule type="containsBlanks" dxfId="415" priority="475">
      <formula>LEN(TRIM(D306))=0</formula>
    </cfRule>
  </conditionalFormatting>
  <conditionalFormatting sqref="D326:D328">
    <cfRule type="containsBlanks" dxfId="414" priority="474">
      <formula>LEN(TRIM(D326))=0</formula>
    </cfRule>
  </conditionalFormatting>
  <conditionalFormatting sqref="D326:D327">
    <cfRule type="containsBlanks" dxfId="413" priority="473">
      <formula>LEN(TRIM(D326))=0</formula>
    </cfRule>
  </conditionalFormatting>
  <conditionalFormatting sqref="D328">
    <cfRule type="containsBlanks" dxfId="412" priority="472">
      <formula>LEN(TRIM(D328))=0</formula>
    </cfRule>
  </conditionalFormatting>
  <conditionalFormatting sqref="E326:E328">
    <cfRule type="containsBlanks" dxfId="411" priority="471">
      <formula>LEN(TRIM(E326))=0</formula>
    </cfRule>
  </conditionalFormatting>
  <conditionalFormatting sqref="E326:E327">
    <cfRule type="containsBlanks" dxfId="410" priority="470">
      <formula>LEN(TRIM(E326))=0</formula>
    </cfRule>
  </conditionalFormatting>
  <conditionalFormatting sqref="E328">
    <cfRule type="containsBlanks" dxfId="409" priority="469">
      <formula>LEN(TRIM(E328))=0</formula>
    </cfRule>
  </conditionalFormatting>
  <conditionalFormatting sqref="D331:D333">
    <cfRule type="containsBlanks" dxfId="408" priority="468">
      <formula>LEN(TRIM(D331))=0</formula>
    </cfRule>
  </conditionalFormatting>
  <conditionalFormatting sqref="D331:D333">
    <cfRule type="containsBlanks" dxfId="407" priority="467">
      <formula>LEN(TRIM(D331))=0</formula>
    </cfRule>
  </conditionalFormatting>
  <conditionalFormatting sqref="E331:E333">
    <cfRule type="containsBlanks" dxfId="406" priority="466">
      <formula>LEN(TRIM(E331))=0</formula>
    </cfRule>
  </conditionalFormatting>
  <conditionalFormatting sqref="E331:E333">
    <cfRule type="containsBlanks" dxfId="405" priority="465">
      <formula>LEN(TRIM(E331))=0</formula>
    </cfRule>
  </conditionalFormatting>
  <conditionalFormatting sqref="D340:D341">
    <cfRule type="containsBlanks" dxfId="404" priority="464">
      <formula>LEN(TRIM(D340))=0</formula>
    </cfRule>
  </conditionalFormatting>
  <conditionalFormatting sqref="D340:D341">
    <cfRule type="containsBlanks" dxfId="403" priority="463">
      <formula>LEN(TRIM(D340))=0</formula>
    </cfRule>
  </conditionalFormatting>
  <conditionalFormatting sqref="E340:E341">
    <cfRule type="containsBlanks" dxfId="402" priority="462">
      <formula>LEN(TRIM(E340))=0</formula>
    </cfRule>
  </conditionalFormatting>
  <conditionalFormatting sqref="E340:E341">
    <cfRule type="containsBlanks" dxfId="401" priority="461">
      <formula>LEN(TRIM(E340))=0</formula>
    </cfRule>
  </conditionalFormatting>
  <conditionalFormatting sqref="D356:D358 E356">
    <cfRule type="containsBlanks" dxfId="400" priority="460">
      <formula>LEN(TRIM(D356))=0</formula>
    </cfRule>
  </conditionalFormatting>
  <conditionalFormatting sqref="D356:D358 E356">
    <cfRule type="containsBlanks" dxfId="399" priority="459">
      <formula>LEN(TRIM(D356))=0</formula>
    </cfRule>
  </conditionalFormatting>
  <conditionalFormatting sqref="E357:E358">
    <cfRule type="containsBlanks" dxfId="398" priority="458">
      <formula>LEN(TRIM(E357))=0</formula>
    </cfRule>
  </conditionalFormatting>
  <conditionalFormatting sqref="E357:E358">
    <cfRule type="containsBlanks" dxfId="397" priority="457">
      <formula>LEN(TRIM(E357))=0</formula>
    </cfRule>
  </conditionalFormatting>
  <conditionalFormatting sqref="D379:E379">
    <cfRule type="containsBlanks" dxfId="396" priority="456">
      <formula>LEN(TRIM(D379))=0</formula>
    </cfRule>
  </conditionalFormatting>
  <conditionalFormatting sqref="D379:E379">
    <cfRule type="containsBlanks" dxfId="395" priority="455">
      <formula>LEN(TRIM(D379))=0</formula>
    </cfRule>
  </conditionalFormatting>
  <conditionalFormatting sqref="D407:D410 D414:D418">
    <cfRule type="containsBlanks" dxfId="394" priority="454">
      <formula>LEN(TRIM(D407))=0</formula>
    </cfRule>
  </conditionalFormatting>
  <conditionalFormatting sqref="D407">
    <cfRule type="containsBlanks" dxfId="393" priority="453">
      <formula>LEN(TRIM(D407))=0</formula>
    </cfRule>
  </conditionalFormatting>
  <conditionalFormatting sqref="D411:D413">
    <cfRule type="containsBlanks" dxfId="392" priority="451">
      <formula>LEN(TRIM(D411))=0</formula>
    </cfRule>
  </conditionalFormatting>
  <conditionalFormatting sqref="D408:D410">
    <cfRule type="containsBlanks" dxfId="391" priority="452">
      <formula>LEN(TRIM(D408))=0</formula>
    </cfRule>
  </conditionalFormatting>
  <conditionalFormatting sqref="D411:D413">
    <cfRule type="containsBlanks" dxfId="390" priority="450">
      <formula>LEN(TRIM(D411))=0</formula>
    </cfRule>
  </conditionalFormatting>
  <conditionalFormatting sqref="E407:E410 E414:E418">
    <cfRule type="containsBlanks" dxfId="389" priority="449">
      <formula>LEN(TRIM(E407))=0</formula>
    </cfRule>
  </conditionalFormatting>
  <conditionalFormatting sqref="E407">
    <cfRule type="containsBlanks" dxfId="388" priority="448">
      <formula>LEN(TRIM(E407))=0</formula>
    </cfRule>
  </conditionalFormatting>
  <conditionalFormatting sqref="E411:E413">
    <cfRule type="containsBlanks" dxfId="387" priority="446">
      <formula>LEN(TRIM(E411))=0</formula>
    </cfRule>
  </conditionalFormatting>
  <conditionalFormatting sqref="E408:E410">
    <cfRule type="containsBlanks" dxfId="386" priority="447">
      <formula>LEN(TRIM(E408))=0</formula>
    </cfRule>
  </conditionalFormatting>
  <conditionalFormatting sqref="E411:E413">
    <cfRule type="containsBlanks" dxfId="385" priority="445">
      <formula>LEN(TRIM(E411))=0</formula>
    </cfRule>
  </conditionalFormatting>
  <conditionalFormatting sqref="D421:E422">
    <cfRule type="containsBlanks" dxfId="384" priority="444">
      <formula>LEN(TRIM(D421))=0</formula>
    </cfRule>
  </conditionalFormatting>
  <conditionalFormatting sqref="D493:D506">
    <cfRule type="containsBlanks" dxfId="383" priority="443">
      <formula>LEN(TRIM(D493))=0</formula>
    </cfRule>
  </conditionalFormatting>
  <conditionalFormatting sqref="D504:D505">
    <cfRule type="containsBlanks" dxfId="382" priority="442">
      <formula>LEN(TRIM(D504))=0</formula>
    </cfRule>
  </conditionalFormatting>
  <conditionalFormatting sqref="E493:E506">
    <cfRule type="containsBlanks" dxfId="381" priority="441">
      <formula>LEN(TRIM(E493))=0</formula>
    </cfRule>
  </conditionalFormatting>
  <conditionalFormatting sqref="E504:E505">
    <cfRule type="containsBlanks" dxfId="380" priority="440">
      <formula>LEN(TRIM(E504))=0</formula>
    </cfRule>
  </conditionalFormatting>
  <conditionalFormatting sqref="D510:E512">
    <cfRule type="containsBlanks" dxfId="379" priority="439">
      <formula>LEN(TRIM(D510))=0</formula>
    </cfRule>
  </conditionalFormatting>
  <conditionalFormatting sqref="D520:E524">
    <cfRule type="containsBlanks" dxfId="378" priority="438">
      <formula>LEN(TRIM(D520))=0</formula>
    </cfRule>
  </conditionalFormatting>
  <conditionalFormatting sqref="E520:E521">
    <cfRule type="containsBlanks" dxfId="377" priority="437">
      <formula>LEN(TRIM(E520))=0</formula>
    </cfRule>
  </conditionalFormatting>
  <conditionalFormatting sqref="E522:E524">
    <cfRule type="containsBlanks" dxfId="376" priority="436">
      <formula>LEN(TRIM(E522))=0</formula>
    </cfRule>
  </conditionalFormatting>
  <conditionalFormatting sqref="E528:E534">
    <cfRule type="containsBlanks" dxfId="375" priority="434">
      <formula>LEN(TRIM(E528))=0</formula>
    </cfRule>
  </conditionalFormatting>
  <conditionalFormatting sqref="D528:E534">
    <cfRule type="containsBlanks" dxfId="374" priority="435">
      <formula>LEN(TRIM(D528))=0</formula>
    </cfRule>
  </conditionalFormatting>
  <conditionalFormatting sqref="D528:D534">
    <cfRule type="containsBlanks" dxfId="373" priority="433">
      <formula>LEN(TRIM(D528))=0</formula>
    </cfRule>
  </conditionalFormatting>
  <conditionalFormatting sqref="E528:E531">
    <cfRule type="containsBlanks" dxfId="372" priority="432">
      <formula>LEN(TRIM(E528))=0</formula>
    </cfRule>
  </conditionalFormatting>
  <conditionalFormatting sqref="E532:E534">
    <cfRule type="containsBlanks" dxfId="371" priority="431">
      <formula>LEN(TRIM(E532))=0</formula>
    </cfRule>
  </conditionalFormatting>
  <conditionalFormatting sqref="D549:D558">
    <cfRule type="containsBlanks" dxfId="370" priority="430">
      <formula>LEN(TRIM(D549))=0</formula>
    </cfRule>
  </conditionalFormatting>
  <conditionalFormatting sqref="E549:E558">
    <cfRule type="containsBlanks" dxfId="369" priority="429">
      <formula>LEN(TRIM(E549))=0</formula>
    </cfRule>
  </conditionalFormatting>
  <conditionalFormatting sqref="D559:D560">
    <cfRule type="containsBlanks" dxfId="368" priority="428">
      <formula>LEN(TRIM(D559))=0</formula>
    </cfRule>
  </conditionalFormatting>
  <conditionalFormatting sqref="E559:E560">
    <cfRule type="containsBlanks" dxfId="367" priority="427">
      <formula>LEN(TRIM(E559))=0</formula>
    </cfRule>
  </conditionalFormatting>
  <conditionalFormatting sqref="D562:D563 E563:I563">
    <cfRule type="containsBlanks" dxfId="366" priority="426">
      <formula>LEN(TRIM(D562))=0</formula>
    </cfRule>
  </conditionalFormatting>
  <conditionalFormatting sqref="D562:D563 E563:I563">
    <cfRule type="containsBlanks" dxfId="365" priority="425">
      <formula>LEN(TRIM(D562))=0</formula>
    </cfRule>
  </conditionalFormatting>
  <conditionalFormatting sqref="E562">
    <cfRule type="containsBlanks" dxfId="364" priority="424">
      <formula>LEN(TRIM(E562))=0</formula>
    </cfRule>
  </conditionalFormatting>
  <conditionalFormatting sqref="E562">
    <cfRule type="containsBlanks" dxfId="363" priority="423">
      <formula>LEN(TRIM(E562))=0</formula>
    </cfRule>
  </conditionalFormatting>
  <conditionalFormatting sqref="D582:D595">
    <cfRule type="containsBlanks" dxfId="362" priority="422">
      <formula>LEN(TRIM(D582))=0</formula>
    </cfRule>
  </conditionalFormatting>
  <conditionalFormatting sqref="D582:D595">
    <cfRule type="containsBlanks" dxfId="361" priority="421">
      <formula>LEN(TRIM(D582))=0</formula>
    </cfRule>
  </conditionalFormatting>
  <conditionalFormatting sqref="E582:E595">
    <cfRule type="containsBlanks" dxfId="360" priority="420">
      <formula>LEN(TRIM(E582))=0</formula>
    </cfRule>
  </conditionalFormatting>
  <conditionalFormatting sqref="E582:E595">
    <cfRule type="containsBlanks" dxfId="359" priority="419">
      <formula>LEN(TRIM(E582))=0</formula>
    </cfRule>
  </conditionalFormatting>
  <conditionalFormatting sqref="D599:D600">
    <cfRule type="containsBlanks" dxfId="358" priority="418">
      <formula>LEN(TRIM(D599))=0</formula>
    </cfRule>
  </conditionalFormatting>
  <conditionalFormatting sqref="D598">
    <cfRule type="containsBlanks" dxfId="357" priority="417">
      <formula>LEN(TRIM(D598))=0</formula>
    </cfRule>
  </conditionalFormatting>
  <conditionalFormatting sqref="D597">
    <cfRule type="containsBlanks" dxfId="356" priority="416">
      <formula>LEN(TRIM(D597))=0</formula>
    </cfRule>
  </conditionalFormatting>
  <conditionalFormatting sqref="D597:D598">
    <cfRule type="containsBlanks" dxfId="355" priority="415">
      <formula>LEN(TRIM(D597))=0</formula>
    </cfRule>
  </conditionalFormatting>
  <conditionalFormatting sqref="D599:D600">
    <cfRule type="containsBlanks" dxfId="354" priority="414">
      <formula>LEN(TRIM(D599))=0</formula>
    </cfRule>
  </conditionalFormatting>
  <conditionalFormatting sqref="E599:E600">
    <cfRule type="containsBlanks" dxfId="353" priority="413">
      <formula>LEN(TRIM(E599))=0</formula>
    </cfRule>
  </conditionalFormatting>
  <conditionalFormatting sqref="E598">
    <cfRule type="containsBlanks" dxfId="352" priority="412">
      <formula>LEN(TRIM(E598))=0</formula>
    </cfRule>
  </conditionalFormatting>
  <conditionalFormatting sqref="E597">
    <cfRule type="containsBlanks" dxfId="351" priority="411">
      <formula>LEN(TRIM(E597))=0</formula>
    </cfRule>
  </conditionalFormatting>
  <conditionalFormatting sqref="E597:E598">
    <cfRule type="containsBlanks" dxfId="350" priority="410">
      <formula>LEN(TRIM(E597))=0</formula>
    </cfRule>
  </conditionalFormatting>
  <conditionalFormatting sqref="E599:E600">
    <cfRule type="containsBlanks" dxfId="349" priority="409">
      <formula>LEN(TRIM(E599))=0</formula>
    </cfRule>
  </conditionalFormatting>
  <conditionalFormatting sqref="D602:E603">
    <cfRule type="containsBlanks" dxfId="348" priority="408">
      <formula>LEN(TRIM(D602))=0</formula>
    </cfRule>
  </conditionalFormatting>
  <conditionalFormatting sqref="E602:E603">
    <cfRule type="containsBlanks" dxfId="347" priority="407">
      <formula>LEN(TRIM(E602))=0</formula>
    </cfRule>
  </conditionalFormatting>
  <conditionalFormatting sqref="D605:E609">
    <cfRule type="containsBlanks" dxfId="346" priority="406">
      <formula>LEN(TRIM(D605))=0</formula>
    </cfRule>
  </conditionalFormatting>
  <conditionalFormatting sqref="E605:E609">
    <cfRule type="containsBlanks" dxfId="345" priority="405">
      <formula>LEN(TRIM(E605))=0</formula>
    </cfRule>
  </conditionalFormatting>
  <conditionalFormatting sqref="D613:D626">
    <cfRule type="containsBlanks" dxfId="344" priority="404">
      <formula>LEN(TRIM(D613))=0</formula>
    </cfRule>
  </conditionalFormatting>
  <conditionalFormatting sqref="D20:E31">
    <cfRule type="containsBlanks" dxfId="343" priority="402">
      <formula>LEN(TRIM(D20))=0</formula>
    </cfRule>
  </conditionalFormatting>
  <conditionalFormatting sqref="A521">
    <cfRule type="containsBlanks" dxfId="342" priority="401">
      <formula>LEN(TRIM(A521))=0</formula>
    </cfRule>
  </conditionalFormatting>
  <conditionalFormatting sqref="A133:C133">
    <cfRule type="containsBlanks" dxfId="341" priority="400">
      <formula>LEN(TRIM(A133))=0</formula>
    </cfRule>
  </conditionalFormatting>
  <conditionalFormatting sqref="G20:G31">
    <cfRule type="containsBlanks" dxfId="340" priority="335">
      <formula>LEN(TRIM(G20))=0</formula>
    </cfRule>
  </conditionalFormatting>
  <conditionalFormatting sqref="G613:G626">
    <cfRule type="containsBlanks" dxfId="339" priority="336">
      <formula>LEN(TRIM(G613))=0</formula>
    </cfRule>
  </conditionalFormatting>
  <conditionalFormatting sqref="G597">
    <cfRule type="containsBlanks" dxfId="338" priority="341">
      <formula>LEN(TRIM(G597))=0</formula>
    </cfRule>
  </conditionalFormatting>
  <conditionalFormatting sqref="G597:G598">
    <cfRule type="containsBlanks" dxfId="337" priority="340">
      <formula>LEN(TRIM(G597))=0</formula>
    </cfRule>
  </conditionalFormatting>
  <conditionalFormatting sqref="G599:G600">
    <cfRule type="containsBlanks" dxfId="336" priority="339">
      <formula>LEN(TRIM(G599))=0</formula>
    </cfRule>
  </conditionalFormatting>
  <conditionalFormatting sqref="G602:G603">
    <cfRule type="containsBlanks" dxfId="335" priority="338">
      <formula>LEN(TRIM(G602))=0</formula>
    </cfRule>
  </conditionalFormatting>
  <conditionalFormatting sqref="G605:G609">
    <cfRule type="containsBlanks" dxfId="334" priority="337">
      <formula>LEN(TRIM(G605))=0</formula>
    </cfRule>
  </conditionalFormatting>
  <conditionalFormatting sqref="I145:I155 I232:I239 I242:I245 I249:I259 I272 I275:I290 I303 I307:I325 I329:I330 I334:I339 I342:I355 I359:I378 I380:I406 I419:I420 I423:I492 I507:I509 I513:I519 I521 I525:I527 I535:I548 I561 I564:I581 I596 I601 I604 I610:I612 I627:I629">
    <cfRule type="containsBlanks" dxfId="333" priority="334">
      <formula>LEN(TRIM(I145))=0</formula>
    </cfRule>
  </conditionalFormatting>
  <conditionalFormatting sqref="I32:I39">
    <cfRule type="containsBlanks" dxfId="332" priority="333">
      <formula>LEN(TRIM(I32))=0</formula>
    </cfRule>
  </conditionalFormatting>
  <conditionalFormatting sqref="I142:I144">
    <cfRule type="containsBlanks" dxfId="331" priority="332">
      <formula>LEN(TRIM(I142))=0</formula>
    </cfRule>
  </conditionalFormatting>
  <conditionalFormatting sqref="I139">
    <cfRule type="containsBlanks" dxfId="330" priority="331">
      <formula>LEN(TRIM(I139))=0</formula>
    </cfRule>
  </conditionalFormatting>
  <conditionalFormatting sqref="I139">
    <cfRule type="containsBlanks" dxfId="329" priority="330">
      <formula>LEN(TRIM(I139))=0</formula>
    </cfRule>
  </conditionalFormatting>
  <conditionalFormatting sqref="I140">
    <cfRule type="containsBlanks" dxfId="328" priority="329">
      <formula>LEN(TRIM(I140))=0</formula>
    </cfRule>
  </conditionalFormatting>
  <conditionalFormatting sqref="I140">
    <cfRule type="containsBlanks" dxfId="327" priority="328">
      <formula>LEN(TRIM(I140))=0</formula>
    </cfRule>
  </conditionalFormatting>
  <conditionalFormatting sqref="I141">
    <cfRule type="containsBlanks" dxfId="326" priority="327">
      <formula>LEN(TRIM(I141))=0</formula>
    </cfRule>
  </conditionalFormatting>
  <conditionalFormatting sqref="I141">
    <cfRule type="containsBlanks" dxfId="325" priority="326">
      <formula>LEN(TRIM(I141))=0</formula>
    </cfRule>
  </conditionalFormatting>
  <conditionalFormatting sqref="I156:I157">
    <cfRule type="containsBlanks" dxfId="324" priority="325">
      <formula>LEN(TRIM(I156))=0</formula>
    </cfRule>
  </conditionalFormatting>
  <conditionalFormatting sqref="I613:I626">
    <cfRule type="containsBlanks" dxfId="323" priority="265">
      <formula>LEN(TRIM(I613))=0</formula>
    </cfRule>
  </conditionalFormatting>
  <conditionalFormatting sqref="I157">
    <cfRule type="containsBlanks" dxfId="322" priority="324">
      <formula>LEN(TRIM(I157))=0</formula>
    </cfRule>
  </conditionalFormatting>
  <conditionalFormatting sqref="I224:I231">
    <cfRule type="containsBlanks" dxfId="321" priority="323">
      <formula>LEN(TRIM(I224))=0</formula>
    </cfRule>
  </conditionalFormatting>
  <conditionalFormatting sqref="I240:I241">
    <cfRule type="containsBlanks" dxfId="320" priority="322">
      <formula>LEN(TRIM(I240))=0</formula>
    </cfRule>
  </conditionalFormatting>
  <conditionalFormatting sqref="I240">
    <cfRule type="containsBlanks" dxfId="319" priority="321">
      <formula>LEN(TRIM(I240))=0</formula>
    </cfRule>
  </conditionalFormatting>
  <conditionalFormatting sqref="I246:I248">
    <cfRule type="containsBlanks" dxfId="318" priority="320">
      <formula>LEN(TRIM(I246))=0</formula>
    </cfRule>
  </conditionalFormatting>
  <conditionalFormatting sqref="I260:I263">
    <cfRule type="containsBlanks" dxfId="317" priority="319">
      <formula>LEN(TRIM(I260))=0</formula>
    </cfRule>
  </conditionalFormatting>
  <conditionalFormatting sqref="I260">
    <cfRule type="containsBlanks" dxfId="316" priority="318">
      <formula>LEN(TRIM(I260))=0</formula>
    </cfRule>
  </conditionalFormatting>
  <conditionalFormatting sqref="I267:I271">
    <cfRule type="containsBlanks" dxfId="315" priority="317">
      <formula>LEN(TRIM(I267))=0</formula>
    </cfRule>
  </conditionalFormatting>
  <conditionalFormatting sqref="I270:I271">
    <cfRule type="containsBlanks" dxfId="314" priority="316">
      <formula>LEN(TRIM(I270))=0</formula>
    </cfRule>
  </conditionalFormatting>
  <conditionalFormatting sqref="I264:I266">
    <cfRule type="containsBlanks" dxfId="313" priority="315">
      <formula>LEN(TRIM(I264))=0</formula>
    </cfRule>
  </conditionalFormatting>
  <conditionalFormatting sqref="I273:I274">
    <cfRule type="containsBlanks" dxfId="312" priority="314">
      <formula>LEN(TRIM(I273))=0</formula>
    </cfRule>
  </conditionalFormatting>
  <conditionalFormatting sqref="I273:I274">
    <cfRule type="containsBlanks" dxfId="311" priority="313">
      <formula>LEN(TRIM(I273))=0</formula>
    </cfRule>
  </conditionalFormatting>
  <conditionalFormatting sqref="I291:I293 I296:I302">
    <cfRule type="containsBlanks" dxfId="310" priority="312">
      <formula>LEN(TRIM(I291))=0</formula>
    </cfRule>
  </conditionalFormatting>
  <conditionalFormatting sqref="I294:I295">
    <cfRule type="containsBlanks" dxfId="309" priority="311">
      <formula>LEN(TRIM(I294))=0</formula>
    </cfRule>
  </conditionalFormatting>
  <conditionalFormatting sqref="I304:I305">
    <cfRule type="containsBlanks" dxfId="308" priority="310">
      <formula>LEN(TRIM(I304))=0</formula>
    </cfRule>
  </conditionalFormatting>
  <conditionalFormatting sqref="I306">
    <cfRule type="containsBlanks" dxfId="307" priority="309">
      <formula>LEN(TRIM(I306))=0</formula>
    </cfRule>
  </conditionalFormatting>
  <conditionalFormatting sqref="I326:I328">
    <cfRule type="containsBlanks" dxfId="306" priority="308">
      <formula>LEN(TRIM(I326))=0</formula>
    </cfRule>
  </conditionalFormatting>
  <conditionalFormatting sqref="I326:I327">
    <cfRule type="containsBlanks" dxfId="305" priority="307">
      <formula>LEN(TRIM(I326))=0</formula>
    </cfRule>
  </conditionalFormatting>
  <conditionalFormatting sqref="I328">
    <cfRule type="containsBlanks" dxfId="304" priority="306">
      <formula>LEN(TRIM(I328))=0</formula>
    </cfRule>
  </conditionalFormatting>
  <conditionalFormatting sqref="I331:I333">
    <cfRule type="containsBlanks" dxfId="303" priority="305">
      <formula>LEN(TRIM(I331))=0</formula>
    </cfRule>
  </conditionalFormatting>
  <conditionalFormatting sqref="I331:I333">
    <cfRule type="containsBlanks" dxfId="302" priority="304">
      <formula>LEN(TRIM(I331))=0</formula>
    </cfRule>
  </conditionalFormatting>
  <conditionalFormatting sqref="I340:I341">
    <cfRule type="containsBlanks" dxfId="301" priority="303">
      <formula>LEN(TRIM(I340))=0</formula>
    </cfRule>
  </conditionalFormatting>
  <conditionalFormatting sqref="I340:I341">
    <cfRule type="containsBlanks" dxfId="300" priority="302">
      <formula>LEN(TRIM(I340))=0</formula>
    </cfRule>
  </conditionalFormatting>
  <conditionalFormatting sqref="I356:I358">
    <cfRule type="containsBlanks" dxfId="299" priority="301">
      <formula>LEN(TRIM(I356))=0</formula>
    </cfRule>
  </conditionalFormatting>
  <conditionalFormatting sqref="I356:I358">
    <cfRule type="containsBlanks" dxfId="298" priority="300">
      <formula>LEN(TRIM(I356))=0</formula>
    </cfRule>
  </conditionalFormatting>
  <conditionalFormatting sqref="I379">
    <cfRule type="containsBlanks" dxfId="297" priority="299">
      <formula>LEN(TRIM(I379))=0</formula>
    </cfRule>
  </conditionalFormatting>
  <conditionalFormatting sqref="I379">
    <cfRule type="containsBlanks" dxfId="296" priority="298">
      <formula>LEN(TRIM(I379))=0</formula>
    </cfRule>
  </conditionalFormatting>
  <conditionalFormatting sqref="I407:I410 I414:I418">
    <cfRule type="containsBlanks" dxfId="295" priority="297">
      <formula>LEN(TRIM(I407))=0</formula>
    </cfRule>
  </conditionalFormatting>
  <conditionalFormatting sqref="I407">
    <cfRule type="containsBlanks" dxfId="294" priority="296">
      <formula>LEN(TRIM(I407))=0</formula>
    </cfRule>
  </conditionalFormatting>
  <conditionalFormatting sqref="I411:I413">
    <cfRule type="containsBlanks" dxfId="293" priority="294">
      <formula>LEN(TRIM(I411))=0</formula>
    </cfRule>
  </conditionalFormatting>
  <conditionalFormatting sqref="I408:I410">
    <cfRule type="containsBlanks" dxfId="292" priority="295">
      <formula>LEN(TRIM(I408))=0</formula>
    </cfRule>
  </conditionalFormatting>
  <conditionalFormatting sqref="I411:I413">
    <cfRule type="containsBlanks" dxfId="291" priority="293">
      <formula>LEN(TRIM(I411))=0</formula>
    </cfRule>
  </conditionalFormatting>
  <conditionalFormatting sqref="I421:I422">
    <cfRule type="containsBlanks" dxfId="290" priority="292">
      <formula>LEN(TRIM(I421))=0</formula>
    </cfRule>
  </conditionalFormatting>
  <conditionalFormatting sqref="I493:I506">
    <cfRule type="containsBlanks" dxfId="289" priority="291">
      <formula>LEN(TRIM(I493))=0</formula>
    </cfRule>
  </conditionalFormatting>
  <conditionalFormatting sqref="I504:I505">
    <cfRule type="containsBlanks" dxfId="288" priority="290">
      <formula>LEN(TRIM(I504))=0</formula>
    </cfRule>
  </conditionalFormatting>
  <conditionalFormatting sqref="I510:I512">
    <cfRule type="containsBlanks" dxfId="287" priority="289">
      <formula>LEN(TRIM(I510))=0</formula>
    </cfRule>
  </conditionalFormatting>
  <conditionalFormatting sqref="I520 I522:I524">
    <cfRule type="containsBlanks" dxfId="286" priority="288">
      <formula>LEN(TRIM(I520))=0</formula>
    </cfRule>
  </conditionalFormatting>
  <conditionalFormatting sqref="I520">
    <cfRule type="containsBlanks" dxfId="285" priority="287">
      <formula>LEN(TRIM(I520))=0</formula>
    </cfRule>
  </conditionalFormatting>
  <conditionalFormatting sqref="I522:I524">
    <cfRule type="containsBlanks" dxfId="284" priority="286">
      <formula>LEN(TRIM(I522))=0</formula>
    </cfRule>
  </conditionalFormatting>
  <conditionalFormatting sqref="I528:I534">
    <cfRule type="containsBlanks" dxfId="283" priority="284">
      <formula>LEN(TRIM(I528))=0</formula>
    </cfRule>
  </conditionalFormatting>
  <conditionalFormatting sqref="I528:I534">
    <cfRule type="containsBlanks" dxfId="282" priority="285">
      <formula>LEN(TRIM(I528))=0</formula>
    </cfRule>
  </conditionalFormatting>
  <conditionalFormatting sqref="I528:I531">
    <cfRule type="containsBlanks" dxfId="281" priority="283">
      <formula>LEN(TRIM(I528))=0</formula>
    </cfRule>
  </conditionalFormatting>
  <conditionalFormatting sqref="I532:I534">
    <cfRule type="containsBlanks" dxfId="280" priority="282">
      <formula>LEN(TRIM(I532))=0</formula>
    </cfRule>
  </conditionalFormatting>
  <conditionalFormatting sqref="I549:I558">
    <cfRule type="containsBlanks" dxfId="279" priority="281">
      <formula>LEN(TRIM(I549))=0</formula>
    </cfRule>
  </conditionalFormatting>
  <conditionalFormatting sqref="I559:I560">
    <cfRule type="containsBlanks" dxfId="278" priority="280">
      <formula>LEN(TRIM(I559))=0</formula>
    </cfRule>
  </conditionalFormatting>
  <conditionalFormatting sqref="I562">
    <cfRule type="containsBlanks" dxfId="277" priority="278">
      <formula>LEN(TRIM(I562))=0</formula>
    </cfRule>
  </conditionalFormatting>
  <conditionalFormatting sqref="I562">
    <cfRule type="containsBlanks" dxfId="276" priority="279">
      <formula>LEN(TRIM(I562))=0</formula>
    </cfRule>
  </conditionalFormatting>
  <conditionalFormatting sqref="I562">
    <cfRule type="containsBlanks" dxfId="275" priority="277">
      <formula>LEN(TRIM(I562))=0</formula>
    </cfRule>
  </conditionalFormatting>
  <conditionalFormatting sqref="I582:I595">
    <cfRule type="containsBlanks" dxfId="274" priority="276">
      <formula>LEN(TRIM(I582))=0</formula>
    </cfRule>
  </conditionalFormatting>
  <conditionalFormatting sqref="I582:I595">
    <cfRule type="containsBlanks" dxfId="273" priority="275">
      <formula>LEN(TRIM(I582))=0</formula>
    </cfRule>
  </conditionalFormatting>
  <conditionalFormatting sqref="I599:I600">
    <cfRule type="containsBlanks" dxfId="272" priority="274">
      <formula>LEN(TRIM(I599))=0</formula>
    </cfRule>
  </conditionalFormatting>
  <conditionalFormatting sqref="I598">
    <cfRule type="containsBlanks" dxfId="271" priority="273">
      <formula>LEN(TRIM(I598))=0</formula>
    </cfRule>
  </conditionalFormatting>
  <conditionalFormatting sqref="I597">
    <cfRule type="containsBlanks" dxfId="270" priority="272">
      <formula>LEN(TRIM(I597))=0</formula>
    </cfRule>
  </conditionalFormatting>
  <conditionalFormatting sqref="I597:I598">
    <cfRule type="containsBlanks" dxfId="269" priority="271">
      <formula>LEN(TRIM(I597))=0</formula>
    </cfRule>
  </conditionalFormatting>
  <conditionalFormatting sqref="I599:I600">
    <cfRule type="containsBlanks" dxfId="268" priority="270">
      <formula>LEN(TRIM(I599))=0</formula>
    </cfRule>
  </conditionalFormatting>
  <conditionalFormatting sqref="I602:I603">
    <cfRule type="containsBlanks" dxfId="267" priority="269">
      <formula>LEN(TRIM(I602))=0</formula>
    </cfRule>
  </conditionalFormatting>
  <conditionalFormatting sqref="I602:I603">
    <cfRule type="containsBlanks" dxfId="266" priority="268">
      <formula>LEN(TRIM(I602))=0</formula>
    </cfRule>
  </conditionalFormatting>
  <conditionalFormatting sqref="I605:I609">
    <cfRule type="containsBlanks" dxfId="265" priority="267">
      <formula>LEN(TRIM(I605))=0</formula>
    </cfRule>
  </conditionalFormatting>
  <conditionalFormatting sqref="I605:I609">
    <cfRule type="containsBlanks" dxfId="264" priority="266">
      <formula>LEN(TRIM(I605))=0</formula>
    </cfRule>
  </conditionalFormatting>
  <conditionalFormatting sqref="I20:I31">
    <cfRule type="containsBlanks" dxfId="263" priority="264">
      <formula>LEN(TRIM(I20))=0</formula>
    </cfRule>
  </conditionalFormatting>
  <conditionalFormatting sqref="K521 K627:K629 K145:K155 K232:K239 K242:K245 K249:K259 K272 K275:K290 K303 K307:K325 K329:K330 K334:K339 K342:K355 K359:K378 K380:K406 K419:K420 K423:K492 K507:K509 K513:K519 K525:K527 K535:K548 K561 K564:K581 K596 K601 K604 K610:K612">
    <cfRule type="containsBlanks" dxfId="262" priority="263">
      <formula>LEN(TRIM(K145))=0</formula>
    </cfRule>
  </conditionalFormatting>
  <conditionalFormatting sqref="K32:K39">
    <cfRule type="containsBlanks" dxfId="261" priority="262">
      <formula>LEN(TRIM(K32))=0</formula>
    </cfRule>
  </conditionalFormatting>
  <conditionalFormatting sqref="K142:K144">
    <cfRule type="containsBlanks" dxfId="260" priority="261">
      <formula>LEN(TRIM(K142))=0</formula>
    </cfRule>
  </conditionalFormatting>
  <conditionalFormatting sqref="K139">
    <cfRule type="containsBlanks" dxfId="259" priority="260">
      <formula>LEN(TRIM(K139))=0</formula>
    </cfRule>
  </conditionalFormatting>
  <conditionalFormatting sqref="K139">
    <cfRule type="containsBlanks" dxfId="258" priority="259">
      <formula>LEN(TRIM(K139))=0</formula>
    </cfRule>
  </conditionalFormatting>
  <conditionalFormatting sqref="K140">
    <cfRule type="containsBlanks" dxfId="257" priority="258">
      <formula>LEN(TRIM(K140))=0</formula>
    </cfRule>
  </conditionalFormatting>
  <conditionalFormatting sqref="K140">
    <cfRule type="containsBlanks" dxfId="256" priority="257">
      <formula>LEN(TRIM(K140))=0</formula>
    </cfRule>
  </conditionalFormatting>
  <conditionalFormatting sqref="K141">
    <cfRule type="containsBlanks" dxfId="255" priority="256">
      <formula>LEN(TRIM(K141))=0</formula>
    </cfRule>
  </conditionalFormatting>
  <conditionalFormatting sqref="K141">
    <cfRule type="containsBlanks" dxfId="254" priority="255">
      <formula>LEN(TRIM(K141))=0</formula>
    </cfRule>
  </conditionalFormatting>
  <conditionalFormatting sqref="K156:K157">
    <cfRule type="containsBlanks" dxfId="253" priority="254">
      <formula>LEN(TRIM(K156))=0</formula>
    </cfRule>
  </conditionalFormatting>
  <conditionalFormatting sqref="K157">
    <cfRule type="containsBlanks" dxfId="252" priority="253">
      <formula>LEN(TRIM(K157))=0</formula>
    </cfRule>
  </conditionalFormatting>
  <conditionalFormatting sqref="K613:K626">
    <cfRule type="containsBlanks" dxfId="251" priority="200">
      <formula>LEN(TRIM(K613))=0</formula>
    </cfRule>
  </conditionalFormatting>
  <conditionalFormatting sqref="K224:K231">
    <cfRule type="containsBlanks" dxfId="250" priority="252">
      <formula>LEN(TRIM(K224))=0</formula>
    </cfRule>
  </conditionalFormatting>
  <conditionalFormatting sqref="K240:K241">
    <cfRule type="containsBlanks" dxfId="249" priority="251">
      <formula>LEN(TRIM(K240))=0</formula>
    </cfRule>
  </conditionalFormatting>
  <conditionalFormatting sqref="K240">
    <cfRule type="containsBlanks" dxfId="248" priority="250">
      <formula>LEN(TRIM(K240))=0</formula>
    </cfRule>
  </conditionalFormatting>
  <conditionalFormatting sqref="K246:K248">
    <cfRule type="containsBlanks" dxfId="247" priority="249">
      <formula>LEN(TRIM(K246))=0</formula>
    </cfRule>
  </conditionalFormatting>
  <conditionalFormatting sqref="K262">
    <cfRule type="containsBlanks" dxfId="246" priority="248">
      <formula>LEN(TRIM(K262))=0</formula>
    </cfRule>
  </conditionalFormatting>
  <conditionalFormatting sqref="K260:K261 K263">
    <cfRule type="containsBlanks" dxfId="245" priority="247">
      <formula>LEN(TRIM(K260))=0</formula>
    </cfRule>
  </conditionalFormatting>
  <conditionalFormatting sqref="K260">
    <cfRule type="containsBlanks" dxfId="244" priority="246">
      <formula>LEN(TRIM(K260))=0</formula>
    </cfRule>
  </conditionalFormatting>
  <conditionalFormatting sqref="K267:K271">
    <cfRule type="containsBlanks" dxfId="243" priority="245">
      <formula>LEN(TRIM(K267))=0</formula>
    </cfRule>
  </conditionalFormatting>
  <conditionalFormatting sqref="K270:K271">
    <cfRule type="containsBlanks" dxfId="242" priority="244">
      <formula>LEN(TRIM(K270))=0</formula>
    </cfRule>
  </conditionalFormatting>
  <conditionalFormatting sqref="K264:K266">
    <cfRule type="containsBlanks" dxfId="241" priority="243">
      <formula>LEN(TRIM(K264))=0</formula>
    </cfRule>
  </conditionalFormatting>
  <conditionalFormatting sqref="K273:K274">
    <cfRule type="containsBlanks" dxfId="240" priority="242">
      <formula>LEN(TRIM(K273))=0</formula>
    </cfRule>
  </conditionalFormatting>
  <conditionalFormatting sqref="K273:K274">
    <cfRule type="containsBlanks" dxfId="239" priority="241">
      <formula>LEN(TRIM(K273))=0</formula>
    </cfRule>
  </conditionalFormatting>
  <conditionalFormatting sqref="K291:K293 K296:K302">
    <cfRule type="containsBlanks" dxfId="238" priority="240">
      <formula>LEN(TRIM(K291))=0</formula>
    </cfRule>
  </conditionalFormatting>
  <conditionalFormatting sqref="K294:K295">
    <cfRule type="containsBlanks" dxfId="237" priority="239">
      <formula>LEN(TRIM(K294))=0</formula>
    </cfRule>
  </conditionalFormatting>
  <conditionalFormatting sqref="K304:K305">
    <cfRule type="containsBlanks" dxfId="236" priority="238">
      <formula>LEN(TRIM(K304))=0</formula>
    </cfRule>
  </conditionalFormatting>
  <conditionalFormatting sqref="K306">
    <cfRule type="containsBlanks" dxfId="235" priority="237">
      <formula>LEN(TRIM(K306))=0</formula>
    </cfRule>
  </conditionalFormatting>
  <conditionalFormatting sqref="K326:K328">
    <cfRule type="containsBlanks" dxfId="234" priority="236">
      <formula>LEN(TRIM(K326))=0</formula>
    </cfRule>
  </conditionalFormatting>
  <conditionalFormatting sqref="K326:K327">
    <cfRule type="containsBlanks" dxfId="233" priority="235">
      <formula>LEN(TRIM(K326))=0</formula>
    </cfRule>
  </conditionalFormatting>
  <conditionalFormatting sqref="K328">
    <cfRule type="containsBlanks" dxfId="232" priority="234">
      <formula>LEN(TRIM(K328))=0</formula>
    </cfRule>
  </conditionalFormatting>
  <conditionalFormatting sqref="K331:K333">
    <cfRule type="containsBlanks" dxfId="231" priority="233">
      <formula>LEN(TRIM(K331))=0</formula>
    </cfRule>
  </conditionalFormatting>
  <conditionalFormatting sqref="K331:K333">
    <cfRule type="containsBlanks" dxfId="230" priority="232">
      <formula>LEN(TRIM(K331))=0</formula>
    </cfRule>
  </conditionalFormatting>
  <conditionalFormatting sqref="K340:K341">
    <cfRule type="containsBlanks" dxfId="229" priority="231">
      <formula>LEN(TRIM(K340))=0</formula>
    </cfRule>
  </conditionalFormatting>
  <conditionalFormatting sqref="K340:K341">
    <cfRule type="containsBlanks" dxfId="228" priority="230">
      <formula>LEN(TRIM(K340))=0</formula>
    </cfRule>
  </conditionalFormatting>
  <conditionalFormatting sqref="K356:K358">
    <cfRule type="containsBlanks" dxfId="227" priority="229">
      <formula>LEN(TRIM(K356))=0</formula>
    </cfRule>
  </conditionalFormatting>
  <conditionalFormatting sqref="K356:K358">
    <cfRule type="containsBlanks" dxfId="226" priority="228">
      <formula>LEN(TRIM(K356))=0</formula>
    </cfRule>
  </conditionalFormatting>
  <conditionalFormatting sqref="K379">
    <cfRule type="containsBlanks" dxfId="225" priority="227">
      <formula>LEN(TRIM(K379))=0</formula>
    </cfRule>
  </conditionalFormatting>
  <conditionalFormatting sqref="K379">
    <cfRule type="containsBlanks" dxfId="224" priority="226">
      <formula>LEN(TRIM(K379))=0</formula>
    </cfRule>
  </conditionalFormatting>
  <conditionalFormatting sqref="K407:K410 K414:K418">
    <cfRule type="containsBlanks" dxfId="223" priority="225">
      <formula>LEN(TRIM(K407))=0</formula>
    </cfRule>
  </conditionalFormatting>
  <conditionalFormatting sqref="K407">
    <cfRule type="containsBlanks" dxfId="222" priority="224">
      <formula>LEN(TRIM(K407))=0</formula>
    </cfRule>
  </conditionalFormatting>
  <conditionalFormatting sqref="K411:K413">
    <cfRule type="containsBlanks" dxfId="221" priority="222">
      <formula>LEN(TRIM(K411))=0</formula>
    </cfRule>
  </conditionalFormatting>
  <conditionalFormatting sqref="K408:K410">
    <cfRule type="containsBlanks" dxfId="220" priority="223">
      <formula>LEN(TRIM(K408))=0</formula>
    </cfRule>
  </conditionalFormatting>
  <conditionalFormatting sqref="K411:K413">
    <cfRule type="containsBlanks" dxfId="219" priority="221">
      <formula>LEN(TRIM(K411))=0</formula>
    </cfRule>
  </conditionalFormatting>
  <conditionalFormatting sqref="K421:K422">
    <cfRule type="containsBlanks" dxfId="218" priority="220">
      <formula>LEN(TRIM(K421))=0</formula>
    </cfRule>
  </conditionalFormatting>
  <conditionalFormatting sqref="K493:K506">
    <cfRule type="containsBlanks" dxfId="217" priority="219">
      <formula>LEN(TRIM(K493))=0</formula>
    </cfRule>
  </conditionalFormatting>
  <conditionalFormatting sqref="K504:K505">
    <cfRule type="containsBlanks" dxfId="216" priority="218">
      <formula>LEN(TRIM(K504))=0</formula>
    </cfRule>
  </conditionalFormatting>
  <conditionalFormatting sqref="K510:K512">
    <cfRule type="containsBlanks" dxfId="215" priority="217">
      <formula>LEN(TRIM(K510))=0</formula>
    </cfRule>
  </conditionalFormatting>
  <conditionalFormatting sqref="K520 K522:K524">
    <cfRule type="containsBlanks" dxfId="214" priority="216">
      <formula>LEN(TRIM(K520))=0</formula>
    </cfRule>
  </conditionalFormatting>
  <conditionalFormatting sqref="K528:K534">
    <cfRule type="containsBlanks" dxfId="213" priority="215">
      <formula>LEN(TRIM(K528))=0</formula>
    </cfRule>
  </conditionalFormatting>
  <conditionalFormatting sqref="K528:K534">
    <cfRule type="containsBlanks" dxfId="212" priority="214">
      <formula>LEN(TRIM(K528))=0</formula>
    </cfRule>
  </conditionalFormatting>
  <conditionalFormatting sqref="K549:K558">
    <cfRule type="containsBlanks" dxfId="211" priority="213">
      <formula>LEN(TRIM(K549))=0</formula>
    </cfRule>
  </conditionalFormatting>
  <conditionalFormatting sqref="K559:K560">
    <cfRule type="containsBlanks" dxfId="210" priority="212">
      <formula>LEN(TRIM(K559))=0</formula>
    </cfRule>
  </conditionalFormatting>
  <conditionalFormatting sqref="K562:K563">
    <cfRule type="containsBlanks" dxfId="209" priority="211">
      <formula>LEN(TRIM(K562))=0</formula>
    </cfRule>
  </conditionalFormatting>
  <conditionalFormatting sqref="K562:K563">
    <cfRule type="containsBlanks" dxfId="208" priority="210">
      <formula>LEN(TRIM(K562))=0</formula>
    </cfRule>
  </conditionalFormatting>
  <conditionalFormatting sqref="K582:K595">
    <cfRule type="containsBlanks" dxfId="207" priority="209">
      <formula>LEN(TRIM(K582))=0</formula>
    </cfRule>
  </conditionalFormatting>
  <conditionalFormatting sqref="K582:K595">
    <cfRule type="containsBlanks" dxfId="206" priority="208">
      <formula>LEN(TRIM(K582))=0</formula>
    </cfRule>
  </conditionalFormatting>
  <conditionalFormatting sqref="K599:K600">
    <cfRule type="containsBlanks" dxfId="205" priority="207">
      <formula>LEN(TRIM(K599))=0</formula>
    </cfRule>
  </conditionalFormatting>
  <conditionalFormatting sqref="K598">
    <cfRule type="containsBlanks" dxfId="204" priority="206">
      <formula>LEN(TRIM(K598))=0</formula>
    </cfRule>
  </conditionalFormatting>
  <conditionalFormatting sqref="K597">
    <cfRule type="containsBlanks" dxfId="203" priority="205">
      <formula>LEN(TRIM(K597))=0</formula>
    </cfRule>
  </conditionalFormatting>
  <conditionalFormatting sqref="K597:K598">
    <cfRule type="containsBlanks" dxfId="202" priority="204">
      <formula>LEN(TRIM(K597))=0</formula>
    </cfRule>
  </conditionalFormatting>
  <conditionalFormatting sqref="K599:K600">
    <cfRule type="containsBlanks" dxfId="201" priority="203">
      <formula>LEN(TRIM(K599))=0</formula>
    </cfRule>
  </conditionalFormatting>
  <conditionalFormatting sqref="K602:K603">
    <cfRule type="containsBlanks" dxfId="200" priority="202">
      <formula>LEN(TRIM(K602))=0</formula>
    </cfRule>
  </conditionalFormatting>
  <conditionalFormatting sqref="K605:K609">
    <cfRule type="containsBlanks" dxfId="199" priority="201">
      <formula>LEN(TRIM(K605))=0</formula>
    </cfRule>
  </conditionalFormatting>
  <conditionalFormatting sqref="K20:K31">
    <cfRule type="containsBlanks" dxfId="198" priority="199">
      <formula>LEN(TRIM(K20))=0</formula>
    </cfRule>
  </conditionalFormatting>
  <conditionalFormatting sqref="M521 M627:M629 M145:M155 M232:M239 M242:M245 M249:M259 M272 M275:M290 M303 M307:M325 M329:M330 M334:M339 M342:M355 M359:M378 M380:M406 M419:M420 M423:M492 M507:M509 M513:M519 M525:M527 M535:M548 M561 M564:M581 M596 M601 M604 M610:M612">
    <cfRule type="containsBlanks" dxfId="197" priority="198">
      <formula>LEN(TRIM(M145))=0</formula>
    </cfRule>
  </conditionalFormatting>
  <conditionalFormatting sqref="M32:M39">
    <cfRule type="containsBlanks" dxfId="196" priority="197">
      <formula>LEN(TRIM(M32))=0</formula>
    </cfRule>
  </conditionalFormatting>
  <conditionalFormatting sqref="M142:M144">
    <cfRule type="containsBlanks" dxfId="195" priority="196">
      <formula>LEN(TRIM(M142))=0</formula>
    </cfRule>
  </conditionalFormatting>
  <conditionalFormatting sqref="M139">
    <cfRule type="containsBlanks" dxfId="194" priority="195">
      <formula>LEN(TRIM(M139))=0</formula>
    </cfRule>
  </conditionalFormatting>
  <conditionalFormatting sqref="M139">
    <cfRule type="containsBlanks" dxfId="193" priority="194">
      <formula>LEN(TRIM(M139))=0</formula>
    </cfRule>
  </conditionalFormatting>
  <conditionalFormatting sqref="M140">
    <cfRule type="containsBlanks" dxfId="192" priority="193">
      <formula>LEN(TRIM(M140))=0</formula>
    </cfRule>
  </conditionalFormatting>
  <conditionalFormatting sqref="M140">
    <cfRule type="containsBlanks" dxfId="191" priority="192">
      <formula>LEN(TRIM(M140))=0</formula>
    </cfRule>
  </conditionalFormatting>
  <conditionalFormatting sqref="M141">
    <cfRule type="containsBlanks" dxfId="190" priority="191">
      <formula>LEN(TRIM(M141))=0</formula>
    </cfRule>
  </conditionalFormatting>
  <conditionalFormatting sqref="M141">
    <cfRule type="containsBlanks" dxfId="189" priority="190">
      <formula>LEN(TRIM(M141))=0</formula>
    </cfRule>
  </conditionalFormatting>
  <conditionalFormatting sqref="M156:M157">
    <cfRule type="containsBlanks" dxfId="188" priority="189">
      <formula>LEN(TRIM(M156))=0</formula>
    </cfRule>
  </conditionalFormatting>
  <conditionalFormatting sqref="M157">
    <cfRule type="containsBlanks" dxfId="187" priority="188">
      <formula>LEN(TRIM(M157))=0</formula>
    </cfRule>
  </conditionalFormatting>
  <conditionalFormatting sqref="M613:M626">
    <cfRule type="containsBlanks" dxfId="186" priority="135">
      <formula>LEN(TRIM(M613))=0</formula>
    </cfRule>
  </conditionalFormatting>
  <conditionalFormatting sqref="M224:M231">
    <cfRule type="containsBlanks" dxfId="185" priority="187">
      <formula>LEN(TRIM(M224))=0</formula>
    </cfRule>
  </conditionalFormatting>
  <conditionalFormatting sqref="M240:M241">
    <cfRule type="containsBlanks" dxfId="184" priority="186">
      <formula>LEN(TRIM(M240))=0</formula>
    </cfRule>
  </conditionalFormatting>
  <conditionalFormatting sqref="M240">
    <cfRule type="containsBlanks" dxfId="183" priority="185">
      <formula>LEN(TRIM(M240))=0</formula>
    </cfRule>
  </conditionalFormatting>
  <conditionalFormatting sqref="M246:M248">
    <cfRule type="containsBlanks" dxfId="182" priority="184">
      <formula>LEN(TRIM(M246))=0</formula>
    </cfRule>
  </conditionalFormatting>
  <conditionalFormatting sqref="M262">
    <cfRule type="containsBlanks" dxfId="181" priority="183">
      <formula>LEN(TRIM(M262))=0</formula>
    </cfRule>
  </conditionalFormatting>
  <conditionalFormatting sqref="M260:M261 M263">
    <cfRule type="containsBlanks" dxfId="180" priority="182">
      <formula>LEN(TRIM(M260))=0</formula>
    </cfRule>
  </conditionalFormatting>
  <conditionalFormatting sqref="M260">
    <cfRule type="containsBlanks" dxfId="179" priority="181">
      <formula>LEN(TRIM(M260))=0</formula>
    </cfRule>
  </conditionalFormatting>
  <conditionalFormatting sqref="M267:M271">
    <cfRule type="containsBlanks" dxfId="178" priority="180">
      <formula>LEN(TRIM(M267))=0</formula>
    </cfRule>
  </conditionalFormatting>
  <conditionalFormatting sqref="M270:M271">
    <cfRule type="containsBlanks" dxfId="177" priority="179">
      <formula>LEN(TRIM(M270))=0</formula>
    </cfRule>
  </conditionalFormatting>
  <conditionalFormatting sqref="M264:M266">
    <cfRule type="containsBlanks" dxfId="176" priority="178">
      <formula>LEN(TRIM(M264))=0</formula>
    </cfRule>
  </conditionalFormatting>
  <conditionalFormatting sqref="M273:M274">
    <cfRule type="containsBlanks" dxfId="175" priority="177">
      <formula>LEN(TRIM(M273))=0</formula>
    </cfRule>
  </conditionalFormatting>
  <conditionalFormatting sqref="M273:M274">
    <cfRule type="containsBlanks" dxfId="174" priority="176">
      <formula>LEN(TRIM(M273))=0</formula>
    </cfRule>
  </conditionalFormatting>
  <conditionalFormatting sqref="M291:M293 M296:M302">
    <cfRule type="containsBlanks" dxfId="173" priority="175">
      <formula>LEN(TRIM(M291))=0</formula>
    </cfRule>
  </conditionalFormatting>
  <conditionalFormatting sqref="M294:M295">
    <cfRule type="containsBlanks" dxfId="172" priority="174">
      <formula>LEN(TRIM(M294))=0</formula>
    </cfRule>
  </conditionalFormatting>
  <conditionalFormatting sqref="M304:M305">
    <cfRule type="containsBlanks" dxfId="171" priority="173">
      <formula>LEN(TRIM(M304))=0</formula>
    </cfRule>
  </conditionalFormatting>
  <conditionalFormatting sqref="M306">
    <cfRule type="containsBlanks" dxfId="170" priority="172">
      <formula>LEN(TRIM(M306))=0</formula>
    </cfRule>
  </conditionalFormatting>
  <conditionalFormatting sqref="M326:M328">
    <cfRule type="containsBlanks" dxfId="169" priority="171">
      <formula>LEN(TRIM(M326))=0</formula>
    </cfRule>
  </conditionalFormatting>
  <conditionalFormatting sqref="M326:M327">
    <cfRule type="containsBlanks" dxfId="168" priority="170">
      <formula>LEN(TRIM(M326))=0</formula>
    </cfRule>
  </conditionalFormatting>
  <conditionalFormatting sqref="M328">
    <cfRule type="containsBlanks" dxfId="167" priority="169">
      <formula>LEN(TRIM(M328))=0</formula>
    </cfRule>
  </conditionalFormatting>
  <conditionalFormatting sqref="M331:M333">
    <cfRule type="containsBlanks" dxfId="166" priority="168">
      <formula>LEN(TRIM(M331))=0</formula>
    </cfRule>
  </conditionalFormatting>
  <conditionalFormatting sqref="M331:M333">
    <cfRule type="containsBlanks" dxfId="165" priority="167">
      <formula>LEN(TRIM(M331))=0</formula>
    </cfRule>
  </conditionalFormatting>
  <conditionalFormatting sqref="M340:M341">
    <cfRule type="containsBlanks" dxfId="164" priority="166">
      <formula>LEN(TRIM(M340))=0</formula>
    </cfRule>
  </conditionalFormatting>
  <conditionalFormatting sqref="M340:M341">
    <cfRule type="containsBlanks" dxfId="163" priority="165">
      <formula>LEN(TRIM(M340))=0</formula>
    </cfRule>
  </conditionalFormatting>
  <conditionalFormatting sqref="M356:M358">
    <cfRule type="containsBlanks" dxfId="162" priority="164">
      <formula>LEN(TRIM(M356))=0</formula>
    </cfRule>
  </conditionalFormatting>
  <conditionalFormatting sqref="M356:M358">
    <cfRule type="containsBlanks" dxfId="161" priority="163">
      <formula>LEN(TRIM(M356))=0</formula>
    </cfRule>
  </conditionalFormatting>
  <conditionalFormatting sqref="M379">
    <cfRule type="containsBlanks" dxfId="160" priority="162">
      <formula>LEN(TRIM(M379))=0</formula>
    </cfRule>
  </conditionalFormatting>
  <conditionalFormatting sqref="M379">
    <cfRule type="containsBlanks" dxfId="159" priority="161">
      <formula>LEN(TRIM(M379))=0</formula>
    </cfRule>
  </conditionalFormatting>
  <conditionalFormatting sqref="M407:M410 M414:M418">
    <cfRule type="containsBlanks" dxfId="158" priority="160">
      <formula>LEN(TRIM(M407))=0</formula>
    </cfRule>
  </conditionalFormatting>
  <conditionalFormatting sqref="M407">
    <cfRule type="containsBlanks" dxfId="157" priority="159">
      <formula>LEN(TRIM(M407))=0</formula>
    </cfRule>
  </conditionalFormatting>
  <conditionalFormatting sqref="M411:M413">
    <cfRule type="containsBlanks" dxfId="156" priority="157">
      <formula>LEN(TRIM(M411))=0</formula>
    </cfRule>
  </conditionalFormatting>
  <conditionalFormatting sqref="M408:M410">
    <cfRule type="containsBlanks" dxfId="155" priority="158">
      <formula>LEN(TRIM(M408))=0</formula>
    </cfRule>
  </conditionalFormatting>
  <conditionalFormatting sqref="M411:M413">
    <cfRule type="containsBlanks" dxfId="154" priority="156">
      <formula>LEN(TRIM(M411))=0</formula>
    </cfRule>
  </conditionalFormatting>
  <conditionalFormatting sqref="M421:M422">
    <cfRule type="containsBlanks" dxfId="153" priority="155">
      <formula>LEN(TRIM(M421))=0</formula>
    </cfRule>
  </conditionalFormatting>
  <conditionalFormatting sqref="M493:M506">
    <cfRule type="containsBlanks" dxfId="152" priority="154">
      <formula>LEN(TRIM(M493))=0</formula>
    </cfRule>
  </conditionalFormatting>
  <conditionalFormatting sqref="M504:M505">
    <cfRule type="containsBlanks" dxfId="151" priority="153">
      <formula>LEN(TRIM(M504))=0</formula>
    </cfRule>
  </conditionalFormatting>
  <conditionalFormatting sqref="M510:M512">
    <cfRule type="containsBlanks" dxfId="150" priority="152">
      <formula>LEN(TRIM(M510))=0</formula>
    </cfRule>
  </conditionalFormatting>
  <conditionalFormatting sqref="M520 M522:M524">
    <cfRule type="containsBlanks" dxfId="149" priority="151">
      <formula>LEN(TRIM(M520))=0</formula>
    </cfRule>
  </conditionalFormatting>
  <conditionalFormatting sqref="M528:M534">
    <cfRule type="containsBlanks" dxfId="148" priority="150">
      <formula>LEN(TRIM(M528))=0</formula>
    </cfRule>
  </conditionalFormatting>
  <conditionalFormatting sqref="M528:M534">
    <cfRule type="containsBlanks" dxfId="147" priority="149">
      <formula>LEN(TRIM(M528))=0</formula>
    </cfRule>
  </conditionalFormatting>
  <conditionalFormatting sqref="M549:M558">
    <cfRule type="containsBlanks" dxfId="146" priority="148">
      <formula>LEN(TRIM(M549))=0</formula>
    </cfRule>
  </conditionalFormatting>
  <conditionalFormatting sqref="M559:M560">
    <cfRule type="containsBlanks" dxfId="145" priority="147">
      <formula>LEN(TRIM(M559))=0</formula>
    </cfRule>
  </conditionalFormatting>
  <conditionalFormatting sqref="M562:M563 N563:O563 Q563">
    <cfRule type="containsBlanks" dxfId="144" priority="146">
      <formula>LEN(TRIM(M562))=0</formula>
    </cfRule>
  </conditionalFormatting>
  <conditionalFormatting sqref="M562:M563 N563:O563 Q563">
    <cfRule type="containsBlanks" dxfId="143" priority="145">
      <formula>LEN(TRIM(M562))=0</formula>
    </cfRule>
  </conditionalFormatting>
  <conditionalFormatting sqref="M582:M595">
    <cfRule type="containsBlanks" dxfId="142" priority="144">
      <formula>LEN(TRIM(M582))=0</formula>
    </cfRule>
  </conditionalFormatting>
  <conditionalFormatting sqref="M582:M595">
    <cfRule type="containsBlanks" dxfId="141" priority="143">
      <formula>LEN(TRIM(M582))=0</formula>
    </cfRule>
  </conditionalFormatting>
  <conditionalFormatting sqref="M599:M600">
    <cfRule type="containsBlanks" dxfId="140" priority="142">
      <formula>LEN(TRIM(M599))=0</formula>
    </cfRule>
  </conditionalFormatting>
  <conditionalFormatting sqref="M598">
    <cfRule type="containsBlanks" dxfId="139" priority="141">
      <formula>LEN(TRIM(M598))=0</formula>
    </cfRule>
  </conditionalFormatting>
  <conditionalFormatting sqref="M597">
    <cfRule type="containsBlanks" dxfId="138" priority="140">
      <formula>LEN(TRIM(M597))=0</formula>
    </cfRule>
  </conditionalFormatting>
  <conditionalFormatting sqref="M597:M598">
    <cfRule type="containsBlanks" dxfId="137" priority="139">
      <formula>LEN(TRIM(M597))=0</formula>
    </cfRule>
  </conditionalFormatting>
  <conditionalFormatting sqref="M599:M600">
    <cfRule type="containsBlanks" dxfId="136" priority="138">
      <formula>LEN(TRIM(M599))=0</formula>
    </cfRule>
  </conditionalFormatting>
  <conditionalFormatting sqref="M602:M603">
    <cfRule type="containsBlanks" dxfId="135" priority="137">
      <formula>LEN(TRIM(M602))=0</formula>
    </cfRule>
  </conditionalFormatting>
  <conditionalFormatting sqref="M605:M609">
    <cfRule type="containsBlanks" dxfId="134" priority="136">
      <formula>LEN(TRIM(M605))=0</formula>
    </cfRule>
  </conditionalFormatting>
  <conditionalFormatting sqref="M20:M31">
    <cfRule type="containsBlanks" dxfId="133" priority="134">
      <formula>LEN(TRIM(M20))=0</formula>
    </cfRule>
  </conditionalFormatting>
  <conditionalFormatting sqref="O145:O155 O242:O245 O272 O275:O290 O303 O307:O325 O329:O330 O342:O355 O359:O378 O419:O420 O507:O509 O513:O519 O521 O561 O596 O601 O604 O610:O612 O627:O629 O564:O581 O535:O548 O525:O527 O334:O339 O249:O259 O232:O239 O423:O492 O380:O406">
    <cfRule type="containsBlanks" dxfId="132" priority="133">
      <formula>LEN(TRIM(O145))=0</formula>
    </cfRule>
  </conditionalFormatting>
  <conditionalFormatting sqref="O32:O39">
    <cfRule type="containsBlanks" dxfId="131" priority="132">
      <formula>LEN(TRIM(O32))=0</formula>
    </cfRule>
  </conditionalFormatting>
  <conditionalFormatting sqref="O142:O144">
    <cfRule type="containsBlanks" dxfId="130" priority="131">
      <formula>LEN(TRIM(O142))=0</formula>
    </cfRule>
  </conditionalFormatting>
  <conditionalFormatting sqref="O139">
    <cfRule type="containsBlanks" dxfId="129" priority="130">
      <formula>LEN(TRIM(O139))=0</formula>
    </cfRule>
  </conditionalFormatting>
  <conditionalFormatting sqref="O139">
    <cfRule type="containsBlanks" dxfId="128" priority="129">
      <formula>LEN(TRIM(O139))=0</formula>
    </cfRule>
  </conditionalFormatting>
  <conditionalFormatting sqref="O140">
    <cfRule type="containsBlanks" dxfId="127" priority="128">
      <formula>LEN(TRIM(O140))=0</formula>
    </cfRule>
  </conditionalFormatting>
  <conditionalFormatting sqref="O140">
    <cfRule type="containsBlanks" dxfId="126" priority="127">
      <formula>LEN(TRIM(O140))=0</formula>
    </cfRule>
  </conditionalFormatting>
  <conditionalFormatting sqref="O141">
    <cfRule type="containsBlanks" dxfId="125" priority="126">
      <formula>LEN(TRIM(O141))=0</formula>
    </cfRule>
  </conditionalFormatting>
  <conditionalFormatting sqref="O141">
    <cfRule type="containsBlanks" dxfId="124" priority="125">
      <formula>LEN(TRIM(O141))=0</formula>
    </cfRule>
  </conditionalFormatting>
  <conditionalFormatting sqref="O156:O157">
    <cfRule type="containsBlanks" dxfId="123" priority="124">
      <formula>LEN(TRIM(O156))=0</formula>
    </cfRule>
  </conditionalFormatting>
  <conditionalFormatting sqref="O157">
    <cfRule type="containsBlanks" dxfId="122" priority="123">
      <formula>LEN(TRIM(O157))=0</formula>
    </cfRule>
  </conditionalFormatting>
  <conditionalFormatting sqref="O613:O626">
    <cfRule type="containsBlanks" dxfId="121" priority="70">
      <formula>LEN(TRIM(O613))=0</formula>
    </cfRule>
  </conditionalFormatting>
  <conditionalFormatting sqref="O224:O231">
    <cfRule type="containsBlanks" dxfId="120" priority="122">
      <formula>LEN(TRIM(O224))=0</formula>
    </cfRule>
  </conditionalFormatting>
  <conditionalFormatting sqref="O240:O241">
    <cfRule type="containsBlanks" dxfId="119" priority="121">
      <formula>LEN(TRIM(O240))=0</formula>
    </cfRule>
  </conditionalFormatting>
  <conditionalFormatting sqref="O240">
    <cfRule type="containsBlanks" dxfId="118" priority="120">
      <formula>LEN(TRIM(O240))=0</formula>
    </cfRule>
  </conditionalFormatting>
  <conditionalFormatting sqref="O246:O248">
    <cfRule type="containsBlanks" dxfId="117" priority="119">
      <formula>LEN(TRIM(O246))=0</formula>
    </cfRule>
  </conditionalFormatting>
  <conditionalFormatting sqref="O262">
    <cfRule type="containsBlanks" dxfId="116" priority="118">
      <formula>LEN(TRIM(O262))=0</formula>
    </cfRule>
  </conditionalFormatting>
  <conditionalFormatting sqref="O260:O261 O263">
    <cfRule type="containsBlanks" dxfId="115" priority="117">
      <formula>LEN(TRIM(O260))=0</formula>
    </cfRule>
  </conditionalFormatting>
  <conditionalFormatting sqref="O260">
    <cfRule type="containsBlanks" dxfId="114" priority="116">
      <formula>LEN(TRIM(O260))=0</formula>
    </cfRule>
  </conditionalFormatting>
  <conditionalFormatting sqref="O267:O271">
    <cfRule type="containsBlanks" dxfId="113" priority="115">
      <formula>LEN(TRIM(O267))=0</formula>
    </cfRule>
  </conditionalFormatting>
  <conditionalFormatting sqref="O270:O271">
    <cfRule type="containsBlanks" dxfId="112" priority="114">
      <formula>LEN(TRIM(O270))=0</formula>
    </cfRule>
  </conditionalFormatting>
  <conditionalFormatting sqref="O264:O266">
    <cfRule type="containsBlanks" dxfId="111" priority="113">
      <formula>LEN(TRIM(O264))=0</formula>
    </cfRule>
  </conditionalFormatting>
  <conditionalFormatting sqref="O273:O274">
    <cfRule type="containsBlanks" dxfId="110" priority="112">
      <formula>LEN(TRIM(O273))=0</formula>
    </cfRule>
  </conditionalFormatting>
  <conditionalFormatting sqref="O273:O274">
    <cfRule type="containsBlanks" dxfId="109" priority="111">
      <formula>LEN(TRIM(O273))=0</formula>
    </cfRule>
  </conditionalFormatting>
  <conditionalFormatting sqref="O291:O293 O296:O302">
    <cfRule type="containsBlanks" dxfId="108" priority="110">
      <formula>LEN(TRIM(O291))=0</formula>
    </cfRule>
  </conditionalFormatting>
  <conditionalFormatting sqref="O294:O295">
    <cfRule type="containsBlanks" dxfId="107" priority="109">
      <formula>LEN(TRIM(O294))=0</formula>
    </cfRule>
  </conditionalFormatting>
  <conditionalFormatting sqref="O304:O305">
    <cfRule type="containsBlanks" dxfId="106" priority="108">
      <formula>LEN(TRIM(O304))=0</formula>
    </cfRule>
  </conditionalFormatting>
  <conditionalFormatting sqref="O306">
    <cfRule type="containsBlanks" dxfId="105" priority="107">
      <formula>LEN(TRIM(O306))=0</formula>
    </cfRule>
  </conditionalFormatting>
  <conditionalFormatting sqref="O326:O328">
    <cfRule type="containsBlanks" dxfId="104" priority="106">
      <formula>LEN(TRIM(O326))=0</formula>
    </cfRule>
  </conditionalFormatting>
  <conditionalFormatting sqref="O326:O327">
    <cfRule type="containsBlanks" dxfId="103" priority="105">
      <formula>LEN(TRIM(O326))=0</formula>
    </cfRule>
  </conditionalFormatting>
  <conditionalFormatting sqref="O328">
    <cfRule type="containsBlanks" dxfId="102" priority="104">
      <formula>LEN(TRIM(O328))=0</formula>
    </cfRule>
  </conditionalFormatting>
  <conditionalFormatting sqref="O331:O333">
    <cfRule type="containsBlanks" dxfId="101" priority="103">
      <formula>LEN(TRIM(O331))=0</formula>
    </cfRule>
  </conditionalFormatting>
  <conditionalFormatting sqref="O331:O333">
    <cfRule type="containsBlanks" dxfId="100" priority="102">
      <formula>LEN(TRIM(O331))=0</formula>
    </cfRule>
  </conditionalFormatting>
  <conditionalFormatting sqref="O340:O341">
    <cfRule type="containsBlanks" dxfId="99" priority="101">
      <formula>LEN(TRIM(O340))=0</formula>
    </cfRule>
  </conditionalFormatting>
  <conditionalFormatting sqref="O340:O341">
    <cfRule type="containsBlanks" dxfId="98" priority="100">
      <formula>LEN(TRIM(O340))=0</formula>
    </cfRule>
  </conditionalFormatting>
  <conditionalFormatting sqref="O356:O358">
    <cfRule type="containsBlanks" dxfId="97" priority="99">
      <formula>LEN(TRIM(O356))=0</formula>
    </cfRule>
  </conditionalFormatting>
  <conditionalFormatting sqref="O356:O358">
    <cfRule type="containsBlanks" dxfId="96" priority="98">
      <formula>LEN(TRIM(O356))=0</formula>
    </cfRule>
  </conditionalFormatting>
  <conditionalFormatting sqref="O379">
    <cfRule type="containsBlanks" dxfId="95" priority="97">
      <formula>LEN(TRIM(O379))=0</formula>
    </cfRule>
  </conditionalFormatting>
  <conditionalFormatting sqref="O379">
    <cfRule type="containsBlanks" dxfId="94" priority="96">
      <formula>LEN(TRIM(O379))=0</formula>
    </cfRule>
  </conditionalFormatting>
  <conditionalFormatting sqref="O407:O410 O414:O418">
    <cfRule type="containsBlanks" dxfId="93" priority="95">
      <formula>LEN(TRIM(O407))=0</formula>
    </cfRule>
  </conditionalFormatting>
  <conditionalFormatting sqref="O407">
    <cfRule type="containsBlanks" dxfId="92" priority="94">
      <formula>LEN(TRIM(O407))=0</formula>
    </cfRule>
  </conditionalFormatting>
  <conditionalFormatting sqref="O411:O413">
    <cfRule type="containsBlanks" dxfId="91" priority="92">
      <formula>LEN(TRIM(O411))=0</formula>
    </cfRule>
  </conditionalFormatting>
  <conditionalFormatting sqref="O408:O410">
    <cfRule type="containsBlanks" dxfId="90" priority="93">
      <formula>LEN(TRIM(O408))=0</formula>
    </cfRule>
  </conditionalFormatting>
  <conditionalFormatting sqref="O411:O413">
    <cfRule type="containsBlanks" dxfId="89" priority="91">
      <formula>LEN(TRIM(O411))=0</formula>
    </cfRule>
  </conditionalFormatting>
  <conditionalFormatting sqref="O421:O422">
    <cfRule type="containsBlanks" dxfId="88" priority="90">
      <formula>LEN(TRIM(O421))=0</formula>
    </cfRule>
  </conditionalFormatting>
  <conditionalFormatting sqref="O493:O506">
    <cfRule type="containsBlanks" dxfId="87" priority="89">
      <formula>LEN(TRIM(O493))=0</formula>
    </cfRule>
  </conditionalFormatting>
  <conditionalFormatting sqref="O504:O505">
    <cfRule type="containsBlanks" dxfId="86" priority="88">
      <formula>LEN(TRIM(O504))=0</formula>
    </cfRule>
  </conditionalFormatting>
  <conditionalFormatting sqref="O510:O512">
    <cfRule type="containsBlanks" dxfId="85" priority="87">
      <formula>LEN(TRIM(O510))=0</formula>
    </cfRule>
  </conditionalFormatting>
  <conditionalFormatting sqref="O520 O522:O524">
    <cfRule type="containsBlanks" dxfId="84" priority="86">
      <formula>LEN(TRIM(O520))=0</formula>
    </cfRule>
  </conditionalFormatting>
  <conditionalFormatting sqref="O528:O534">
    <cfRule type="containsBlanks" dxfId="83" priority="85">
      <formula>LEN(TRIM(O528))=0</formula>
    </cfRule>
  </conditionalFormatting>
  <conditionalFormatting sqref="O528:O534">
    <cfRule type="containsBlanks" dxfId="82" priority="84">
      <formula>LEN(TRIM(O528))=0</formula>
    </cfRule>
  </conditionalFormatting>
  <conditionalFormatting sqref="O549:O558">
    <cfRule type="containsBlanks" dxfId="81" priority="83">
      <formula>LEN(TRIM(O549))=0</formula>
    </cfRule>
  </conditionalFormatting>
  <conditionalFormatting sqref="O559:O560">
    <cfRule type="containsBlanks" dxfId="80" priority="82">
      <formula>LEN(TRIM(O559))=0</formula>
    </cfRule>
  </conditionalFormatting>
  <conditionalFormatting sqref="O562">
    <cfRule type="containsBlanks" dxfId="79" priority="81">
      <formula>LEN(TRIM(O562))=0</formula>
    </cfRule>
  </conditionalFormatting>
  <conditionalFormatting sqref="O562">
    <cfRule type="containsBlanks" dxfId="78" priority="80">
      <formula>LEN(TRIM(O562))=0</formula>
    </cfRule>
  </conditionalFormatting>
  <conditionalFormatting sqref="O582:O595">
    <cfRule type="containsBlanks" dxfId="77" priority="79">
      <formula>LEN(TRIM(O582))=0</formula>
    </cfRule>
  </conditionalFormatting>
  <conditionalFormatting sqref="O582:O595">
    <cfRule type="containsBlanks" dxfId="76" priority="78">
      <formula>LEN(TRIM(O582))=0</formula>
    </cfRule>
  </conditionalFormatting>
  <conditionalFormatting sqref="O599:O600">
    <cfRule type="containsBlanks" dxfId="75" priority="77">
      <formula>LEN(TRIM(O599))=0</formula>
    </cfRule>
  </conditionalFormatting>
  <conditionalFormatting sqref="O598">
    <cfRule type="containsBlanks" dxfId="74" priority="76">
      <formula>LEN(TRIM(O598))=0</formula>
    </cfRule>
  </conditionalFormatting>
  <conditionalFormatting sqref="O597">
    <cfRule type="containsBlanks" dxfId="73" priority="75">
      <formula>LEN(TRIM(O597))=0</formula>
    </cfRule>
  </conditionalFormatting>
  <conditionalFormatting sqref="O597:O598">
    <cfRule type="containsBlanks" dxfId="72" priority="74">
      <formula>LEN(TRIM(O597))=0</formula>
    </cfRule>
  </conditionalFormatting>
  <conditionalFormatting sqref="O599:O600">
    <cfRule type="containsBlanks" dxfId="71" priority="73">
      <formula>LEN(TRIM(O599))=0</formula>
    </cfRule>
  </conditionalFormatting>
  <conditionalFormatting sqref="O602:O603">
    <cfRule type="containsBlanks" dxfId="70" priority="72">
      <formula>LEN(TRIM(O602))=0</formula>
    </cfRule>
  </conditionalFormatting>
  <conditionalFormatting sqref="O605:O609">
    <cfRule type="containsBlanks" dxfId="69" priority="71">
      <formula>LEN(TRIM(O605))=0</formula>
    </cfRule>
  </conditionalFormatting>
  <conditionalFormatting sqref="O20:O31">
    <cfRule type="containsBlanks" dxfId="68" priority="69">
      <formula>LEN(TRIM(O20))=0</formula>
    </cfRule>
  </conditionalFormatting>
  <conditionalFormatting sqref="Q145:Q155 Q242:Q245 Q272 Q275:Q290 Q303 Q307:Q325 Q329:Q330 Q342:Q355 Q359:Q378 Q419:Q420 Q507:Q509 Q513:Q519 Q521 Q561 Q596 Q601 Q604 Q610:Q612 Q627:Q629 Q564:Q581 Q535:Q548 Q525:Q527 Q334:Q339 Q249:Q259 Q232:Q239 Q423:Q492 Q380:Q406">
    <cfRule type="containsBlanks" dxfId="67" priority="68">
      <formula>LEN(TRIM(Q145))=0</formula>
    </cfRule>
  </conditionalFormatting>
  <conditionalFormatting sqref="Q32:Q39">
    <cfRule type="containsBlanks" dxfId="66" priority="67">
      <formula>LEN(TRIM(Q32))=0</formula>
    </cfRule>
  </conditionalFormatting>
  <conditionalFormatting sqref="Q142:Q144">
    <cfRule type="containsBlanks" dxfId="65" priority="66">
      <formula>LEN(TRIM(Q142))=0</formula>
    </cfRule>
  </conditionalFormatting>
  <conditionalFormatting sqref="Q139">
    <cfRule type="containsBlanks" dxfId="64" priority="65">
      <formula>LEN(TRIM(Q139))=0</formula>
    </cfRule>
  </conditionalFormatting>
  <conditionalFormatting sqref="Q139">
    <cfRule type="containsBlanks" dxfId="63" priority="64">
      <formula>LEN(TRIM(Q139))=0</formula>
    </cfRule>
  </conditionalFormatting>
  <conditionalFormatting sqref="Q140">
    <cfRule type="containsBlanks" dxfId="62" priority="63">
      <formula>LEN(TRIM(Q140))=0</formula>
    </cfRule>
  </conditionalFormatting>
  <conditionalFormatting sqref="Q140">
    <cfRule type="containsBlanks" dxfId="61" priority="62">
      <formula>LEN(TRIM(Q140))=0</formula>
    </cfRule>
  </conditionalFormatting>
  <conditionalFormatting sqref="Q141">
    <cfRule type="containsBlanks" dxfId="60" priority="61">
      <formula>LEN(TRIM(Q141))=0</formula>
    </cfRule>
  </conditionalFormatting>
  <conditionalFormatting sqref="Q141">
    <cfRule type="containsBlanks" dxfId="59" priority="60">
      <formula>LEN(TRIM(Q141))=0</formula>
    </cfRule>
  </conditionalFormatting>
  <conditionalFormatting sqref="Q156:Q157">
    <cfRule type="containsBlanks" dxfId="58" priority="59">
      <formula>LEN(TRIM(Q156))=0</formula>
    </cfRule>
  </conditionalFormatting>
  <conditionalFormatting sqref="Q157">
    <cfRule type="containsBlanks" dxfId="57" priority="58">
      <formula>LEN(TRIM(Q157))=0</formula>
    </cfRule>
  </conditionalFormatting>
  <conditionalFormatting sqref="Q613:Q626">
    <cfRule type="containsBlanks" dxfId="56" priority="5">
      <formula>LEN(TRIM(Q613))=0</formula>
    </cfRule>
  </conditionalFormatting>
  <conditionalFormatting sqref="Q224:Q231">
    <cfRule type="containsBlanks" dxfId="55" priority="57">
      <formula>LEN(TRIM(Q224))=0</formula>
    </cfRule>
  </conditionalFormatting>
  <conditionalFormatting sqref="Q240:Q241">
    <cfRule type="containsBlanks" dxfId="54" priority="56">
      <formula>LEN(TRIM(Q240))=0</formula>
    </cfRule>
  </conditionalFormatting>
  <conditionalFormatting sqref="Q240">
    <cfRule type="containsBlanks" dxfId="53" priority="55">
      <formula>LEN(TRIM(Q240))=0</formula>
    </cfRule>
  </conditionalFormatting>
  <conditionalFormatting sqref="Q246:Q248">
    <cfRule type="containsBlanks" dxfId="52" priority="54">
      <formula>LEN(TRIM(Q246))=0</formula>
    </cfRule>
  </conditionalFormatting>
  <conditionalFormatting sqref="Q262">
    <cfRule type="containsBlanks" dxfId="51" priority="53">
      <formula>LEN(TRIM(Q262))=0</formula>
    </cfRule>
  </conditionalFormatting>
  <conditionalFormatting sqref="Q260:Q261 Q263">
    <cfRule type="containsBlanks" dxfId="50" priority="52">
      <formula>LEN(TRIM(Q260))=0</formula>
    </cfRule>
  </conditionalFormatting>
  <conditionalFormatting sqref="Q260">
    <cfRule type="containsBlanks" dxfId="49" priority="51">
      <formula>LEN(TRIM(Q260))=0</formula>
    </cfRule>
  </conditionalFormatting>
  <conditionalFormatting sqref="Q267:Q271">
    <cfRule type="containsBlanks" dxfId="48" priority="50">
      <formula>LEN(TRIM(Q267))=0</formula>
    </cfRule>
  </conditionalFormatting>
  <conditionalFormatting sqref="Q270:Q271">
    <cfRule type="containsBlanks" dxfId="47" priority="49">
      <formula>LEN(TRIM(Q270))=0</formula>
    </cfRule>
  </conditionalFormatting>
  <conditionalFormatting sqref="Q264:Q266">
    <cfRule type="containsBlanks" dxfId="46" priority="48">
      <formula>LEN(TRIM(Q264))=0</formula>
    </cfRule>
  </conditionalFormatting>
  <conditionalFormatting sqref="Q273:Q274">
    <cfRule type="containsBlanks" dxfId="45" priority="47">
      <formula>LEN(TRIM(Q273))=0</formula>
    </cfRule>
  </conditionalFormatting>
  <conditionalFormatting sqref="Q273:Q274">
    <cfRule type="containsBlanks" dxfId="44" priority="46">
      <formula>LEN(TRIM(Q273))=0</formula>
    </cfRule>
  </conditionalFormatting>
  <conditionalFormatting sqref="Q291:Q293 Q296:Q302">
    <cfRule type="containsBlanks" dxfId="43" priority="45">
      <formula>LEN(TRIM(Q291))=0</formula>
    </cfRule>
  </conditionalFormatting>
  <conditionalFormatting sqref="Q294:Q295">
    <cfRule type="containsBlanks" dxfId="42" priority="44">
      <formula>LEN(TRIM(Q294))=0</formula>
    </cfRule>
  </conditionalFormatting>
  <conditionalFormatting sqref="Q304:Q305">
    <cfRule type="containsBlanks" dxfId="41" priority="43">
      <formula>LEN(TRIM(Q304))=0</formula>
    </cfRule>
  </conditionalFormatting>
  <conditionalFormatting sqref="Q306">
    <cfRule type="containsBlanks" dxfId="40" priority="42">
      <formula>LEN(TRIM(Q306))=0</formula>
    </cfRule>
  </conditionalFormatting>
  <conditionalFormatting sqref="Q326:Q328">
    <cfRule type="containsBlanks" dxfId="39" priority="41">
      <formula>LEN(TRIM(Q326))=0</formula>
    </cfRule>
  </conditionalFormatting>
  <conditionalFormatting sqref="Q326:Q327">
    <cfRule type="containsBlanks" dxfId="38" priority="40">
      <formula>LEN(TRIM(Q326))=0</formula>
    </cfRule>
  </conditionalFormatting>
  <conditionalFormatting sqref="Q328">
    <cfRule type="containsBlanks" dxfId="37" priority="39">
      <formula>LEN(TRIM(Q328))=0</formula>
    </cfRule>
  </conditionalFormatting>
  <conditionalFormatting sqref="Q331:Q333">
    <cfRule type="containsBlanks" dxfId="36" priority="38">
      <formula>LEN(TRIM(Q331))=0</formula>
    </cfRule>
  </conditionalFormatting>
  <conditionalFormatting sqref="Q331:Q333">
    <cfRule type="containsBlanks" dxfId="35" priority="37">
      <formula>LEN(TRIM(Q331))=0</formula>
    </cfRule>
  </conditionalFormatting>
  <conditionalFormatting sqref="Q340:Q341">
    <cfRule type="containsBlanks" dxfId="34" priority="36">
      <formula>LEN(TRIM(Q340))=0</formula>
    </cfRule>
  </conditionalFormatting>
  <conditionalFormatting sqref="Q340:Q341">
    <cfRule type="containsBlanks" dxfId="33" priority="35">
      <formula>LEN(TRIM(Q340))=0</formula>
    </cfRule>
  </conditionalFormatting>
  <conditionalFormatting sqref="Q356:Q358">
    <cfRule type="containsBlanks" dxfId="32" priority="34">
      <formula>LEN(TRIM(Q356))=0</formula>
    </cfRule>
  </conditionalFormatting>
  <conditionalFormatting sqref="Q356:Q358">
    <cfRule type="containsBlanks" dxfId="31" priority="33">
      <formula>LEN(TRIM(Q356))=0</formula>
    </cfRule>
  </conditionalFormatting>
  <conditionalFormatting sqref="Q379">
    <cfRule type="containsBlanks" dxfId="30" priority="32">
      <formula>LEN(TRIM(Q379))=0</formula>
    </cfRule>
  </conditionalFormatting>
  <conditionalFormatting sqref="Q379">
    <cfRule type="containsBlanks" dxfId="29" priority="31">
      <formula>LEN(TRIM(Q379))=0</formula>
    </cfRule>
  </conditionalFormatting>
  <conditionalFormatting sqref="Q407:Q410 Q414:Q418">
    <cfRule type="containsBlanks" dxfId="28" priority="30">
      <formula>LEN(TRIM(Q407))=0</formula>
    </cfRule>
  </conditionalFormatting>
  <conditionalFormatting sqref="Q407">
    <cfRule type="containsBlanks" dxfId="27" priority="29">
      <formula>LEN(TRIM(Q407))=0</formula>
    </cfRule>
  </conditionalFormatting>
  <conditionalFormatting sqref="Q411:Q413">
    <cfRule type="containsBlanks" dxfId="26" priority="27">
      <formula>LEN(TRIM(Q411))=0</formula>
    </cfRule>
  </conditionalFormatting>
  <conditionalFormatting sqref="Q408:Q410">
    <cfRule type="containsBlanks" dxfId="25" priority="28">
      <formula>LEN(TRIM(Q408))=0</formula>
    </cfRule>
  </conditionalFormatting>
  <conditionalFormatting sqref="Q411:Q413">
    <cfRule type="containsBlanks" dxfId="24" priority="26">
      <formula>LEN(TRIM(Q411))=0</formula>
    </cfRule>
  </conditionalFormatting>
  <conditionalFormatting sqref="Q421:Q422">
    <cfRule type="containsBlanks" dxfId="23" priority="25">
      <formula>LEN(TRIM(Q421))=0</formula>
    </cfRule>
  </conditionalFormatting>
  <conditionalFormatting sqref="Q493:Q506">
    <cfRule type="containsBlanks" dxfId="22" priority="24">
      <formula>LEN(TRIM(Q493))=0</formula>
    </cfRule>
  </conditionalFormatting>
  <conditionalFormatting sqref="Q504:Q505">
    <cfRule type="containsBlanks" dxfId="21" priority="23">
      <formula>LEN(TRIM(Q504))=0</formula>
    </cfRule>
  </conditionalFormatting>
  <conditionalFormatting sqref="Q510:Q512">
    <cfRule type="containsBlanks" dxfId="20" priority="22">
      <formula>LEN(TRIM(Q510))=0</formula>
    </cfRule>
  </conditionalFormatting>
  <conditionalFormatting sqref="Q520 Q522:Q524">
    <cfRule type="containsBlanks" dxfId="19" priority="21">
      <formula>LEN(TRIM(Q520))=0</formula>
    </cfRule>
  </conditionalFormatting>
  <conditionalFormatting sqref="Q528:Q534">
    <cfRule type="containsBlanks" dxfId="18" priority="20">
      <formula>LEN(TRIM(Q528))=0</formula>
    </cfRule>
  </conditionalFormatting>
  <conditionalFormatting sqref="Q528:Q534">
    <cfRule type="containsBlanks" dxfId="17" priority="19">
      <formula>LEN(TRIM(Q528))=0</formula>
    </cfRule>
  </conditionalFormatting>
  <conditionalFormatting sqref="Q549:Q558">
    <cfRule type="containsBlanks" dxfId="16" priority="18">
      <formula>LEN(TRIM(Q549))=0</formula>
    </cfRule>
  </conditionalFormatting>
  <conditionalFormatting sqref="Q559:Q560">
    <cfRule type="containsBlanks" dxfId="15" priority="17">
      <formula>LEN(TRIM(Q559))=0</formula>
    </cfRule>
  </conditionalFormatting>
  <conditionalFormatting sqref="Q562">
    <cfRule type="containsBlanks" dxfId="14" priority="16">
      <formula>LEN(TRIM(Q562))=0</formula>
    </cfRule>
  </conditionalFormatting>
  <conditionalFormatting sqref="Q562">
    <cfRule type="containsBlanks" dxfId="13" priority="15">
      <formula>LEN(TRIM(Q562))=0</formula>
    </cfRule>
  </conditionalFormatting>
  <conditionalFormatting sqref="Q582:Q595">
    <cfRule type="containsBlanks" dxfId="12" priority="14">
      <formula>LEN(TRIM(Q582))=0</formula>
    </cfRule>
  </conditionalFormatting>
  <conditionalFormatting sqref="Q582:Q595">
    <cfRule type="containsBlanks" dxfId="11" priority="13">
      <formula>LEN(TRIM(Q582))=0</formula>
    </cfRule>
  </conditionalFormatting>
  <conditionalFormatting sqref="Q599:Q600">
    <cfRule type="containsBlanks" dxfId="10" priority="12">
      <formula>LEN(TRIM(Q599))=0</formula>
    </cfRule>
  </conditionalFormatting>
  <conditionalFormatting sqref="Q598">
    <cfRule type="containsBlanks" dxfId="9" priority="11">
      <formula>LEN(TRIM(Q598))=0</formula>
    </cfRule>
  </conditionalFormatting>
  <conditionalFormatting sqref="Q597">
    <cfRule type="containsBlanks" dxfId="8" priority="10">
      <formula>LEN(TRIM(Q597))=0</formula>
    </cfRule>
  </conditionalFormatting>
  <conditionalFormatting sqref="Q597:Q598">
    <cfRule type="containsBlanks" dxfId="7" priority="9">
      <formula>LEN(TRIM(Q597))=0</formula>
    </cfRule>
  </conditionalFormatting>
  <conditionalFormatting sqref="Q599:Q600">
    <cfRule type="containsBlanks" dxfId="6" priority="8">
      <formula>LEN(TRIM(Q599))=0</formula>
    </cfRule>
  </conditionalFormatting>
  <conditionalFormatting sqref="Q602:Q603">
    <cfRule type="containsBlanks" dxfId="5" priority="7">
      <formula>LEN(TRIM(Q602))=0</formula>
    </cfRule>
  </conditionalFormatting>
  <conditionalFormatting sqref="Q605:Q609">
    <cfRule type="containsBlanks" dxfId="4" priority="6">
      <formula>LEN(TRIM(Q605))=0</formula>
    </cfRule>
  </conditionalFormatting>
  <conditionalFormatting sqref="Q20:Q31">
    <cfRule type="containsBlanks" dxfId="3" priority="4">
      <formula>LEN(TRIM(Q20))=0</formula>
    </cfRule>
  </conditionalFormatting>
  <conditionalFormatting sqref="A220:C223">
    <cfRule type="containsBlanks" dxfId="2" priority="3">
      <formula>LEN(TRIM(A220))=0</formula>
    </cfRule>
  </conditionalFormatting>
  <conditionalFormatting sqref="A223:B223">
    <cfRule type="containsBlanks" dxfId="1" priority="2">
      <formula>LEN(TRIM(A223))=0</formula>
    </cfRule>
  </conditionalFormatting>
  <conditionalFormatting sqref="A223:B223">
    <cfRule type="containsBlanks" dxfId="0" priority="1">
      <formula>LEN(TRIM(A223))=0</formula>
    </cfRule>
  </conditionalFormatting>
  <printOptions horizontalCentered="1"/>
  <pageMargins left="0.78740157480314965" right="0.39370078740157483" top="0.78740157480314965" bottom="0.78740157480314965" header="0.51181102362204722" footer="0.51181102362204722"/>
  <pageSetup paperSize="9" scale="41" fitToHeight="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 Г осв</vt:lpstr>
      <vt:lpstr>'2 Г осв'!Область_печати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Якушева Алла Васильевна</cp:lastModifiedBy>
  <dcterms:created xsi:type="dcterms:W3CDTF">2021-03-10T03:54:51Z</dcterms:created>
  <dcterms:modified xsi:type="dcterms:W3CDTF">2021-03-10T04:29:25Z</dcterms:modified>
</cp:coreProperties>
</file>